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2" documentId="8_{E260F667-67A1-4674-8756-77F9CB475A66}" xr6:coauthVersionLast="44" xr6:coauthVersionMax="44" xr10:uidLastSave="{32AD045C-CE95-4E1D-8673-E7BF61D74627}"/>
  <bookViews>
    <workbookView xWindow="28680" yWindow="-4140" windowWidth="29040" windowHeight="15840" xr2:uid="{B35DA0D4-9E06-4918-A39E-4888D50F0C2D}"/>
  </bookViews>
  <sheets>
    <sheet name="Metadata" sheetId="5" r:id="rId1"/>
    <sheet name="Original" sheetId="1" r:id="rId2"/>
    <sheet name="Changes" sheetId="3" r:id="rId3"/>
    <sheet name="Data_71720" sheetId="4" r:id="rId4"/>
    <sheet name="Data_7202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6" l="1"/>
  <c r="N3" i="6"/>
  <c r="O3" i="6"/>
  <c r="P3" i="6"/>
  <c r="M4" i="6"/>
  <c r="M5" i="6"/>
  <c r="M7" i="6"/>
  <c r="M8" i="6"/>
  <c r="M9" i="6"/>
  <c r="M10" i="6"/>
  <c r="M11" i="6"/>
  <c r="O11" i="6"/>
  <c r="M12" i="6"/>
  <c r="M14" i="6"/>
  <c r="M15" i="6"/>
  <c r="M22" i="6"/>
  <c r="M23" i="6"/>
  <c r="M24" i="6"/>
  <c r="M25" i="6"/>
  <c r="M26" i="6"/>
  <c r="M27" i="6"/>
  <c r="M29" i="6"/>
  <c r="M33" i="6"/>
  <c r="M35" i="6"/>
  <c r="M39" i="6"/>
  <c r="M46" i="6"/>
  <c r="M47" i="6"/>
  <c r="O47" i="6"/>
  <c r="M49" i="6"/>
  <c r="M50" i="6"/>
  <c r="M51" i="6"/>
  <c r="M54" i="6"/>
  <c r="M56" i="6"/>
  <c r="M58" i="6"/>
  <c r="M60" i="6"/>
  <c r="M62" i="6"/>
  <c r="M64" i="6"/>
  <c r="M65" i="6"/>
  <c r="M66" i="6"/>
  <c r="M68" i="6"/>
  <c r="M70" i="6"/>
  <c r="N70" i="6"/>
  <c r="M71" i="6"/>
  <c r="M72" i="6"/>
  <c r="M73" i="6"/>
  <c r="M79" i="6"/>
  <c r="M92" i="6"/>
  <c r="M94" i="6"/>
  <c r="M95" i="6"/>
  <c r="M96" i="6"/>
  <c r="N96" i="6"/>
  <c r="O96" i="6"/>
  <c r="M102" i="6"/>
  <c r="M103" i="6"/>
  <c r="M104" i="6"/>
  <c r="M105" i="6"/>
  <c r="M106" i="6"/>
  <c r="M107" i="6"/>
  <c r="M108" i="6"/>
  <c r="M109" i="6"/>
  <c r="M110" i="6"/>
  <c r="O110" i="6"/>
  <c r="M112" i="6"/>
  <c r="O112" i="6"/>
  <c r="M113" i="6"/>
  <c r="O113" i="6"/>
  <c r="M114" i="6"/>
  <c r="O114" i="6"/>
  <c r="M115" i="6"/>
  <c r="O115" i="6"/>
  <c r="M116" i="6"/>
  <c r="O116" i="6"/>
  <c r="M117" i="6"/>
  <c r="O117" i="6"/>
  <c r="M118" i="6"/>
  <c r="O118" i="6"/>
  <c r="M119" i="6"/>
  <c r="O119" i="6"/>
  <c r="M120" i="6"/>
  <c r="N120" i="6"/>
  <c r="O120" i="6"/>
  <c r="P120" i="6"/>
  <c r="M121" i="6"/>
  <c r="N121" i="6"/>
  <c r="O121" i="6"/>
  <c r="P121" i="6"/>
  <c r="M129" i="6"/>
  <c r="M130" i="6"/>
  <c r="M131" i="6"/>
  <c r="O131" i="6"/>
  <c r="P131" i="6"/>
  <c r="M132" i="6"/>
  <c r="O132" i="6"/>
  <c r="P132" i="6"/>
  <c r="M133" i="6"/>
  <c r="O133" i="6"/>
  <c r="P133" i="6"/>
  <c r="M134" i="6"/>
  <c r="O134" i="6"/>
  <c r="P134" i="6"/>
  <c r="M137" i="6"/>
  <c r="P137" i="6"/>
  <c r="M138" i="6"/>
  <c r="N138" i="6"/>
  <c r="P138" i="6"/>
  <c r="M139" i="6"/>
  <c r="P139" i="6"/>
  <c r="M140" i="6"/>
  <c r="P140" i="6"/>
  <c r="M142" i="6"/>
  <c r="M142" i="4" l="1"/>
  <c r="P140" i="4"/>
  <c r="M140" i="4"/>
  <c r="P139" i="4"/>
  <c r="M139" i="4"/>
  <c r="P138" i="4"/>
  <c r="N138" i="4"/>
  <c r="M138" i="4"/>
  <c r="P137" i="4"/>
  <c r="M137" i="4"/>
  <c r="P134" i="4"/>
  <c r="O134" i="4"/>
  <c r="M134" i="4"/>
  <c r="P133" i="4"/>
  <c r="O133" i="4"/>
  <c r="M133" i="4"/>
  <c r="P132" i="4"/>
  <c r="O132" i="4"/>
  <c r="M132" i="4"/>
  <c r="P131" i="4"/>
  <c r="O131" i="4"/>
  <c r="M131" i="4"/>
  <c r="M130" i="4"/>
  <c r="M129" i="4"/>
  <c r="P121" i="4"/>
  <c r="O121" i="4"/>
  <c r="N121" i="4"/>
  <c r="M121" i="4"/>
  <c r="P120" i="4"/>
  <c r="O120" i="4"/>
  <c r="N120" i="4"/>
  <c r="M120" i="4"/>
  <c r="O119" i="4"/>
  <c r="M119" i="4"/>
  <c r="O118" i="4"/>
  <c r="M118" i="4"/>
  <c r="O117" i="4"/>
  <c r="M117" i="4"/>
  <c r="O116" i="4"/>
  <c r="M116" i="4"/>
  <c r="O115" i="4"/>
  <c r="M115" i="4"/>
  <c r="O114" i="4"/>
  <c r="M114" i="4"/>
  <c r="O113" i="4"/>
  <c r="M113" i="4"/>
  <c r="O112" i="4"/>
  <c r="M112" i="4"/>
  <c r="O110" i="4"/>
  <c r="M110" i="4"/>
  <c r="M109" i="4"/>
  <c r="M108" i="4"/>
  <c r="M107" i="4"/>
  <c r="M106" i="4"/>
  <c r="M105" i="4"/>
  <c r="M104" i="4"/>
  <c r="M103" i="4"/>
  <c r="M102" i="4"/>
  <c r="O96" i="4"/>
  <c r="N96" i="4"/>
  <c r="M96" i="4"/>
  <c r="M95" i="4"/>
  <c r="M94" i="4"/>
  <c r="M92" i="4"/>
  <c r="M79" i="4"/>
  <c r="M73" i="4"/>
  <c r="M72" i="4"/>
  <c r="M71" i="4"/>
  <c r="N70" i="4"/>
  <c r="M70" i="4"/>
  <c r="M68" i="4"/>
  <c r="M66" i="4"/>
  <c r="M65" i="4"/>
  <c r="M64" i="4"/>
  <c r="M62" i="4"/>
  <c r="M60" i="4"/>
  <c r="M58" i="4"/>
  <c r="M56" i="4"/>
  <c r="M54" i="4"/>
  <c r="M51" i="4"/>
  <c r="M50" i="4"/>
  <c r="M49" i="4"/>
  <c r="O47" i="4"/>
  <c r="M47" i="4"/>
  <c r="M46" i="4"/>
  <c r="M39" i="4"/>
  <c r="M35" i="4"/>
  <c r="M33" i="4"/>
  <c r="M29" i="4"/>
  <c r="M27" i="4"/>
  <c r="M26" i="4"/>
  <c r="M25" i="4"/>
  <c r="M24" i="4"/>
  <c r="M23" i="4"/>
  <c r="M22" i="4"/>
  <c r="M15" i="4"/>
  <c r="M14" i="4"/>
  <c r="M12" i="4"/>
  <c r="O11" i="4"/>
  <c r="M11" i="4"/>
  <c r="M10" i="4"/>
  <c r="M9" i="4"/>
  <c r="M8" i="4"/>
  <c r="M7" i="4"/>
  <c r="M5" i="4"/>
  <c r="M4" i="4"/>
  <c r="P3" i="4"/>
  <c r="O3" i="4"/>
  <c r="N3" i="4"/>
  <c r="M3" i="4"/>
  <c r="M98" i="3"/>
  <c r="M99" i="3"/>
  <c r="M96" i="3"/>
  <c r="M56" i="3"/>
  <c r="M52" i="3"/>
  <c r="M53" i="3"/>
  <c r="M29" i="3"/>
  <c r="M27" i="3"/>
  <c r="M25" i="3"/>
  <c r="M28" i="3"/>
  <c r="M26" i="3"/>
  <c r="M24" i="3"/>
  <c r="P152" i="3"/>
  <c r="P153" i="3"/>
  <c r="P154" i="3"/>
  <c r="P151" i="3"/>
  <c r="M152" i="3"/>
  <c r="M153" i="3"/>
  <c r="M154" i="3"/>
  <c r="M151" i="3"/>
  <c r="N152" i="3"/>
  <c r="M100" i="3"/>
  <c r="N100" i="3"/>
  <c r="O100" i="3"/>
  <c r="M108" i="3"/>
  <c r="M109" i="3"/>
  <c r="M110" i="3"/>
  <c r="M111" i="3"/>
  <c r="M112" i="3"/>
  <c r="M113" i="3"/>
  <c r="M114" i="3"/>
  <c r="M115" i="3"/>
  <c r="M116" i="3"/>
  <c r="O116" i="3"/>
  <c r="M118" i="3"/>
  <c r="O118" i="3"/>
  <c r="M119" i="3"/>
  <c r="O119" i="3"/>
  <c r="M120" i="3"/>
  <c r="O120" i="3"/>
  <c r="M121" i="3"/>
  <c r="O121" i="3"/>
  <c r="M122" i="3"/>
  <c r="O122" i="3"/>
  <c r="M123" i="3"/>
  <c r="O123" i="3"/>
  <c r="M124" i="3"/>
  <c r="O124" i="3"/>
  <c r="M125" i="3"/>
  <c r="O125" i="3"/>
  <c r="M126" i="3"/>
  <c r="N126" i="3"/>
  <c r="O126" i="3"/>
  <c r="P126" i="3"/>
  <c r="M127" i="3"/>
  <c r="N127" i="3"/>
  <c r="O127" i="3"/>
  <c r="P127" i="3"/>
  <c r="M135" i="3"/>
  <c r="M136" i="3"/>
  <c r="M137" i="3"/>
  <c r="O137" i="3"/>
  <c r="P137" i="3"/>
  <c r="M138" i="3"/>
  <c r="O138" i="3"/>
  <c r="P138" i="3"/>
  <c r="M139" i="3"/>
  <c r="O139" i="3"/>
  <c r="P139" i="3"/>
  <c r="M140" i="3"/>
  <c r="O140" i="3"/>
  <c r="P140" i="3"/>
  <c r="M156" i="3"/>
  <c r="M81" i="3"/>
  <c r="M75" i="3"/>
  <c r="M74" i="3"/>
  <c r="N72" i="3"/>
  <c r="M72" i="3"/>
  <c r="M73" i="3"/>
  <c r="M70" i="3"/>
  <c r="M67" i="3"/>
  <c r="M66" i="3"/>
  <c r="M64" i="3"/>
  <c r="M62" i="3"/>
  <c r="M60" i="3"/>
  <c r="M58" i="3"/>
  <c r="M68" i="3"/>
  <c r="M51" i="3"/>
  <c r="M49" i="3"/>
  <c r="M48" i="3"/>
  <c r="O49" i="3"/>
  <c r="M41" i="3"/>
  <c r="M37" i="3"/>
  <c r="M35" i="3"/>
  <c r="M31" i="3"/>
  <c r="O11" i="3"/>
  <c r="M11" i="3"/>
  <c r="M16" i="3"/>
  <c r="M15" i="3"/>
  <c r="M7" i="3"/>
  <c r="M5" i="3"/>
  <c r="M4" i="3"/>
  <c r="M9" i="3"/>
  <c r="M10" i="3"/>
  <c r="M8" i="3"/>
  <c r="M13" i="3"/>
  <c r="N3" i="3"/>
  <c r="O3" i="3"/>
  <c r="P3" i="3"/>
  <c r="M3" i="3"/>
</calcChain>
</file>

<file path=xl/sharedStrings.xml><?xml version="1.0" encoding="utf-8"?>
<sst xmlns="http://schemas.openxmlformats.org/spreadsheetml/2006/main" count="7797" uniqueCount="551">
  <si>
    <t>Route</t>
  </si>
  <si>
    <t>Ref_ID</t>
  </si>
  <si>
    <t>Citation</t>
  </si>
  <si>
    <t>Publish_Year</t>
  </si>
  <si>
    <t>Media_Type</t>
  </si>
  <si>
    <t>Chemical</t>
  </si>
  <si>
    <t>Limit_of_Quantitation</t>
  </si>
  <si>
    <t>&lt;LOQ</t>
  </si>
  <si>
    <t>Detection_Limit</t>
  </si>
  <si>
    <t>&lt;LOD</t>
  </si>
  <si>
    <t>Units</t>
  </si>
  <si>
    <t>Sample_Size</t>
  </si>
  <si>
    <t>Min</t>
  </si>
  <si>
    <t>Max</t>
  </si>
  <si>
    <t>Median_P50</t>
  </si>
  <si>
    <t>Mean</t>
  </si>
  <si>
    <t>SD</t>
  </si>
  <si>
    <t>GM</t>
  </si>
  <si>
    <t>GSD</t>
  </si>
  <si>
    <t>P10</t>
  </si>
  <si>
    <t>P25</t>
  </si>
  <si>
    <t>P75</t>
  </si>
  <si>
    <t>P90</t>
  </si>
  <si>
    <t>P95</t>
  </si>
  <si>
    <t>P99</t>
  </si>
  <si>
    <t>Shoeib, M., et al. (2011). "Indoor Sources of Poly- and Perfluorinated Compounds (PFCS) in Vancouver, Canada: Implications for Human Exposure." Environmental Science &amp; Technology 45(19): 7999-8005.</t>
  </si>
  <si>
    <t>Goosey, E. and S. Harrad (2012). "Perfluoroalkyl substances in UK indoor and outdoor air: Spatial and seasonal variation, and implications for human exposure." Environment International 45: 86-90.</t>
  </si>
  <si>
    <t>Winkens, K., et al. (2017). "Perfluoroalkyl acids and their precursors in indoor air sampled in children's bedrooms." Environmental Pollution 222: 423-432.</t>
  </si>
  <si>
    <t>Müller, C. E., et al. (2012). "Atmospheric fate of poly-and perfluorinated alkyl substances (PFASs): I. Day–night patterns of air concentrations in summer in Zurich, Switzerland." Environmental Pollution 169: 196-203.</t>
  </si>
  <si>
    <t>Fraser, A. J., et al. (2013). "Polyfluorinated compounds in dust from homes, offices, and vehicles as predictors of concentrations in office workers' serum." Environment International 60: 128-136.</t>
  </si>
  <si>
    <t>Goosey, E. and S. Harrad (2011). "Perfluoroalkyl compounds in dust from Asian, Australian, European, and North American homes and UK cars, classrooms, and offices." Environment International 37(1): 86-92.</t>
  </si>
  <si>
    <t>Karaskova, P., et al. (2016). "Perfluorinated alkyl substances (PFASs) in household dust in Central Europe and North America." Environment International 94: 315-324.</t>
  </si>
  <si>
    <t>Eriksson, U. and A. Kärrman (2015). "World-wide indoor exposure to polyfluoroalkyl phosphate esters (PAPs) and other PFASs in household dust." Environmental Science &amp; Technology 49(24): 14503-14511.</t>
  </si>
  <si>
    <t>Lankova, D., et al. (2015). "Multi-analyte method for the analysis of various organohalogen compounds in house dust." Analytica chimica acta 854: 61-69.</t>
  </si>
  <si>
    <t>Knobeloch, L., et al. (2012). "Perfluoroalkyl chemicals in vacuum cleaner dust from 39 Wisconsin homes." Chemosphere 88(7): 779-783.</t>
  </si>
  <si>
    <t>Xu, Z. L., et al. (2013). "Human exposure to fluorotelomer alcohols, perfluorooctane sulfonate and perfluorooctanoate via house dust in Bavaria, Germany." Science of the Total Environment 443: 485-490.</t>
  </si>
  <si>
    <t>Haug, L. S., et al. (2011). "Investigation on Per- and Polyfluorinated Compounds in Paired Samples of House Dust and Indoor Air from Norwegian Homes." Environmental Science &amp; Technology 45(19): 7991-7998.</t>
  </si>
  <si>
    <t>Rankin, Keegan, et al. (2016). "A North American and global survey of perfluoroalkyl substances in surface soils: Distribution patterns and mode of occurrence." Chemosphere 161: 333-341.</t>
  </si>
  <si>
    <t>Xiao, Feng, et al. "Perfluorooctane sulfonate (PFOS) and perfluorooctanoate (PFOA) in soils and groundwater of a US metropolitan area: migration and implications for human exposure." Water research 72 (2015): 64-74.</t>
  </si>
  <si>
    <t>Boiteux, V., et al. (2017). "Concentrations and patterns of perfluoroalkyl and polyfluoroalkyl substances in a river and three drinking water treatment plants near and far from a major production source"</t>
  </si>
  <si>
    <t>Castiglioni, S., et al. (2014). "Sources and fate of perfluorinated compounds in the aqueous environment and in drinking water of a highly urbanized and industrialized area in Italy"</t>
  </si>
  <si>
    <t>Happonen, M., et al. (2016). "Contamination risk ofrawdrinking water caused by PFOA sources along a river reach in south-western Finland"</t>
  </si>
  <si>
    <t>Hoffman, K., et al. (2011). "Private Drinking Water Wells as a Source of Exposure to Perfluorooctanoic Acid (PFOA) in Communities Surrounding a Fluoropolymer Production Facility"</t>
  </si>
  <si>
    <t>Lindstrom, A., et al. (2011). "Application of WWTP Biosolids and Resulting Perfluorinated Compound Contamination of Surface and Well Water in Decatur, Alabama, USA"</t>
  </si>
  <si>
    <t>Llorca, M., et al. (2012). "Analysis of perfluoroalkyl substances in waters from Germany and Spain"</t>
  </si>
  <si>
    <t>Schwanz, T., et al. "Perfluoroalkyl substances assessment in drinking waters from Brazil, France and Spain". (2015)</t>
  </si>
  <si>
    <t>Shafique, U., et al. "Perfluoroalkyl acids in aqueous samples from Germany and Kenya" (2016)</t>
  </si>
  <si>
    <t>Sun, M., et al. "Legacy and Emerging Perfluoroalkyl Substances Are Important Drinking Water Contaminants in the Cape Fear River Watershed of North Carolina". (2016)</t>
  </si>
  <si>
    <t>Ullah, S., et al. "Simultaneous determination of perfluoroalkyl phosphonates, carboxylates, and sulfonates in drinking water". (2011)</t>
  </si>
  <si>
    <t>Zafeiraki, E., et al. "Determination of perfluoroalkylated substances (PFASs) in drinking water from the Netherlands and Greece" (2015)</t>
  </si>
  <si>
    <t>Zhang, X., et al. "Source Attribution of Poly- and Perfluoroalkyl Substances (PFASs) in Surface Waters from Rhode Island and the New York Metropolitan Area" (2016)</t>
  </si>
  <si>
    <t xml:space="preserve"> </t>
  </si>
  <si>
    <t>Indoor_Air</t>
  </si>
  <si>
    <t>Outdoor_Air</t>
  </si>
  <si>
    <t>Dust</t>
  </si>
  <si>
    <t>Soil_Sediment</t>
  </si>
  <si>
    <t>Water</t>
  </si>
  <si>
    <t>Indoor Air</t>
  </si>
  <si>
    <t>Indoor Air - Homes</t>
  </si>
  <si>
    <t>Indoor Air - Offices</t>
  </si>
  <si>
    <t>Outdoor Air</t>
  </si>
  <si>
    <t>Dust - house dust</t>
  </si>
  <si>
    <t>Dust - office dust</t>
  </si>
  <si>
    <t>Dust - vehicle dust</t>
  </si>
  <si>
    <t>Dust - car dust</t>
  </si>
  <si>
    <t>Dust - classroom dust</t>
  </si>
  <si>
    <t>soil</t>
  </si>
  <si>
    <t>Surface Water</t>
  </si>
  <si>
    <t>Groundwater (well)</t>
  </si>
  <si>
    <t>Surface water (River)</t>
  </si>
  <si>
    <t>Groudnwater</t>
  </si>
  <si>
    <t>Surface water (tap)</t>
  </si>
  <si>
    <t>Surface water</t>
  </si>
  <si>
    <t>Surface River Water (Spain)</t>
  </si>
  <si>
    <t>Surface River Water (Germany)</t>
  </si>
  <si>
    <t>Surface Water Tap (Spain)</t>
  </si>
  <si>
    <t>Surface Water Tap (Germany)</t>
  </si>
  <si>
    <t>Brazil surface water (tap)</t>
  </si>
  <si>
    <t>Brazil Surface water (tap)</t>
  </si>
  <si>
    <t>France surface water (tap)</t>
  </si>
  <si>
    <t>France Surface water (tap)</t>
  </si>
  <si>
    <t>Spain surface water (tap)</t>
  </si>
  <si>
    <t>Spain Surface water (tap)</t>
  </si>
  <si>
    <t>Brazil Surface Water (bottled)</t>
  </si>
  <si>
    <t>France Surface Water (bottled)</t>
  </si>
  <si>
    <t>Spain Surface Water (bottled)</t>
  </si>
  <si>
    <t>Surface Water (lake/river saale halle site A)</t>
  </si>
  <si>
    <t>Surface Water (lake/river saale halle site B)</t>
  </si>
  <si>
    <t>Surface Water (WWTP effluent)</t>
  </si>
  <si>
    <t>Surface Water (lake/river soslani eldoret site A)</t>
  </si>
  <si>
    <t>Surface Water (drinking A)</t>
  </si>
  <si>
    <t>Surface Water (drinking B)</t>
  </si>
  <si>
    <t>Surface Water (drinking C)</t>
  </si>
  <si>
    <t>Surface Water (tap)</t>
  </si>
  <si>
    <t>Groundwater (Greece)</t>
  </si>
  <si>
    <t>Groundwater (Netherlands)</t>
  </si>
  <si>
    <t>Surface Water (Greece)</t>
  </si>
  <si>
    <t>Surface Water (Netherlands)</t>
  </si>
  <si>
    <t>PFOA</t>
  </si>
  <si>
    <t>PFOS</t>
  </si>
  <si>
    <t>PFOS - sum branched</t>
  </si>
  <si>
    <t>PFOS - linear</t>
  </si>
  <si>
    <t>PFOA - linear</t>
  </si>
  <si>
    <t>L-PFOS
PFOS - linear</t>
  </si>
  <si>
    <t>0.47</t>
  </si>
  <si>
    <t>not reported</t>
  </si>
  <si>
    <t>0.22</t>
  </si>
  <si>
    <t>4.4800000000000004</t>
  </si>
  <si>
    <t>0.02</t>
  </si>
  <si>
    <t>1</t>
  </si>
  <si>
    <t>1.9</t>
  </si>
  <si>
    <t>0.46</t>
  </si>
  <si>
    <t>1.52</t>
  </si>
  <si>
    <t>1.51</t>
  </si>
  <si>
    <t>ng/g</t>
  </si>
  <si>
    <t>0.4</t>
  </si>
  <si>
    <t>5</t>
  </si>
  <si>
    <t>7</t>
  </si>
  <si>
    <t>0.98</t>
  </si>
  <si>
    <t>0..98</t>
  </si>
  <si>
    <t>2.8000000000000001E-2</t>
  </si>
  <si>
    <t>0.39</t>
  </si>
  <si>
    <t>0.01</t>
  </si>
  <si>
    <t>0.2</t>
  </si>
  <si>
    <t>4.5</t>
  </si>
  <si>
    <t>0.5</t>
  </si>
  <si>
    <t>0.6</t>
  </si>
  <si>
    <t>0.15</t>
  </si>
  <si>
    <t>6.3</t>
  </si>
  <si>
    <t>NR</t>
  </si>
  <si>
    <t>0.3</t>
  </si>
  <si>
    <t>sample-specific</t>
  </si>
  <si>
    <t>7.0000000000000007E-2</t>
  </si>
  <si>
    <t>0.13</t>
  </si>
  <si>
    <t>4</t>
  </si>
  <si>
    <t>ng/L</t>
  </si>
  <si>
    <t>1.2</t>
  </si>
  <si>
    <t>unclear</t>
  </si>
  <si>
    <t>0.8</t>
  </si>
  <si>
    <t>0.05</t>
  </si>
  <si>
    <t>0.1</t>
  </si>
  <si>
    <t>6.0000000000000001E-3</t>
  </si>
  <si>
    <t>10</t>
  </si>
  <si>
    <t>0.04</t>
  </si>
  <si>
    <t>0.16</t>
  </si>
  <si>
    <t>2.7</t>
  </si>
  <si>
    <t>0.89</t>
  </si>
  <si>
    <t>0.41</t>
  </si>
  <si>
    <t>1.21</t>
  </si>
  <si>
    <t>0.26</t>
  </si>
  <si>
    <t>25</t>
  </si>
  <si>
    <t>9.1000000000000004E-3</t>
  </si>
  <si>
    <t>0.08</t>
  </si>
  <si>
    <t>2.4E-2</t>
  </si>
  <si>
    <t>0..07</t>
  </si>
  <si>
    <t>Geographic_Area</t>
  </si>
  <si>
    <t>State</t>
  </si>
  <si>
    <t>Country</t>
  </si>
  <si>
    <t>Sampling_Year</t>
  </si>
  <si>
    <t>National_Survey</t>
  </si>
  <si>
    <t>Superfund</t>
  </si>
  <si>
    <t>Brownfield</t>
  </si>
  <si>
    <t>Benchmark</t>
  </si>
  <si>
    <t>Associated_Waterbody</t>
  </si>
  <si>
    <t>Residential</t>
  </si>
  <si>
    <t>Urban</t>
  </si>
  <si>
    <t>Rural</t>
  </si>
  <si>
    <t>Multimedia</t>
  </si>
  <si>
    <t>Uncontaminated</t>
  </si>
  <si>
    <t>Calculated_Data</t>
  </si>
  <si>
    <t>Raw_Data_Available</t>
  </si>
  <si>
    <t>Fire_training_Fire_Response</t>
  </si>
  <si>
    <t>Industrial_Sites</t>
  </si>
  <si>
    <t>Landfill</t>
  </si>
  <si>
    <t>WWTP_Biosolids</t>
  </si>
  <si>
    <t>Data_Issues_and_Questions</t>
  </si>
  <si>
    <t>Vancouver, BC</t>
  </si>
  <si>
    <t>Canada</t>
  </si>
  <si>
    <t>2007</t>
  </si>
  <si>
    <t>0</t>
  </si>
  <si>
    <t>Birmingham</t>
  </si>
  <si>
    <t>United Kingdom</t>
  </si>
  <si>
    <t>2008-2009</t>
  </si>
  <si>
    <t>"Where concentration &lt;detection limit (DL), 0.5×DL used for calculation of descriptive statistics."</t>
  </si>
  <si>
    <t>Kuopio</t>
  </si>
  <si>
    <t>Finland</t>
  </si>
  <si>
    <t>2014-2015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</si>
  <si>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</si>
  <si>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2009</t>
  </si>
  <si>
    <t>Zurich</t>
  </si>
  <si>
    <t>Switzerland</t>
  </si>
  <si>
    <t>2010</t>
  </si>
  <si>
    <t>Mount Uetliberg</t>
  </si>
  <si>
    <t>Vancouver</t>
  </si>
  <si>
    <t>2007-2008</t>
  </si>
  <si>
    <t>Boston</t>
  </si>
  <si>
    <t>MA</t>
  </si>
  <si>
    <t>USA</t>
  </si>
  <si>
    <t>2007-2009</t>
  </si>
  <si>
    <t>Toronto</t>
  </si>
  <si>
    <t>Annecy</t>
  </si>
  <si>
    <t>France</t>
  </si>
  <si>
    <t>Augsberg and Michelstadt</t>
  </si>
  <si>
    <t>Germany</t>
  </si>
  <si>
    <t>Boulder</t>
  </si>
  <si>
    <t>CO</t>
  </si>
  <si>
    <t>Brno</t>
  </si>
  <si>
    <t>Czech Republic</t>
  </si>
  <si>
    <t>2013</t>
  </si>
  <si>
    <t>Not Reported</t>
  </si>
  <si>
    <t>Bloomington</t>
  </si>
  <si>
    <t>IN</t>
  </si>
  <si>
    <t>Ottawa</t>
  </si>
  <si>
    <t>2013-2014</t>
  </si>
  <si>
    <t>Torshavn</t>
  </si>
  <si>
    <t>Faroe Islands</t>
  </si>
  <si>
    <t>Athens</t>
  </si>
  <si>
    <t>Greece</t>
  </si>
  <si>
    <t>Catalonia</t>
  </si>
  <si>
    <t>Spain</t>
  </si>
  <si>
    <t>Orebro, Vaxjo, and Nykoping</t>
  </si>
  <si>
    <t>Sweden</t>
  </si>
  <si>
    <t>Prague</t>
  </si>
  <si>
    <t>16 counties in Wisconsin</t>
  </si>
  <si>
    <t>WI</t>
  </si>
  <si>
    <t>2008</t>
  </si>
  <si>
    <t>Munich and nearby suburban and rural areas</t>
  </si>
  <si>
    <t>Bavaria</t>
  </si>
  <si>
    <t>Oslo</t>
  </si>
  <si>
    <t>Norway</t>
  </si>
  <si>
    <t>North America</t>
  </si>
  <si>
    <t>various</t>
  </si>
  <si>
    <t>na</t>
  </si>
  <si>
    <t>Europe</t>
  </si>
  <si>
    <t>Minneapolis-St.Paul Metro Area</t>
  </si>
  <si>
    <t>Minnesota</t>
  </si>
  <si>
    <t>2012</t>
  </si>
  <si>
    <t>Northern France</t>
  </si>
  <si>
    <t>The sample size number varied for different figures</t>
  </si>
  <si>
    <t>River Lambro Basin (North of Milan -- industrial area)</t>
  </si>
  <si>
    <t>Milan</t>
  </si>
  <si>
    <t>Italy</t>
  </si>
  <si>
    <t>2010-2013</t>
  </si>
  <si>
    <t>Lambro River, Seveso river, and Olona river</t>
  </si>
  <si>
    <t>River Lambro Basin</t>
  </si>
  <si>
    <t>South-western</t>
  </si>
  <si>
    <t>2012-2014</t>
  </si>
  <si>
    <t>Kokemäenjoki river</t>
  </si>
  <si>
    <t>Ohio and West virgina</t>
  </si>
  <si>
    <t>United States</t>
  </si>
  <si>
    <t>2001-2005</t>
  </si>
  <si>
    <t>Decatur</t>
  </si>
  <si>
    <t>Alabama</t>
  </si>
  <si>
    <t>1991-2001</t>
  </si>
  <si>
    <t>large variance</t>
  </si>
  <si>
    <t>significantly large variance</t>
  </si>
  <si>
    <t>2010-2012</t>
  </si>
  <si>
    <t>Sant Feliu de Llobregat, Spain</t>
  </si>
  <si>
    <t>region separated from other Spanish tap water because it was analyzed from 3 different points every 2 days along one week</t>
  </si>
  <si>
    <t>Porto Alegre</t>
  </si>
  <si>
    <t>Brazil</t>
  </si>
  <si>
    <t>not stated</t>
  </si>
  <si>
    <t>Toulouse, Montpelier, Nimes, Avignon,Valence, Grenoble, Lyon, Perpignan</t>
  </si>
  <si>
    <t>Barcelona</t>
  </si>
  <si>
    <t>Germany, Kenya</t>
  </si>
  <si>
    <t>Pleisse-Elster, Saale, Elbe, Sosiani</t>
  </si>
  <si>
    <t>*Has specific geocoordinates which coould be useful in mapping</t>
  </si>
  <si>
    <t>North Carolina</t>
  </si>
  <si>
    <t>Cape Fear River</t>
  </si>
  <si>
    <t>Sweden, Italy, Blegium, The Netherlands, Norway, Germany</t>
  </si>
  <si>
    <t>Other than PFOA tap water, most data was just listed as below LOD</t>
  </si>
  <si>
    <t>Netherlands</t>
  </si>
  <si>
    <t>New York</t>
  </si>
  <si>
    <t>2014</t>
  </si>
  <si>
    <t>pg/m³</t>
  </si>
  <si>
    <t>3.4</t>
  </si>
  <si>
    <t>21</t>
  </si>
  <si>
    <t>113</t>
  </si>
  <si>
    <t>11</t>
  </si>
  <si>
    <t>38</t>
  </si>
  <si>
    <t>24</t>
  </si>
  <si>
    <t>52</t>
  </si>
  <si>
    <t>12</t>
  </si>
  <si>
    <t>55</t>
  </si>
  <si>
    <t>56</t>
  </si>
  <si>
    <t>18</t>
  </si>
  <si>
    <t>58</t>
  </si>
  <si>
    <t>BDL</t>
  </si>
  <si>
    <t>0.67</t>
  </si>
  <si>
    <t>0.74</t>
  </si>
  <si>
    <t>1.24</t>
  </si>
  <si>
    <t>1.33</t>
  </si>
  <si>
    <t>15.2</t>
  </si>
  <si>
    <t>21.2</t>
  </si>
  <si>
    <t>0.3133333333333333</t>
  </si>
  <si>
    <t>2.5</t>
  </si>
  <si>
    <t>1.3333333333333334E-2</t>
  </si>
  <si>
    <t>0.0133333333333333</t>
  </si>
  <si>
    <t>&lt;1.0</t>
  </si>
  <si>
    <t>1.5</t>
  </si>
  <si>
    <t>2.2999999999999998</t>
  </si>
  <si>
    <t>&lt;1.9</t>
  </si>
  <si>
    <t>1.1</t>
  </si>
  <si>
    <t>3.5</t>
  </si>
  <si>
    <t>7.7</t>
  </si>
  <si>
    <t>1.7</t>
  </si>
  <si>
    <t>30</t>
  </si>
  <si>
    <t>97</t>
  </si>
  <si>
    <t>71</t>
  </si>
  <si>
    <t>280</t>
  </si>
  <si>
    <t>15.8</t>
  </si>
  <si>
    <t>6.8</t>
  </si>
  <si>
    <t>5.71</t>
  </si>
  <si>
    <t>14.1</t>
  </si>
  <si>
    <t>21.4</t>
  </si>
  <si>
    <t>10.1</t>
  </si>
  <si>
    <t>20</t>
  </si>
  <si>
    <t>260</t>
  </si>
  <si>
    <t>&lt;0.98</t>
  </si>
  <si>
    <t>65</t>
  </si>
  <si>
    <t>110</t>
  </si>
  <si>
    <t>22</t>
  </si>
  <si>
    <t>840</t>
  </si>
  <si>
    <t>980</t>
  </si>
  <si>
    <t>240</t>
  </si>
  <si>
    <t>310</t>
  </si>
  <si>
    <t>140</t>
  </si>
  <si>
    <t>450</t>
  </si>
  <si>
    <t>190</t>
  </si>
  <si>
    <t>230</t>
  </si>
  <si>
    <t>370</t>
  </si>
  <si>
    <t>290</t>
  </si>
  <si>
    <t>550</t>
  </si>
  <si>
    <t>42</t>
  </si>
  <si>
    <t>69</t>
  </si>
  <si>
    <t>270</t>
  </si>
  <si>
    <t>54</t>
  </si>
  <si>
    <t>160</t>
  </si>
  <si>
    <t>330</t>
  </si>
  <si>
    <t>15</t>
  </si>
  <si>
    <t>31</t>
  </si>
  <si>
    <t>47</t>
  </si>
  <si>
    <t>170</t>
  </si>
  <si>
    <t>19</t>
  </si>
  <si>
    <t>300</t>
  </si>
  <si>
    <t>420</t>
  </si>
  <si>
    <t>27</t>
  </si>
  <si>
    <t>2</t>
  </si>
  <si>
    <t>8.9</t>
  </si>
  <si>
    <t>4.8</t>
  </si>
  <si>
    <t>10.3</t>
  </si>
  <si>
    <t>20.7</t>
  </si>
  <si>
    <t>2.1</t>
  </si>
  <si>
    <t>8.2</t>
  </si>
  <si>
    <t>17.7</t>
  </si>
  <si>
    <t>3.3</t>
  </si>
  <si>
    <t>9.1</t>
  </si>
  <si>
    <t>10.8</t>
  </si>
  <si>
    <t>2.9</t>
  </si>
  <si>
    <t>9</t>
  </si>
  <si>
    <t>38.6</t>
  </si>
  <si>
    <t>5.7</t>
  </si>
  <si>
    <t>42.4</t>
  </si>
  <si>
    <t>7.01</t>
  </si>
  <si>
    <t>55.6</t>
  </si>
  <si>
    <t>1.69</t>
  </si>
  <si>
    <t>7.29</t>
  </si>
  <si>
    <t>87.3</t>
  </si>
  <si>
    <t>15.3</t>
  </si>
  <si>
    <t>31.8</t>
  </si>
  <si>
    <t>2.57</t>
  </si>
  <si>
    <t>5.75</t>
  </si>
  <si>
    <t>20.1</t>
  </si>
  <si>
    <t>12.8</t>
  </si>
  <si>
    <t>26.7</t>
  </si>
  <si>
    <t>2.77</t>
  </si>
  <si>
    <t>7.205</t>
  </si>
  <si>
    <t>27.3</t>
  </si>
  <si>
    <t>8.81</t>
  </si>
  <si>
    <t>13.9</t>
  </si>
  <si>
    <t>2.12</t>
  </si>
  <si>
    <t>5.29</t>
  </si>
  <si>
    <t>4.93</t>
  </si>
  <si>
    <t>14.4</t>
  </si>
  <si>
    <t>17.5</t>
  </si>
  <si>
    <t>0.68</t>
  </si>
  <si>
    <t>3.8</t>
  </si>
  <si>
    <t>2.44</t>
  </si>
  <si>
    <t>1.48</t>
  </si>
  <si>
    <t>1.43</t>
  </si>
  <si>
    <t>6.5</t>
  </si>
  <si>
    <t>44</t>
  </si>
  <si>
    <t>70.8974358974359</t>
  </si>
  <si>
    <t>8.6999999999999993</t>
  </si>
  <si>
    <t>168.230769230769</t>
  </si>
  <si>
    <t>19.9</t>
  </si>
  <si>
    <t>97.1</t>
  </si>
  <si>
    <t>6.1</t>
  </si>
  <si>
    <t>39.2</t>
  </si>
  <si>
    <t>114</t>
  </si>
  <si>
    <t>3.1</t>
  </si>
  <si>
    <t>6.2</t>
  </si>
  <si>
    <t>pg/g</t>
  </si>
  <si>
    <t>22.1</t>
  </si>
  <si>
    <t>396.85</t>
  </si>
  <si>
    <t>540.225757575758</t>
  </si>
  <si>
    <t>18.09</t>
  </si>
  <si>
    <t>205.36</t>
  </si>
  <si>
    <t>392.471212121212</t>
  </si>
  <si>
    <t>15.17</t>
  </si>
  <si>
    <t>131.27</t>
  </si>
  <si>
    <t>551.37</t>
  </si>
  <si>
    <t>7.06</t>
  </si>
  <si>
    <t>83.65</t>
  </si>
  <si>
    <t>862.842222222222</t>
  </si>
  <si>
    <t>94.04</t>
  </si>
  <si>
    <t>430.4</t>
  </si>
  <si>
    <t>574.329655172414</t>
  </si>
  <si>
    <t>30.05</t>
  </si>
  <si>
    <t>302.05</t>
  </si>
  <si>
    <t>438.273448275862</t>
  </si>
  <si>
    <t>5.5</t>
  </si>
  <si>
    <t>8</t>
  </si>
  <si>
    <t>9.29354838709678</t>
  </si>
  <si>
    <t>12.2</t>
  </si>
  <si>
    <t>19.3483870967742</t>
  </si>
  <si>
    <t>2.6666666666666665</t>
  </si>
  <si>
    <t>3.3330000000000002</t>
  </si>
  <si>
    <t>5.0640000000000001</t>
  </si>
  <si>
    <t>2.6680000000000001</t>
  </si>
  <si>
    <t>3.218</t>
  </si>
  <si>
    <t>4.0999999999999996</t>
  </si>
  <si>
    <t>14</t>
  </si>
  <si>
    <t>3</t>
  </si>
  <si>
    <t>26</t>
  </si>
  <si>
    <t>3.3329999999999999E-2</t>
  </si>
  <si>
    <t>0.64</t>
  </si>
  <si>
    <t>µg/L</t>
  </si>
  <si>
    <t>4.0000000000000001E-3</t>
  </si>
  <si>
    <t>6.6666666666666661</t>
  </si>
  <si>
    <t>6.6669999999999998</t>
  </si>
  <si>
    <t>16.98</t>
  </si>
  <si>
    <t>79.2</t>
  </si>
  <si>
    <t>667.8</t>
  </si>
  <si>
    <t>14.91</t>
  </si>
  <si>
    <t>490.7</t>
  </si>
  <si>
    <t>&lt;0.04</t>
  </si>
  <si>
    <t>5.0999999999999996</t>
  </si>
  <si>
    <t>264</t>
  </si>
  <si>
    <t>&lt;0.16</t>
  </si>
  <si>
    <t>5.3</t>
  </si>
  <si>
    <t>13</t>
  </si>
  <si>
    <t>1.4</t>
  </si>
  <si>
    <t>1.3</t>
  </si>
  <si>
    <t>46</t>
  </si>
  <si>
    <t>6.7</t>
  </si>
  <si>
    <t>16</t>
  </si>
  <si>
    <t>4.5999999999999996</t>
  </si>
  <si>
    <t>5.8</t>
  </si>
  <si>
    <t>11.99</t>
  </si>
  <si>
    <t>19.87</t>
  </si>
  <si>
    <t>20.61</t>
  </si>
  <si>
    <t>41</t>
  </si>
  <si>
    <t>40</t>
  </si>
  <si>
    <t>7.6</t>
  </si>
  <si>
    <t>3.9</t>
  </si>
  <si>
    <t>5.4</t>
  </si>
  <si>
    <t>1.6</t>
  </si>
  <si>
    <t>4.2</t>
  </si>
  <si>
    <t>5.2</t>
  </si>
  <si>
    <t>8.3000000000000007</t>
  </si>
  <si>
    <t>9.5</t>
  </si>
  <si>
    <t>26.53</t>
  </si>
  <si>
    <t>0.94</t>
  </si>
  <si>
    <t>1.34</t>
  </si>
  <si>
    <t>0.42</t>
  </si>
  <si>
    <t>15.34</t>
  </si>
  <si>
    <t>0.62</t>
  </si>
  <si>
    <t>2.92</t>
  </si>
  <si>
    <t>22.23</t>
  </si>
  <si>
    <t>4.21</t>
  </si>
  <si>
    <t>4.99</t>
  </si>
  <si>
    <t>8.8000000000000007</t>
  </si>
  <si>
    <t>9.99</t>
  </si>
  <si>
    <t>&lt;10</t>
  </si>
  <si>
    <t>34</t>
  </si>
  <si>
    <t>&lt;25</t>
  </si>
  <si>
    <t>29</t>
  </si>
  <si>
    <t>0.30199999999999999</t>
  </si>
  <si>
    <t>4.92</t>
  </si>
  <si>
    <t>4.3600000000000003</t>
  </si>
  <si>
    <t>0.39700000000000002</t>
  </si>
  <si>
    <t>0.86099999999999999</t>
  </si>
  <si>
    <t>3.0169999999999999</t>
  </si>
  <si>
    <t>0.39999999999999997</t>
  </si>
  <si>
    <t>0.9</t>
  </si>
  <si>
    <t>0.13333333333333333</t>
  </si>
  <si>
    <t>1.4766666666666668</t>
  </si>
  <si>
    <t>1.9333333333333336</t>
  </si>
  <si>
    <t>2.0430000000000001</t>
  </si>
  <si>
    <t>4.9550000000000001</t>
  </si>
  <si>
    <t>1.2666666666666666</t>
  </si>
  <si>
    <t>19.933333333333334</t>
  </si>
  <si>
    <t>6.6666666666666666E-2</t>
  </si>
  <si>
    <t>0.96</t>
  </si>
  <si>
    <t>9.5088888888888885</t>
  </si>
  <si>
    <t>PFOA - sum branched</t>
  </si>
  <si>
    <t>L-PFOS</t>
  </si>
  <si>
    <t>For this paper, more than half of samples for most groups were non detects, so median is &lt;LOD</t>
  </si>
  <si>
    <t>Surface Water (lake/river saale halle site C)</t>
  </si>
  <si>
    <t>Tap Water (Greece)</t>
  </si>
  <si>
    <t>Tap Water (Netherlands)</t>
  </si>
  <si>
    <t>GM calculated using LOQ/root(2)</t>
  </si>
  <si>
    <t>Sample sizes reported in paper as %detects. Full sample size reported here.| LOQ/LOD reported as upper and lower bounds of MQL/MDL. Lower bound reported here</t>
  </si>
  <si>
    <t>max written as 3 in paper, too low. Reported here as no max given</t>
  </si>
  <si>
    <t>Means calculated from raw data (in si)</t>
  </si>
  <si>
    <t>Drinking water</t>
  </si>
  <si>
    <t>Could only verify sample size. Found an average of 10.3 ng/l but no other data</t>
  </si>
  <si>
    <t>Only serum data available</t>
  </si>
  <si>
    <t>Removed. Could not find these numbers. Added numbers from SI below</t>
  </si>
  <si>
    <t>This file contains 3 sheets. The first is the original data, for reference if needed. The third is the final data set that I will be sending in the input file.</t>
  </si>
  <si>
    <t>The second is a color coded set where I tracked what I changed:</t>
  </si>
  <si>
    <t>                Green means I verified the original values</t>
  </si>
  <si>
    <t>                Yellow means I changed the original entry based on what I found in either the paper or the si</t>
  </si>
  <si>
    <t>                Orange means I was not able to verify the value, but do not believe that particular value will be used</t>
  </si>
  <si>
    <t xml:space="preserve">I can fix these if needed. Most are LOD/LOQ where none of the data fell below these limits. </t>
  </si>
  <si>
    <t>Purple means the value was calculated but I was able to find the data set used and it looks reasonable</t>
  </si>
  <si>
    <t>Where non-calculated data was available and adequate, I deleted the calculated entries (ex,if range and mean were given in the paper, but sd was calculated externally, I deleted sd entry). I can easily add them back if we decide to</t>
  </si>
  <si>
    <t>All soil data needed to be calculated</t>
  </si>
  <si>
    <t>Red means the entries had a significant problem</t>
  </si>
  <si>
    <t>One paper a maximum value lower than the minimum (I assume typo, so max was left blank)</t>
  </si>
  <si>
    <t xml:space="preserve">The most common was data that I could not find in the paper </t>
  </si>
  <si>
    <t>I was able to replace most of these with data (that differed from the original entry) I was able to find in the paper or si (these added rows are yellow)</t>
  </si>
  <si>
    <t>Blue is for the two columns I added (# below LOD/LOQ)</t>
  </si>
  <si>
    <t xml:space="preserve">From Alex Fisher, QC Author: </t>
  </si>
  <si>
    <t>Groundwater</t>
  </si>
  <si>
    <t>Nepal</t>
  </si>
  <si>
    <t>Katmandu</t>
  </si>
  <si>
    <t>Japan</t>
  </si>
  <si>
    <t>Kyoto</t>
  </si>
  <si>
    <t>Australia</t>
  </si>
  <si>
    <t>Brisbane</t>
  </si>
  <si>
    <t xml:space="preserve">Brisbane </t>
  </si>
  <si>
    <t>Thailand</t>
  </si>
  <si>
    <t>Bangkok and Nakhon Si Thammarat</t>
  </si>
  <si>
    <t>Kazahkstan</t>
  </si>
  <si>
    <t>Almaty and Astana</t>
  </si>
  <si>
    <t>Brisbane, Newcastle, and Sydney</t>
  </si>
  <si>
    <t>Median</t>
  </si>
  <si>
    <t># Summary Statistics &lt;LOD</t>
  </si>
  <si>
    <t># Summary Statistics &lt;LOQ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</si>
</sst>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11" fontId="0" fillId="2" borderId="0" xfId="0" applyNumberFormat="1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8" borderId="0" xfId="0" applyFill="1"/>
    <xf numFmtId="0" fontId="0" fillId="8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A8FC-29A0-487A-9CDD-7133501978A1}">
  <dimension ref="B1:B16"/>
  <sheetViews>
    <sheetView showGridLines="0" tabSelected="1" workbookViewId="0">
      <selection activeCell="C34" sqref="C34"/>
    </sheetView>
  </sheetViews>
  <sheetFormatPr defaultRowHeight="14.4" x14ac:dyDescent="0.3"/>
  <sheetData>
    <row r="1" spans="2:2" x14ac:dyDescent="0.3">
      <c r="B1" t="s">
        <v>534</v>
      </c>
    </row>
    <row r="3" spans="2:2" x14ac:dyDescent="0.3">
      <c r="B3" s="12" t="s">
        <v>520</v>
      </c>
    </row>
    <row r="4" spans="2:2" x14ac:dyDescent="0.3">
      <c r="B4" s="12" t="s">
        <v>521</v>
      </c>
    </row>
    <row r="5" spans="2:2" x14ac:dyDescent="0.3">
      <c r="B5" s="12" t="s">
        <v>522</v>
      </c>
    </row>
    <row r="6" spans="2:2" x14ac:dyDescent="0.3">
      <c r="B6" s="12" t="s">
        <v>523</v>
      </c>
    </row>
    <row r="7" spans="2:2" x14ac:dyDescent="0.3">
      <c r="B7" s="12" t="s">
        <v>524</v>
      </c>
    </row>
    <row r="8" spans="2:2" x14ac:dyDescent="0.3">
      <c r="B8" s="13" t="s">
        <v>525</v>
      </c>
    </row>
    <row r="9" spans="2:2" x14ac:dyDescent="0.3">
      <c r="B9" s="14" t="s">
        <v>526</v>
      </c>
    </row>
    <row r="10" spans="2:2" x14ac:dyDescent="0.3">
      <c r="B10" s="13" t="s">
        <v>527</v>
      </c>
    </row>
    <row r="11" spans="2:2" x14ac:dyDescent="0.3">
      <c r="B11" s="13" t="s">
        <v>528</v>
      </c>
    </row>
    <row r="12" spans="2:2" x14ac:dyDescent="0.3">
      <c r="B12" s="14" t="s">
        <v>529</v>
      </c>
    </row>
    <row r="13" spans="2:2" x14ac:dyDescent="0.3">
      <c r="B13" s="13" t="s">
        <v>530</v>
      </c>
    </row>
    <row r="14" spans="2:2" x14ac:dyDescent="0.3">
      <c r="B14" s="13" t="s">
        <v>531</v>
      </c>
    </row>
    <row r="15" spans="2:2" x14ac:dyDescent="0.3">
      <c r="B15" s="13" t="s">
        <v>532</v>
      </c>
    </row>
    <row r="16" spans="2:2" x14ac:dyDescent="0.3">
      <c r="B16" s="14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B432-67E5-474C-8C04-8E9C78E11D81}">
  <dimension ref="A1:AT135"/>
  <sheetViews>
    <sheetView topLeftCell="A96" workbookViewId="0">
      <selection activeCell="N104" sqref="N104"/>
    </sheetView>
  </sheetViews>
  <sheetFormatPr defaultRowHeight="14.4" x14ac:dyDescent="0.3"/>
  <cols>
    <col min="3" max="3" width="10.33203125" customWidth="1"/>
    <col min="5" max="5" width="11.44140625" customWidth="1"/>
    <col min="6" max="6" width="21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</row>
    <row r="2" spans="1:46" s="2" customFormat="1" x14ac:dyDescent="0.3">
      <c r="A2" s="2" t="s">
        <v>52</v>
      </c>
      <c r="B2" s="2">
        <v>627</v>
      </c>
      <c r="C2" s="2" t="s">
        <v>25</v>
      </c>
      <c r="D2" s="2">
        <v>2011</v>
      </c>
      <c r="E2" s="2" t="s">
        <v>57</v>
      </c>
      <c r="F2" s="2" t="s">
        <v>98</v>
      </c>
      <c r="I2" s="2" t="s">
        <v>104</v>
      </c>
      <c r="K2" s="2" t="s">
        <v>274</v>
      </c>
      <c r="L2" s="2">
        <v>39</v>
      </c>
      <c r="M2" s="2" t="s">
        <v>275</v>
      </c>
      <c r="N2" s="2">
        <v>2570</v>
      </c>
      <c r="O2" s="2" t="s">
        <v>276</v>
      </c>
      <c r="P2" s="2" t="s">
        <v>277</v>
      </c>
      <c r="R2" s="2">
        <v>28</v>
      </c>
      <c r="Z2" s="2" t="s">
        <v>176</v>
      </c>
      <c r="AB2" s="2" t="s">
        <v>177</v>
      </c>
      <c r="AC2" s="2" t="s">
        <v>178</v>
      </c>
      <c r="AD2" s="2">
        <v>0</v>
      </c>
      <c r="AE2" s="2">
        <v>0</v>
      </c>
      <c r="AF2" s="2">
        <v>0</v>
      </c>
      <c r="AG2" s="2">
        <v>0</v>
      </c>
      <c r="AH2" s="2" t="s">
        <v>179</v>
      </c>
      <c r="AI2" s="2" t="s">
        <v>109</v>
      </c>
      <c r="AJ2" s="2" t="s">
        <v>109</v>
      </c>
      <c r="AK2" s="2" t="s">
        <v>179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</row>
    <row r="3" spans="1:46" s="2" customFormat="1" x14ac:dyDescent="0.3">
      <c r="A3" s="2" t="s">
        <v>52</v>
      </c>
      <c r="B3" s="2">
        <v>495</v>
      </c>
      <c r="C3" s="2" t="s">
        <v>26</v>
      </c>
      <c r="D3" s="2">
        <v>2012</v>
      </c>
      <c r="E3" s="2" t="s">
        <v>58</v>
      </c>
      <c r="F3" s="2" t="s">
        <v>99</v>
      </c>
      <c r="I3" s="2" t="s">
        <v>105</v>
      </c>
      <c r="K3" s="2" t="s">
        <v>274</v>
      </c>
      <c r="L3" s="2">
        <v>20</v>
      </c>
      <c r="M3" s="2" t="s">
        <v>109</v>
      </c>
      <c r="N3" s="2">
        <v>400</v>
      </c>
      <c r="O3" s="2" t="s">
        <v>278</v>
      </c>
      <c r="P3" s="2" t="s">
        <v>279</v>
      </c>
      <c r="Z3" s="2" t="s">
        <v>180</v>
      </c>
      <c r="AB3" s="2" t="s">
        <v>181</v>
      </c>
      <c r="AC3" s="2" t="s">
        <v>182</v>
      </c>
      <c r="AD3" s="2">
        <v>0</v>
      </c>
      <c r="AE3" s="2">
        <v>0</v>
      </c>
      <c r="AF3" s="2">
        <v>0</v>
      </c>
      <c r="AG3" s="2">
        <v>0</v>
      </c>
      <c r="AH3" s="2" t="s">
        <v>179</v>
      </c>
      <c r="AI3" s="2" t="s">
        <v>109</v>
      </c>
      <c r="AJ3" s="2" t="s">
        <v>109</v>
      </c>
      <c r="AK3" s="2" t="s">
        <v>179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 t="s">
        <v>183</v>
      </c>
    </row>
    <row r="4" spans="1:46" s="2" customFormat="1" x14ac:dyDescent="0.3">
      <c r="A4" s="2" t="s">
        <v>52</v>
      </c>
      <c r="B4" s="2">
        <v>495</v>
      </c>
      <c r="C4" s="2" t="s">
        <v>26</v>
      </c>
      <c r="D4" s="2">
        <v>2012</v>
      </c>
      <c r="E4" s="2" t="s">
        <v>58</v>
      </c>
      <c r="F4" s="2" t="s">
        <v>98</v>
      </c>
      <c r="I4" s="2" t="s">
        <v>105</v>
      </c>
      <c r="K4" s="2" t="s">
        <v>274</v>
      </c>
      <c r="L4" s="2">
        <v>20</v>
      </c>
      <c r="M4" s="2" t="s">
        <v>110</v>
      </c>
      <c r="N4" s="2">
        <v>440</v>
      </c>
      <c r="O4" s="2" t="s">
        <v>280</v>
      </c>
      <c r="P4" s="2" t="s">
        <v>281</v>
      </c>
      <c r="Z4" s="2" t="s">
        <v>180</v>
      </c>
      <c r="AB4" s="2" t="s">
        <v>181</v>
      </c>
      <c r="AC4" s="2" t="s">
        <v>182</v>
      </c>
      <c r="AD4" s="2">
        <v>0</v>
      </c>
      <c r="AE4" s="2">
        <v>0</v>
      </c>
      <c r="AF4" s="2">
        <v>0</v>
      </c>
      <c r="AG4" s="2">
        <v>0</v>
      </c>
      <c r="AH4" s="2" t="s">
        <v>179</v>
      </c>
      <c r="AI4" s="2" t="s">
        <v>109</v>
      </c>
      <c r="AJ4" s="2" t="s">
        <v>109</v>
      </c>
      <c r="AK4" s="2" t="s">
        <v>179</v>
      </c>
      <c r="AL4" s="2">
        <v>0</v>
      </c>
      <c r="AM4" s="2">
        <v>1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 t="s">
        <v>183</v>
      </c>
    </row>
    <row r="5" spans="1:46" s="2" customFormat="1" x14ac:dyDescent="0.3">
      <c r="A5" s="2" t="s">
        <v>52</v>
      </c>
      <c r="B5" s="2">
        <v>495</v>
      </c>
      <c r="C5" s="2" t="s">
        <v>26</v>
      </c>
      <c r="D5" s="2">
        <v>2012</v>
      </c>
      <c r="E5" s="2" t="s">
        <v>59</v>
      </c>
      <c r="F5" s="2" t="s">
        <v>99</v>
      </c>
      <c r="I5" s="2" t="s">
        <v>105</v>
      </c>
      <c r="K5" s="2" t="s">
        <v>274</v>
      </c>
      <c r="L5" s="2">
        <v>12</v>
      </c>
      <c r="M5" s="2" t="s">
        <v>282</v>
      </c>
      <c r="N5" s="2">
        <v>89</v>
      </c>
      <c r="O5" s="2" t="s">
        <v>283</v>
      </c>
      <c r="P5" s="2" t="s">
        <v>284</v>
      </c>
      <c r="Z5" s="2" t="s">
        <v>180</v>
      </c>
      <c r="AB5" s="2" t="s">
        <v>181</v>
      </c>
      <c r="AC5" s="2" t="s">
        <v>182</v>
      </c>
      <c r="AD5" s="2">
        <v>0</v>
      </c>
      <c r="AE5" s="2">
        <v>0</v>
      </c>
      <c r="AF5" s="2">
        <v>0</v>
      </c>
      <c r="AG5" s="2">
        <v>0</v>
      </c>
      <c r="AH5" s="2" t="s">
        <v>179</v>
      </c>
      <c r="AI5" s="2" t="s">
        <v>109</v>
      </c>
      <c r="AJ5" s="2" t="s">
        <v>109</v>
      </c>
      <c r="AK5" s="2" t="s">
        <v>179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 t="s">
        <v>183</v>
      </c>
    </row>
    <row r="6" spans="1:46" s="2" customFormat="1" x14ac:dyDescent="0.3">
      <c r="A6" s="2" t="s">
        <v>52</v>
      </c>
      <c r="B6" s="2">
        <v>495</v>
      </c>
      <c r="C6" s="2" t="s">
        <v>26</v>
      </c>
      <c r="D6" s="2">
        <v>2012</v>
      </c>
      <c r="E6" s="2" t="s">
        <v>59</v>
      </c>
      <c r="F6" s="2" t="s">
        <v>98</v>
      </c>
      <c r="I6" s="2" t="s">
        <v>105</v>
      </c>
      <c r="K6" s="2" t="s">
        <v>274</v>
      </c>
      <c r="L6" s="2">
        <v>12</v>
      </c>
      <c r="M6" s="2" t="s">
        <v>110</v>
      </c>
      <c r="N6" s="2">
        <v>200</v>
      </c>
      <c r="O6" s="2" t="s">
        <v>285</v>
      </c>
      <c r="P6" s="2" t="s">
        <v>286</v>
      </c>
      <c r="Z6" s="2" t="s">
        <v>180</v>
      </c>
      <c r="AB6" s="2" t="s">
        <v>181</v>
      </c>
      <c r="AC6" s="2" t="s">
        <v>182</v>
      </c>
      <c r="AD6" s="2">
        <v>0</v>
      </c>
      <c r="AE6" s="2">
        <v>0</v>
      </c>
      <c r="AF6" s="2">
        <v>0</v>
      </c>
      <c r="AG6" s="2">
        <v>0</v>
      </c>
      <c r="AH6" s="2" t="s">
        <v>179</v>
      </c>
      <c r="AI6" s="2" t="s">
        <v>109</v>
      </c>
      <c r="AJ6" s="2" t="s">
        <v>109</v>
      </c>
      <c r="AK6" s="2" t="s">
        <v>179</v>
      </c>
      <c r="AL6" s="2">
        <v>0</v>
      </c>
      <c r="AM6" s="2">
        <v>1</v>
      </c>
      <c r="AN6" s="2">
        <v>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 t="s">
        <v>183</v>
      </c>
    </row>
    <row r="7" spans="1:46" s="2" customFormat="1" x14ac:dyDescent="0.3">
      <c r="A7" s="2" t="s">
        <v>52</v>
      </c>
      <c r="B7" s="2">
        <v>393</v>
      </c>
      <c r="C7" s="2" t="s">
        <v>27</v>
      </c>
      <c r="D7" s="2">
        <v>2017</v>
      </c>
      <c r="E7" s="2" t="s">
        <v>57</v>
      </c>
      <c r="F7" s="2" t="s">
        <v>100</v>
      </c>
      <c r="I7" s="2" t="s">
        <v>106</v>
      </c>
      <c r="K7" s="2" t="s">
        <v>274</v>
      </c>
      <c r="L7" s="2">
        <v>57</v>
      </c>
      <c r="M7" s="2" t="s">
        <v>287</v>
      </c>
      <c r="N7" s="2">
        <v>2.93</v>
      </c>
      <c r="O7" s="2" t="s">
        <v>288</v>
      </c>
      <c r="P7" s="2" t="s">
        <v>289</v>
      </c>
      <c r="Q7" s="2">
        <v>0.51</v>
      </c>
      <c r="R7" s="2">
        <v>0.61</v>
      </c>
      <c r="Z7" s="2" t="s">
        <v>184</v>
      </c>
      <c r="AB7" s="2" t="s">
        <v>185</v>
      </c>
      <c r="AC7" s="2" t="s">
        <v>186</v>
      </c>
      <c r="AD7" s="2">
        <v>0</v>
      </c>
      <c r="AE7" s="2">
        <v>0</v>
      </c>
      <c r="AF7" s="2">
        <v>0</v>
      </c>
      <c r="AG7" s="2">
        <v>0</v>
      </c>
      <c r="AH7" s="2" t="s">
        <v>179</v>
      </c>
      <c r="AI7" s="2" t="s">
        <v>109</v>
      </c>
      <c r="AJ7" s="2" t="s">
        <v>109</v>
      </c>
      <c r="AK7" s="2" t="s">
        <v>109</v>
      </c>
      <c r="AL7" s="2">
        <v>0</v>
      </c>
      <c r="AM7" s="2">
        <v>1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6" s="2" customFormat="1" x14ac:dyDescent="0.3">
      <c r="A8" s="2" t="s">
        <v>52</v>
      </c>
      <c r="B8" s="2">
        <v>393</v>
      </c>
      <c r="C8" s="2" t="s">
        <v>27</v>
      </c>
      <c r="D8" s="2">
        <v>2017</v>
      </c>
      <c r="E8" s="2" t="s">
        <v>57</v>
      </c>
      <c r="F8" s="2" t="s">
        <v>101</v>
      </c>
      <c r="I8" s="2" t="s">
        <v>104</v>
      </c>
      <c r="K8" s="2" t="s">
        <v>274</v>
      </c>
      <c r="L8" s="2">
        <v>57</v>
      </c>
      <c r="M8" s="2" t="s">
        <v>287</v>
      </c>
      <c r="N8" s="2">
        <v>5.04</v>
      </c>
      <c r="O8" s="2" t="s">
        <v>290</v>
      </c>
      <c r="P8" s="2" t="s">
        <v>291</v>
      </c>
      <c r="Q8" s="2">
        <v>0.89</v>
      </c>
      <c r="R8" s="2">
        <v>1.0900000000000001</v>
      </c>
      <c r="Z8" s="2" t="s">
        <v>184</v>
      </c>
      <c r="AB8" s="2" t="s">
        <v>185</v>
      </c>
      <c r="AC8" s="2" t="s">
        <v>186</v>
      </c>
      <c r="AD8" s="2">
        <v>0</v>
      </c>
      <c r="AE8" s="2">
        <v>0</v>
      </c>
      <c r="AF8" s="2">
        <v>0</v>
      </c>
      <c r="AG8" s="2">
        <v>0</v>
      </c>
      <c r="AH8" s="2" t="s">
        <v>179</v>
      </c>
      <c r="AI8" s="2" t="s">
        <v>109</v>
      </c>
      <c r="AJ8" s="2" t="s">
        <v>109</v>
      </c>
      <c r="AK8" s="2" t="s">
        <v>109</v>
      </c>
      <c r="AL8" s="2">
        <v>0</v>
      </c>
      <c r="AM8" s="2">
        <v>1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6" s="2" customFormat="1" x14ac:dyDescent="0.3">
      <c r="A9" s="2" t="s">
        <v>52</v>
      </c>
      <c r="B9" s="2">
        <v>393</v>
      </c>
      <c r="C9" s="2" t="s">
        <v>27</v>
      </c>
      <c r="D9" s="2">
        <v>2017</v>
      </c>
      <c r="E9" s="2" t="s">
        <v>57</v>
      </c>
      <c r="F9" s="2" t="s">
        <v>102</v>
      </c>
      <c r="I9" s="2" t="s">
        <v>107</v>
      </c>
      <c r="K9" s="2" t="s">
        <v>274</v>
      </c>
      <c r="L9" s="2">
        <v>57</v>
      </c>
      <c r="M9" s="2" t="s">
        <v>287</v>
      </c>
      <c r="N9" s="2">
        <v>99.8</v>
      </c>
      <c r="O9" s="2" t="s">
        <v>292</v>
      </c>
      <c r="P9" s="2" t="s">
        <v>293</v>
      </c>
      <c r="Q9" s="2">
        <v>18</v>
      </c>
      <c r="R9" s="2">
        <v>16.2</v>
      </c>
      <c r="Z9" s="2" t="s">
        <v>184</v>
      </c>
      <c r="AB9" s="2" t="s">
        <v>185</v>
      </c>
      <c r="AC9" s="2" t="s">
        <v>186</v>
      </c>
      <c r="AD9" s="2">
        <v>0</v>
      </c>
      <c r="AE9" s="2">
        <v>0</v>
      </c>
      <c r="AF9" s="2">
        <v>0</v>
      </c>
      <c r="AG9" s="2">
        <v>0</v>
      </c>
      <c r="AH9" s="2" t="s">
        <v>179</v>
      </c>
      <c r="AI9" s="2" t="s">
        <v>109</v>
      </c>
      <c r="AJ9" s="2" t="s">
        <v>109</v>
      </c>
      <c r="AK9" s="2" t="s">
        <v>109</v>
      </c>
      <c r="AL9" s="2">
        <v>0</v>
      </c>
      <c r="AM9" s="2">
        <v>1</v>
      </c>
      <c r="AN9" s="2">
        <v>1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 t="s">
        <v>187</v>
      </c>
    </row>
    <row r="12" spans="1:46" s="2" customFormat="1" x14ac:dyDescent="0.3">
      <c r="A12" s="2" t="s">
        <v>53</v>
      </c>
      <c r="B12" s="2">
        <v>627</v>
      </c>
      <c r="C12" s="2" t="s">
        <v>25</v>
      </c>
      <c r="D12" s="2">
        <v>2011</v>
      </c>
      <c r="E12" s="2" t="s">
        <v>60</v>
      </c>
      <c r="F12" s="2" t="s">
        <v>98</v>
      </c>
      <c r="I12" s="2" t="s">
        <v>104</v>
      </c>
      <c r="K12" s="2" t="s">
        <v>274</v>
      </c>
      <c r="L12" s="2">
        <v>6</v>
      </c>
      <c r="M12" s="2" t="s">
        <v>294</v>
      </c>
      <c r="N12" s="2">
        <v>9.1999999999999993</v>
      </c>
      <c r="P12" s="2" t="s">
        <v>295</v>
      </c>
      <c r="Z12" s="2" t="s">
        <v>176</v>
      </c>
      <c r="AB12" s="2" t="s">
        <v>177</v>
      </c>
      <c r="AC12" s="2" t="s">
        <v>178</v>
      </c>
      <c r="AD12" s="2">
        <v>0</v>
      </c>
      <c r="AE12" s="2">
        <v>0</v>
      </c>
      <c r="AF12" s="2">
        <v>0</v>
      </c>
      <c r="AG12" s="2">
        <v>0</v>
      </c>
      <c r="AH12" s="2" t="s">
        <v>179</v>
      </c>
      <c r="AI12" s="2" t="s">
        <v>109</v>
      </c>
      <c r="AJ12" s="2" t="s">
        <v>109</v>
      </c>
      <c r="AK12" s="2" t="s">
        <v>179</v>
      </c>
      <c r="AL12" s="2">
        <v>1</v>
      </c>
      <c r="AM12" s="2">
        <v>1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6" s="2" customFormat="1" x14ac:dyDescent="0.3">
      <c r="A13" s="2" t="s">
        <v>53</v>
      </c>
      <c r="B13" s="2">
        <v>627</v>
      </c>
      <c r="C13" s="2" t="s">
        <v>25</v>
      </c>
      <c r="D13" s="2">
        <v>2011</v>
      </c>
      <c r="E13" s="2" t="s">
        <v>60</v>
      </c>
      <c r="F13" s="2" t="s">
        <v>99</v>
      </c>
      <c r="I13" s="2" t="s">
        <v>108</v>
      </c>
      <c r="K13" s="2" t="s">
        <v>274</v>
      </c>
      <c r="L13" s="2">
        <v>6</v>
      </c>
      <c r="M13" s="2" t="s">
        <v>296</v>
      </c>
      <c r="N13" s="2">
        <v>1.3333333333333299E-2</v>
      </c>
      <c r="O13" s="2" t="s">
        <v>297</v>
      </c>
      <c r="P13" s="2" t="s">
        <v>296</v>
      </c>
      <c r="Z13" s="2" t="s">
        <v>176</v>
      </c>
      <c r="AB13" s="2" t="s">
        <v>177</v>
      </c>
      <c r="AC13" s="2" t="s">
        <v>178</v>
      </c>
      <c r="AD13" s="2">
        <v>0</v>
      </c>
      <c r="AE13" s="2">
        <v>0</v>
      </c>
      <c r="AF13" s="2">
        <v>0</v>
      </c>
      <c r="AG13" s="2">
        <v>0</v>
      </c>
      <c r="AH13" s="2" t="s">
        <v>179</v>
      </c>
      <c r="AI13" s="2" t="s">
        <v>109</v>
      </c>
      <c r="AJ13" s="2" t="s">
        <v>109</v>
      </c>
      <c r="AK13" s="2" t="s">
        <v>179</v>
      </c>
      <c r="AL13" s="2">
        <v>1</v>
      </c>
      <c r="AM13" s="2">
        <v>1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6" s="2" customFormat="1" x14ac:dyDescent="0.3">
      <c r="A14" s="2" t="s">
        <v>53</v>
      </c>
      <c r="B14" s="2">
        <v>495</v>
      </c>
      <c r="C14" s="2" t="s">
        <v>26</v>
      </c>
      <c r="D14" s="2">
        <v>2012</v>
      </c>
      <c r="E14" s="2" t="s">
        <v>60</v>
      </c>
      <c r="F14" s="2" t="s">
        <v>99</v>
      </c>
      <c r="G14" s="2" t="s">
        <v>109</v>
      </c>
      <c r="I14" s="2" t="s">
        <v>105</v>
      </c>
      <c r="K14" s="2" t="s">
        <v>274</v>
      </c>
      <c r="L14" s="2">
        <v>10</v>
      </c>
      <c r="M14" s="2" t="s">
        <v>298</v>
      </c>
      <c r="N14" s="2">
        <v>6.1</v>
      </c>
      <c r="O14" s="2" t="s">
        <v>299</v>
      </c>
      <c r="P14" s="2" t="s">
        <v>300</v>
      </c>
      <c r="Z14" s="2" t="s">
        <v>180</v>
      </c>
      <c r="AB14" s="2" t="s">
        <v>181</v>
      </c>
      <c r="AC14" s="2" t="s">
        <v>188</v>
      </c>
      <c r="AD14" s="2">
        <v>0</v>
      </c>
      <c r="AE14" s="2">
        <v>0</v>
      </c>
      <c r="AF14" s="2">
        <v>0</v>
      </c>
      <c r="AG14" s="2">
        <v>0</v>
      </c>
      <c r="AH14" s="2" t="s">
        <v>179</v>
      </c>
      <c r="AI14" s="2" t="s">
        <v>109</v>
      </c>
      <c r="AJ14" s="2" t="s">
        <v>109</v>
      </c>
      <c r="AK14" s="2" t="s">
        <v>179</v>
      </c>
      <c r="AL14" s="2">
        <v>0</v>
      </c>
      <c r="AM14" s="2">
        <v>1</v>
      </c>
      <c r="AN14" s="2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 t="s">
        <v>183</v>
      </c>
    </row>
    <row r="15" spans="1:46" s="2" customFormat="1" x14ac:dyDescent="0.3">
      <c r="A15" s="2" t="s">
        <v>53</v>
      </c>
      <c r="B15" s="2">
        <v>495</v>
      </c>
      <c r="C15" s="2" t="s">
        <v>26</v>
      </c>
      <c r="D15" s="2">
        <v>2012</v>
      </c>
      <c r="E15" s="2" t="s">
        <v>60</v>
      </c>
      <c r="F15" s="2" t="s">
        <v>98</v>
      </c>
      <c r="G15" s="2" t="s">
        <v>110</v>
      </c>
      <c r="I15" s="2" t="s">
        <v>105</v>
      </c>
      <c r="K15" s="2" t="s">
        <v>274</v>
      </c>
      <c r="L15" s="2">
        <v>10</v>
      </c>
      <c r="M15" s="2" t="s">
        <v>301</v>
      </c>
      <c r="N15" s="2">
        <v>20</v>
      </c>
      <c r="O15" s="2" t="s">
        <v>302</v>
      </c>
      <c r="P15" s="2" t="s">
        <v>303</v>
      </c>
      <c r="Z15" s="2" t="s">
        <v>180</v>
      </c>
      <c r="AB15" s="2" t="s">
        <v>181</v>
      </c>
      <c r="AC15" s="2" t="s">
        <v>188</v>
      </c>
      <c r="AD15" s="2">
        <v>0</v>
      </c>
      <c r="AE15" s="2">
        <v>0</v>
      </c>
      <c r="AF15" s="2">
        <v>0</v>
      </c>
      <c r="AG15" s="2">
        <v>0</v>
      </c>
      <c r="AH15" s="2" t="s">
        <v>179</v>
      </c>
      <c r="AI15" s="2" t="s">
        <v>109</v>
      </c>
      <c r="AJ15" s="2" t="s">
        <v>109</v>
      </c>
      <c r="AK15" s="2" t="s">
        <v>179</v>
      </c>
      <c r="AL15" s="2">
        <v>0</v>
      </c>
      <c r="AM15" s="2">
        <v>1</v>
      </c>
      <c r="AN15" s="2">
        <v>1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 t="s">
        <v>183</v>
      </c>
    </row>
    <row r="16" spans="1:46" s="2" customFormat="1" x14ac:dyDescent="0.3">
      <c r="A16" s="2" t="s">
        <v>53</v>
      </c>
      <c r="B16" s="2">
        <v>534</v>
      </c>
      <c r="C16" s="2" t="s">
        <v>28</v>
      </c>
      <c r="D16" s="2">
        <v>2012</v>
      </c>
      <c r="E16" s="2" t="s">
        <v>60</v>
      </c>
      <c r="F16" s="2" t="s">
        <v>99</v>
      </c>
      <c r="G16" s="2" t="s">
        <v>111</v>
      </c>
      <c r="K16" s="2" t="s">
        <v>274</v>
      </c>
      <c r="L16" s="2">
        <v>16</v>
      </c>
      <c r="P16" s="2" t="s">
        <v>300</v>
      </c>
      <c r="Z16" s="2" t="s">
        <v>189</v>
      </c>
      <c r="AB16" s="2" t="s">
        <v>190</v>
      </c>
      <c r="AC16" s="2" t="s">
        <v>191</v>
      </c>
      <c r="AD16" s="2">
        <v>0</v>
      </c>
      <c r="AE16" s="2">
        <v>0</v>
      </c>
      <c r="AF16" s="2">
        <v>0</v>
      </c>
      <c r="AG16" s="2">
        <v>0</v>
      </c>
      <c r="AH16" s="2" t="s">
        <v>179</v>
      </c>
      <c r="AI16" s="2" t="s">
        <v>109</v>
      </c>
      <c r="AJ16" s="2" t="s">
        <v>109</v>
      </c>
      <c r="AK16" s="2" t="s">
        <v>179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s="2" customFormat="1" x14ac:dyDescent="0.3">
      <c r="A17" s="2" t="s">
        <v>53</v>
      </c>
      <c r="B17" s="2">
        <v>534</v>
      </c>
      <c r="C17" s="2" t="s">
        <v>28</v>
      </c>
      <c r="D17" s="2">
        <v>2012</v>
      </c>
      <c r="E17" s="2" t="s">
        <v>60</v>
      </c>
      <c r="F17" s="2" t="s">
        <v>98</v>
      </c>
      <c r="G17" s="2" t="s">
        <v>112</v>
      </c>
      <c r="K17" s="2" t="s">
        <v>274</v>
      </c>
      <c r="L17" s="2">
        <v>16</v>
      </c>
      <c r="P17" s="2" t="s">
        <v>304</v>
      </c>
      <c r="Z17" s="2" t="s">
        <v>189</v>
      </c>
      <c r="AB17" s="2" t="s">
        <v>190</v>
      </c>
      <c r="AC17" s="2" t="s">
        <v>191</v>
      </c>
      <c r="AD17" s="2">
        <v>0</v>
      </c>
      <c r="AE17" s="2">
        <v>0</v>
      </c>
      <c r="AF17" s="2">
        <v>0</v>
      </c>
      <c r="AG17" s="2">
        <v>0</v>
      </c>
      <c r="AH17" s="2" t="s">
        <v>179</v>
      </c>
      <c r="AI17" s="2" t="s">
        <v>109</v>
      </c>
      <c r="AJ17" s="2" t="s">
        <v>109</v>
      </c>
      <c r="AK17" s="2" t="s">
        <v>179</v>
      </c>
      <c r="AL17" s="2">
        <v>0</v>
      </c>
      <c r="AM17" s="2">
        <v>1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s="2" customFormat="1" x14ac:dyDescent="0.3">
      <c r="A18" s="2" t="s">
        <v>53</v>
      </c>
      <c r="B18" s="2">
        <v>534</v>
      </c>
      <c r="C18" s="2" t="s">
        <v>28</v>
      </c>
      <c r="D18" s="2">
        <v>2012</v>
      </c>
      <c r="E18" s="2" t="s">
        <v>60</v>
      </c>
      <c r="F18" s="2" t="s">
        <v>99</v>
      </c>
      <c r="G18" s="2" t="s">
        <v>111</v>
      </c>
      <c r="K18" s="2" t="s">
        <v>274</v>
      </c>
      <c r="L18" s="2">
        <v>12</v>
      </c>
      <c r="P18" s="2" t="s">
        <v>305</v>
      </c>
      <c r="Z18" s="2" t="s">
        <v>192</v>
      </c>
      <c r="AB18" s="2" t="s">
        <v>190</v>
      </c>
      <c r="AC18" s="2" t="s">
        <v>191</v>
      </c>
      <c r="AD18" s="2">
        <v>0</v>
      </c>
      <c r="AE18" s="2">
        <v>0</v>
      </c>
      <c r="AF18" s="2">
        <v>0</v>
      </c>
      <c r="AG18" s="2">
        <v>0</v>
      </c>
      <c r="AH18" s="2" t="s">
        <v>179</v>
      </c>
      <c r="AI18" s="2" t="s">
        <v>179</v>
      </c>
      <c r="AJ18" s="2" t="s">
        <v>179</v>
      </c>
      <c r="AK18" s="2" t="s">
        <v>109</v>
      </c>
      <c r="AL18" s="2">
        <v>0</v>
      </c>
      <c r="AM18" s="2">
        <v>1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s="2" customFormat="1" x14ac:dyDescent="0.3">
      <c r="A19" s="2" t="s">
        <v>53</v>
      </c>
      <c r="B19" s="2">
        <v>534</v>
      </c>
      <c r="C19" s="2" t="s">
        <v>28</v>
      </c>
      <c r="D19" s="2">
        <v>2012</v>
      </c>
      <c r="E19" s="2" t="s">
        <v>60</v>
      </c>
      <c r="F19" s="2" t="s">
        <v>98</v>
      </c>
      <c r="G19" s="2" t="s">
        <v>112</v>
      </c>
      <c r="K19" s="2" t="s">
        <v>274</v>
      </c>
      <c r="L19" s="2">
        <v>12</v>
      </c>
      <c r="P19" s="2" t="s">
        <v>305</v>
      </c>
      <c r="Z19" s="2" t="s">
        <v>192</v>
      </c>
      <c r="AB19" s="2" t="s">
        <v>190</v>
      </c>
      <c r="AC19" s="2" t="s">
        <v>191</v>
      </c>
      <c r="AD19" s="2">
        <v>0</v>
      </c>
      <c r="AE19" s="2">
        <v>0</v>
      </c>
      <c r="AF19" s="2">
        <v>0</v>
      </c>
      <c r="AG19" s="2">
        <v>0</v>
      </c>
      <c r="AH19" s="2" t="s">
        <v>179</v>
      </c>
      <c r="AI19" s="2" t="s">
        <v>179</v>
      </c>
      <c r="AJ19" s="2" t="s">
        <v>179</v>
      </c>
      <c r="AK19" s="2" t="s">
        <v>109</v>
      </c>
      <c r="AL19" s="2">
        <v>0</v>
      </c>
      <c r="AM19" s="2">
        <v>1</v>
      </c>
      <c r="AN19" s="2">
        <v>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2" spans="1:45" s="2" customFormat="1" x14ac:dyDescent="0.3">
      <c r="A22" s="2" t="s">
        <v>54</v>
      </c>
      <c r="B22" s="2">
        <v>627</v>
      </c>
      <c r="C22" s="2" t="s">
        <v>25</v>
      </c>
      <c r="D22" s="2">
        <v>2011</v>
      </c>
      <c r="E22" s="2" t="s">
        <v>61</v>
      </c>
      <c r="F22" s="2" t="s">
        <v>98</v>
      </c>
      <c r="I22" s="2" t="s">
        <v>113</v>
      </c>
      <c r="K22" s="2" t="s">
        <v>114</v>
      </c>
      <c r="L22" s="2">
        <v>132</v>
      </c>
      <c r="M22" s="2" t="s">
        <v>110</v>
      </c>
      <c r="N22" s="2">
        <v>1390</v>
      </c>
      <c r="O22" s="2" t="s">
        <v>306</v>
      </c>
      <c r="P22" s="2" t="s">
        <v>307</v>
      </c>
      <c r="R22" s="2">
        <v>32</v>
      </c>
      <c r="Z22" s="2" t="s">
        <v>193</v>
      </c>
      <c r="AB22" s="2" t="s">
        <v>177</v>
      </c>
      <c r="AC22" s="2" t="s">
        <v>194</v>
      </c>
      <c r="AD22" s="2">
        <v>0</v>
      </c>
      <c r="AE22" s="2">
        <v>0</v>
      </c>
      <c r="AF22" s="2">
        <v>0</v>
      </c>
      <c r="AG22" s="2">
        <v>0</v>
      </c>
      <c r="AH22" s="2" t="s">
        <v>179</v>
      </c>
      <c r="AI22" s="2" t="s">
        <v>109</v>
      </c>
      <c r="AJ22" s="2" t="s">
        <v>109</v>
      </c>
      <c r="AK22" s="2" t="s">
        <v>179</v>
      </c>
      <c r="AL22" s="2">
        <v>1</v>
      </c>
      <c r="AM22" s="2">
        <v>1</v>
      </c>
      <c r="AN22" s="2">
        <v>1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s="2" customFormat="1" x14ac:dyDescent="0.3">
      <c r="A23" s="2" t="s">
        <v>54</v>
      </c>
      <c r="B23" s="2">
        <v>627</v>
      </c>
      <c r="C23" s="2" t="s">
        <v>25</v>
      </c>
      <c r="D23" s="2">
        <v>2011</v>
      </c>
      <c r="E23" s="2" t="s">
        <v>61</v>
      </c>
      <c r="F23" s="2" t="s">
        <v>99</v>
      </c>
      <c r="I23" s="2" t="s">
        <v>115</v>
      </c>
      <c r="K23" s="2" t="s">
        <v>114</v>
      </c>
      <c r="L23" s="2">
        <v>132</v>
      </c>
      <c r="M23" s="2" t="s">
        <v>299</v>
      </c>
      <c r="N23" s="2">
        <v>4661</v>
      </c>
      <c r="O23" s="2" t="s">
        <v>308</v>
      </c>
      <c r="P23" s="2" t="s">
        <v>309</v>
      </c>
      <c r="R23" s="2">
        <v>73</v>
      </c>
      <c r="Z23" s="2" t="s">
        <v>193</v>
      </c>
      <c r="AB23" s="2" t="s">
        <v>177</v>
      </c>
      <c r="AC23" s="2" t="s">
        <v>194</v>
      </c>
      <c r="AD23" s="2">
        <v>0</v>
      </c>
      <c r="AE23" s="2">
        <v>0</v>
      </c>
      <c r="AF23" s="2">
        <v>0</v>
      </c>
      <c r="AG23" s="2">
        <v>0</v>
      </c>
      <c r="AH23" s="2" t="s">
        <v>179</v>
      </c>
      <c r="AI23" s="2" t="s">
        <v>109</v>
      </c>
      <c r="AJ23" s="2" t="s">
        <v>109</v>
      </c>
      <c r="AK23" s="2" t="s">
        <v>179</v>
      </c>
      <c r="AL23" s="2">
        <v>1</v>
      </c>
      <c r="AM23" s="2">
        <v>1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s="4" customFormat="1" x14ac:dyDescent="0.3">
      <c r="A24" s="4" t="s">
        <v>54</v>
      </c>
      <c r="B24" s="4">
        <v>143</v>
      </c>
      <c r="C24" s="4" t="s">
        <v>29</v>
      </c>
      <c r="D24" s="4">
        <v>2013</v>
      </c>
      <c r="E24" s="4" t="s">
        <v>62</v>
      </c>
      <c r="F24" s="4" t="s">
        <v>98</v>
      </c>
      <c r="G24" s="4" t="s">
        <v>116</v>
      </c>
      <c r="K24" s="4" t="s">
        <v>114</v>
      </c>
      <c r="L24" s="4">
        <v>31</v>
      </c>
      <c r="M24" s="4" t="s">
        <v>310</v>
      </c>
      <c r="N24" s="4">
        <v>336</v>
      </c>
      <c r="R24" s="4">
        <v>32</v>
      </c>
      <c r="S24" s="4">
        <v>4.4000000000000004</v>
      </c>
      <c r="Z24" s="4" t="s">
        <v>195</v>
      </c>
      <c r="AA24" s="4" t="s">
        <v>196</v>
      </c>
      <c r="AB24" s="4" t="s">
        <v>197</v>
      </c>
      <c r="AC24" s="4" t="s">
        <v>188</v>
      </c>
      <c r="AD24" s="4">
        <v>0</v>
      </c>
      <c r="AE24" s="4">
        <v>0</v>
      </c>
      <c r="AF24" s="4">
        <v>0</v>
      </c>
      <c r="AG24" s="4">
        <v>0</v>
      </c>
      <c r="AH24" s="4" t="s">
        <v>179</v>
      </c>
      <c r="AI24" s="4" t="s">
        <v>109</v>
      </c>
      <c r="AJ24" s="4" t="s">
        <v>109</v>
      </c>
      <c r="AK24" s="4" t="s">
        <v>179</v>
      </c>
      <c r="AL24" s="4">
        <v>1</v>
      </c>
      <c r="AM24" s="4">
        <v>1</v>
      </c>
      <c r="AN24" s="4">
        <v>1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</row>
    <row r="25" spans="1:45" s="4" customFormat="1" x14ac:dyDescent="0.3">
      <c r="A25" s="4" t="s">
        <v>54</v>
      </c>
      <c r="B25" s="4">
        <v>143</v>
      </c>
      <c r="C25" s="4" t="s">
        <v>29</v>
      </c>
      <c r="D25" s="4">
        <v>2013</v>
      </c>
      <c r="E25" s="4" t="s">
        <v>62</v>
      </c>
      <c r="F25" s="4" t="s">
        <v>99</v>
      </c>
      <c r="G25" s="4" t="s">
        <v>117</v>
      </c>
      <c r="K25" s="4" t="s">
        <v>114</v>
      </c>
      <c r="L25" s="4">
        <v>31</v>
      </c>
      <c r="M25" s="4" t="s">
        <v>311</v>
      </c>
      <c r="N25" s="4">
        <v>98.2</v>
      </c>
      <c r="R25" s="4">
        <v>14.6</v>
      </c>
      <c r="S25" s="4">
        <v>3.2</v>
      </c>
      <c r="Z25" s="4" t="s">
        <v>195</v>
      </c>
      <c r="AA25" s="4" t="s">
        <v>196</v>
      </c>
      <c r="AB25" s="4" t="s">
        <v>197</v>
      </c>
      <c r="AC25" s="4" t="s">
        <v>188</v>
      </c>
      <c r="AD25" s="4">
        <v>0</v>
      </c>
      <c r="AE25" s="4">
        <v>0</v>
      </c>
      <c r="AF25" s="4">
        <v>0</v>
      </c>
      <c r="AG25" s="4">
        <v>0</v>
      </c>
      <c r="AH25" s="4" t="s">
        <v>179</v>
      </c>
      <c r="AI25" s="4" t="s">
        <v>109</v>
      </c>
      <c r="AJ25" s="4" t="s">
        <v>109</v>
      </c>
      <c r="AK25" s="4" t="s">
        <v>179</v>
      </c>
      <c r="AL25" s="4">
        <v>1</v>
      </c>
      <c r="AM25" s="4">
        <v>1</v>
      </c>
      <c r="AN25" s="4">
        <v>1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</row>
    <row r="26" spans="1:45" s="4" customFormat="1" x14ac:dyDescent="0.3">
      <c r="A26" s="4" t="s">
        <v>54</v>
      </c>
      <c r="B26" s="4">
        <v>143</v>
      </c>
      <c r="C26" s="4" t="s">
        <v>29</v>
      </c>
      <c r="D26" s="4">
        <v>2013</v>
      </c>
      <c r="E26" s="4" t="s">
        <v>61</v>
      </c>
      <c r="F26" s="4" t="s">
        <v>98</v>
      </c>
      <c r="G26" s="4" t="s">
        <v>116</v>
      </c>
      <c r="K26" s="4" t="s">
        <v>114</v>
      </c>
      <c r="L26" s="4">
        <v>30</v>
      </c>
      <c r="M26" s="4" t="s">
        <v>312</v>
      </c>
      <c r="N26" s="4">
        <v>894</v>
      </c>
      <c r="R26" s="4">
        <v>23.7</v>
      </c>
      <c r="S26" s="4">
        <v>4.4000000000000004</v>
      </c>
      <c r="Z26" s="4" t="s">
        <v>195</v>
      </c>
      <c r="AA26" s="4" t="s">
        <v>196</v>
      </c>
      <c r="AB26" s="4" t="s">
        <v>197</v>
      </c>
      <c r="AC26" s="4" t="s">
        <v>188</v>
      </c>
      <c r="AD26" s="4">
        <v>0</v>
      </c>
      <c r="AE26" s="4">
        <v>0</v>
      </c>
      <c r="AF26" s="4">
        <v>0</v>
      </c>
      <c r="AG26" s="4">
        <v>0</v>
      </c>
      <c r="AH26" s="4" t="s">
        <v>179</v>
      </c>
      <c r="AI26" s="4" t="s">
        <v>109</v>
      </c>
      <c r="AJ26" s="4" t="s">
        <v>109</v>
      </c>
      <c r="AK26" s="4" t="s">
        <v>179</v>
      </c>
      <c r="AL26" s="4">
        <v>1</v>
      </c>
      <c r="AM26" s="4">
        <v>1</v>
      </c>
      <c r="AN26" s="4">
        <v>1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</row>
    <row r="27" spans="1:45" s="4" customFormat="1" x14ac:dyDescent="0.3">
      <c r="A27" s="4" t="s">
        <v>54</v>
      </c>
      <c r="B27" s="4">
        <v>143</v>
      </c>
      <c r="C27" s="4" t="s">
        <v>29</v>
      </c>
      <c r="D27" s="4">
        <v>2013</v>
      </c>
      <c r="E27" s="4" t="s">
        <v>61</v>
      </c>
      <c r="F27" s="4" t="s">
        <v>99</v>
      </c>
      <c r="G27" s="4" t="s">
        <v>117</v>
      </c>
      <c r="K27" s="4" t="s">
        <v>114</v>
      </c>
      <c r="L27" s="4">
        <v>30</v>
      </c>
      <c r="M27" s="4" t="s">
        <v>313</v>
      </c>
      <c r="N27" s="4">
        <v>280</v>
      </c>
      <c r="R27" s="4">
        <v>26.9</v>
      </c>
      <c r="S27" s="4">
        <v>3.7</v>
      </c>
      <c r="Z27" s="4" t="s">
        <v>195</v>
      </c>
      <c r="AA27" s="4" t="s">
        <v>196</v>
      </c>
      <c r="AB27" s="4" t="s">
        <v>197</v>
      </c>
      <c r="AC27" s="4" t="s">
        <v>188</v>
      </c>
      <c r="AD27" s="4">
        <v>0</v>
      </c>
      <c r="AE27" s="4">
        <v>0</v>
      </c>
      <c r="AF27" s="4">
        <v>0</v>
      </c>
      <c r="AG27" s="4">
        <v>0</v>
      </c>
      <c r="AH27" s="4" t="s">
        <v>179</v>
      </c>
      <c r="AI27" s="4" t="s">
        <v>109</v>
      </c>
      <c r="AJ27" s="4" t="s">
        <v>109</v>
      </c>
      <c r="AK27" s="4" t="s">
        <v>179</v>
      </c>
      <c r="AL27" s="4">
        <v>1</v>
      </c>
      <c r="AM27" s="4">
        <v>1</v>
      </c>
      <c r="AN27" s="4">
        <v>1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</row>
    <row r="28" spans="1:45" s="4" customFormat="1" x14ac:dyDescent="0.3">
      <c r="A28" s="4" t="s">
        <v>54</v>
      </c>
      <c r="B28" s="4">
        <v>143</v>
      </c>
      <c r="C28" s="4" t="s">
        <v>29</v>
      </c>
      <c r="D28" s="4">
        <v>2013</v>
      </c>
      <c r="E28" s="4" t="s">
        <v>63</v>
      </c>
      <c r="F28" s="4" t="s">
        <v>98</v>
      </c>
      <c r="G28" s="4" t="s">
        <v>116</v>
      </c>
      <c r="K28" s="4" t="s">
        <v>114</v>
      </c>
      <c r="L28" s="4">
        <v>13</v>
      </c>
      <c r="M28" s="4" t="s">
        <v>314</v>
      </c>
      <c r="N28" s="4">
        <v>58.4</v>
      </c>
      <c r="R28" s="4">
        <v>11.4</v>
      </c>
      <c r="S28" s="4">
        <v>3.2</v>
      </c>
      <c r="Z28" s="4" t="s">
        <v>195</v>
      </c>
      <c r="AA28" s="4" t="s">
        <v>196</v>
      </c>
      <c r="AB28" s="4" t="s">
        <v>197</v>
      </c>
      <c r="AC28" s="4" t="s">
        <v>188</v>
      </c>
      <c r="AD28" s="4">
        <v>0</v>
      </c>
      <c r="AE28" s="4">
        <v>0</v>
      </c>
      <c r="AF28" s="4">
        <v>0</v>
      </c>
      <c r="AG28" s="4">
        <v>0</v>
      </c>
      <c r="AH28" s="4" t="s">
        <v>179</v>
      </c>
      <c r="AI28" s="4" t="s">
        <v>109</v>
      </c>
      <c r="AJ28" s="4" t="s">
        <v>109</v>
      </c>
      <c r="AK28" s="4" t="s">
        <v>179</v>
      </c>
      <c r="AL28" s="4">
        <v>1</v>
      </c>
      <c r="AM28" s="4">
        <v>1</v>
      </c>
      <c r="AN28" s="4">
        <v>1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</row>
    <row r="29" spans="1:45" s="4" customFormat="1" x14ac:dyDescent="0.3">
      <c r="A29" s="4" t="s">
        <v>54</v>
      </c>
      <c r="B29" s="4">
        <v>143</v>
      </c>
      <c r="C29" s="4" t="s">
        <v>29</v>
      </c>
      <c r="D29" s="4">
        <v>2013</v>
      </c>
      <c r="E29" s="4" t="s">
        <v>63</v>
      </c>
      <c r="F29" s="4" t="s">
        <v>99</v>
      </c>
      <c r="G29" s="4" t="s">
        <v>117</v>
      </c>
      <c r="K29" s="4" t="s">
        <v>114</v>
      </c>
      <c r="L29" s="4">
        <v>13</v>
      </c>
      <c r="M29" s="4" t="s">
        <v>315</v>
      </c>
      <c r="N29" s="4">
        <v>280</v>
      </c>
      <c r="R29" s="4">
        <v>15.8</v>
      </c>
      <c r="S29" s="4">
        <v>4.5999999999999996</v>
      </c>
      <c r="Z29" s="4" t="s">
        <v>195</v>
      </c>
      <c r="AA29" s="4" t="s">
        <v>196</v>
      </c>
      <c r="AB29" s="4" t="s">
        <v>197</v>
      </c>
      <c r="AC29" s="4" t="s">
        <v>188</v>
      </c>
      <c r="AD29" s="4">
        <v>0</v>
      </c>
      <c r="AE29" s="4">
        <v>0</v>
      </c>
      <c r="AF29" s="4">
        <v>0</v>
      </c>
      <c r="AG29" s="4">
        <v>0</v>
      </c>
      <c r="AH29" s="4" t="s">
        <v>179</v>
      </c>
      <c r="AI29" s="4" t="s">
        <v>109</v>
      </c>
      <c r="AJ29" s="4" t="s">
        <v>109</v>
      </c>
      <c r="AK29" s="4" t="s">
        <v>179</v>
      </c>
      <c r="AL29" s="4">
        <v>1</v>
      </c>
      <c r="AM29" s="4">
        <v>1</v>
      </c>
      <c r="AN29" s="4">
        <v>1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</row>
    <row r="30" spans="1:45" s="2" customFormat="1" x14ac:dyDescent="0.3">
      <c r="A30" s="2" t="s">
        <v>54</v>
      </c>
      <c r="B30" s="2">
        <v>169</v>
      </c>
      <c r="C30" s="2" t="s">
        <v>30</v>
      </c>
      <c r="D30" s="2">
        <v>2011</v>
      </c>
      <c r="E30" s="2" t="s">
        <v>64</v>
      </c>
      <c r="F30" s="2" t="s">
        <v>99</v>
      </c>
      <c r="G30" s="2" t="s">
        <v>105</v>
      </c>
      <c r="I30" s="2" t="s">
        <v>105</v>
      </c>
      <c r="K30" s="2" t="s">
        <v>114</v>
      </c>
      <c r="L30" s="2">
        <v>20</v>
      </c>
      <c r="M30" s="2" t="s">
        <v>316</v>
      </c>
      <c r="N30" s="2">
        <v>1500</v>
      </c>
      <c r="O30" s="2" t="s">
        <v>307</v>
      </c>
      <c r="P30" s="2" t="s">
        <v>317</v>
      </c>
      <c r="Z30" s="2" t="s">
        <v>180</v>
      </c>
      <c r="AB30" s="2" t="s">
        <v>181</v>
      </c>
      <c r="AC30" s="2" t="s">
        <v>198</v>
      </c>
      <c r="AD30" s="2">
        <v>0</v>
      </c>
      <c r="AE30" s="2">
        <v>0</v>
      </c>
      <c r="AF30" s="2">
        <v>0</v>
      </c>
      <c r="AG30" s="2">
        <v>0</v>
      </c>
      <c r="AH30" s="2" t="s">
        <v>179</v>
      </c>
      <c r="AI30" s="2" t="s">
        <v>109</v>
      </c>
      <c r="AJ30" s="2" t="s">
        <v>109</v>
      </c>
      <c r="AK30" s="2" t="s">
        <v>179</v>
      </c>
      <c r="AL30" s="2">
        <v>0</v>
      </c>
      <c r="AM30" s="2">
        <v>1</v>
      </c>
      <c r="AN30" s="2">
        <v>1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</row>
    <row r="31" spans="1:45" s="2" customFormat="1" x14ac:dyDescent="0.3">
      <c r="A31" s="2" t="s">
        <v>54</v>
      </c>
      <c r="B31" s="2">
        <v>169</v>
      </c>
      <c r="C31" s="2" t="s">
        <v>30</v>
      </c>
      <c r="D31" s="2">
        <v>2011</v>
      </c>
      <c r="E31" s="2" t="s">
        <v>64</v>
      </c>
      <c r="F31" s="2" t="s">
        <v>98</v>
      </c>
      <c r="G31" s="2" t="s">
        <v>105</v>
      </c>
      <c r="I31" s="2" t="s">
        <v>118</v>
      </c>
      <c r="K31" s="2" t="s">
        <v>114</v>
      </c>
      <c r="L31" s="2">
        <v>20</v>
      </c>
      <c r="M31" s="2" t="s">
        <v>318</v>
      </c>
      <c r="N31" s="2">
        <v>370</v>
      </c>
      <c r="O31" s="2" t="s">
        <v>319</v>
      </c>
      <c r="P31" s="2" t="s">
        <v>320</v>
      </c>
      <c r="Z31" s="2" t="s">
        <v>180</v>
      </c>
      <c r="AB31" s="2" t="s">
        <v>181</v>
      </c>
      <c r="AC31" s="2" t="s">
        <v>198</v>
      </c>
      <c r="AD31" s="2">
        <v>0</v>
      </c>
      <c r="AE31" s="2">
        <v>0</v>
      </c>
      <c r="AF31" s="2">
        <v>0</v>
      </c>
      <c r="AG31" s="2">
        <v>0</v>
      </c>
      <c r="AH31" s="2" t="s">
        <v>179</v>
      </c>
      <c r="AI31" s="2" t="s">
        <v>109</v>
      </c>
      <c r="AJ31" s="2" t="s">
        <v>109</v>
      </c>
      <c r="AK31" s="2" t="s">
        <v>179</v>
      </c>
      <c r="AL31" s="2">
        <v>0</v>
      </c>
      <c r="AM31" s="2">
        <v>1</v>
      </c>
      <c r="AN31" s="2">
        <v>1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</row>
    <row r="32" spans="1:45" s="2" customFormat="1" x14ac:dyDescent="0.3">
      <c r="A32" s="2" t="s">
        <v>54</v>
      </c>
      <c r="B32" s="2">
        <v>169</v>
      </c>
      <c r="C32" s="2" t="s">
        <v>30</v>
      </c>
      <c r="D32" s="2">
        <v>2011</v>
      </c>
      <c r="E32" s="2" t="s">
        <v>65</v>
      </c>
      <c r="F32" s="2" t="s">
        <v>99</v>
      </c>
      <c r="G32" s="2" t="s">
        <v>105</v>
      </c>
      <c r="I32" s="2" t="s">
        <v>105</v>
      </c>
      <c r="K32" s="2" t="s">
        <v>114</v>
      </c>
      <c r="L32" s="2">
        <v>42</v>
      </c>
      <c r="M32" s="2" t="s">
        <v>321</v>
      </c>
      <c r="N32" s="2">
        <v>3700</v>
      </c>
      <c r="O32" s="2" t="s">
        <v>322</v>
      </c>
      <c r="P32" s="2" t="s">
        <v>323</v>
      </c>
      <c r="Z32" s="2" t="s">
        <v>180</v>
      </c>
      <c r="AB32" s="2" t="s">
        <v>181</v>
      </c>
      <c r="AC32" s="2" t="s">
        <v>198</v>
      </c>
      <c r="AD32" s="2">
        <v>0</v>
      </c>
      <c r="AE32" s="2">
        <v>0</v>
      </c>
      <c r="AF32" s="2">
        <v>0</v>
      </c>
      <c r="AG32" s="2">
        <v>0</v>
      </c>
      <c r="AH32" s="2" t="s">
        <v>179</v>
      </c>
      <c r="AI32" s="2" t="s">
        <v>109</v>
      </c>
      <c r="AJ32" s="2" t="s">
        <v>109</v>
      </c>
      <c r="AK32" s="2" t="s">
        <v>179</v>
      </c>
      <c r="AL32" s="2">
        <v>0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</row>
    <row r="33" spans="1:45" s="2" customFormat="1" x14ac:dyDescent="0.3">
      <c r="A33" s="2" t="s">
        <v>54</v>
      </c>
      <c r="B33" s="2">
        <v>169</v>
      </c>
      <c r="C33" s="2" t="s">
        <v>30</v>
      </c>
      <c r="D33" s="2">
        <v>2011</v>
      </c>
      <c r="E33" s="2" t="s">
        <v>65</v>
      </c>
      <c r="F33" s="2" t="s">
        <v>98</v>
      </c>
      <c r="G33" s="2" t="s">
        <v>105</v>
      </c>
      <c r="I33" s="2" t="s">
        <v>119</v>
      </c>
      <c r="K33" s="2" t="s">
        <v>114</v>
      </c>
      <c r="L33" s="2">
        <v>42</v>
      </c>
      <c r="M33" s="2" t="s">
        <v>285</v>
      </c>
      <c r="N33" s="2">
        <v>1700</v>
      </c>
      <c r="O33" s="2" t="s">
        <v>324</v>
      </c>
      <c r="P33" s="2" t="s">
        <v>325</v>
      </c>
      <c r="Z33" s="2" t="s">
        <v>180</v>
      </c>
      <c r="AB33" s="2" t="s">
        <v>181</v>
      </c>
      <c r="AC33" s="2" t="s">
        <v>198</v>
      </c>
      <c r="AD33" s="2">
        <v>0</v>
      </c>
      <c r="AE33" s="2">
        <v>0</v>
      </c>
      <c r="AF33" s="2">
        <v>0</v>
      </c>
      <c r="AG33" s="2">
        <v>0</v>
      </c>
      <c r="AH33" s="2" t="s">
        <v>179</v>
      </c>
      <c r="AI33" s="2" t="s">
        <v>109</v>
      </c>
      <c r="AJ33" s="2" t="s">
        <v>109</v>
      </c>
      <c r="AK33" s="2" t="s">
        <v>179</v>
      </c>
      <c r="AL33" s="2">
        <v>0</v>
      </c>
      <c r="AM33" s="2">
        <v>1</v>
      </c>
      <c r="AN33" s="2">
        <v>1</v>
      </c>
      <c r="AO33" s="2">
        <v>1</v>
      </c>
      <c r="AP33" s="2">
        <v>0</v>
      </c>
      <c r="AQ33" s="2">
        <v>0</v>
      </c>
      <c r="AR33" s="2">
        <v>0</v>
      </c>
      <c r="AS33" s="2">
        <v>0</v>
      </c>
    </row>
    <row r="34" spans="1:45" s="2" customFormat="1" x14ac:dyDescent="0.3">
      <c r="A34" s="2" t="s">
        <v>54</v>
      </c>
      <c r="B34" s="2">
        <v>169</v>
      </c>
      <c r="C34" s="2" t="s">
        <v>30</v>
      </c>
      <c r="D34" s="2">
        <v>2011</v>
      </c>
      <c r="E34" s="2" t="s">
        <v>61</v>
      </c>
      <c r="F34" s="2" t="s">
        <v>99</v>
      </c>
      <c r="G34" s="2" t="s">
        <v>105</v>
      </c>
      <c r="I34" s="2" t="s">
        <v>105</v>
      </c>
      <c r="K34" s="2" t="s">
        <v>114</v>
      </c>
      <c r="L34" s="2">
        <v>45</v>
      </c>
      <c r="M34" s="2" t="s">
        <v>303</v>
      </c>
      <c r="N34" s="2">
        <v>7400</v>
      </c>
      <c r="O34" s="2" t="s">
        <v>326</v>
      </c>
      <c r="P34" s="2" t="s">
        <v>327</v>
      </c>
      <c r="Z34" s="2" t="s">
        <v>180</v>
      </c>
      <c r="AB34" s="2" t="s">
        <v>181</v>
      </c>
      <c r="AC34" s="2" t="s">
        <v>198</v>
      </c>
      <c r="AD34" s="2">
        <v>0</v>
      </c>
      <c r="AE34" s="2">
        <v>0</v>
      </c>
      <c r="AF34" s="2">
        <v>0</v>
      </c>
      <c r="AG34" s="2">
        <v>0</v>
      </c>
      <c r="AH34" s="2" t="s">
        <v>179</v>
      </c>
      <c r="AI34" s="2" t="s">
        <v>109</v>
      </c>
      <c r="AJ34" s="2" t="s">
        <v>109</v>
      </c>
      <c r="AK34" s="2" t="s">
        <v>179</v>
      </c>
      <c r="AL34" s="2">
        <v>0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</row>
    <row r="35" spans="1:45" s="2" customFormat="1" x14ac:dyDescent="0.3">
      <c r="A35" s="2" t="s">
        <v>54</v>
      </c>
      <c r="B35" s="2">
        <v>169</v>
      </c>
      <c r="C35" s="2" t="s">
        <v>30</v>
      </c>
      <c r="D35" s="2">
        <v>2011</v>
      </c>
      <c r="E35" s="2" t="s">
        <v>61</v>
      </c>
      <c r="F35" s="2" t="s">
        <v>98</v>
      </c>
      <c r="G35" s="2" t="s">
        <v>105</v>
      </c>
      <c r="I35" s="2" t="s">
        <v>118</v>
      </c>
      <c r="K35" s="2" t="s">
        <v>114</v>
      </c>
      <c r="L35" s="2">
        <v>45</v>
      </c>
      <c r="M35" s="2" t="s">
        <v>318</v>
      </c>
      <c r="N35" s="2">
        <v>4100</v>
      </c>
      <c r="O35" s="2" t="s">
        <v>328</v>
      </c>
      <c r="P35" s="2" t="s">
        <v>325</v>
      </c>
      <c r="Z35" s="2" t="s">
        <v>180</v>
      </c>
      <c r="AB35" s="2" t="s">
        <v>181</v>
      </c>
      <c r="AC35" s="2" t="s">
        <v>198</v>
      </c>
      <c r="AD35" s="2">
        <v>0</v>
      </c>
      <c r="AE35" s="2">
        <v>0</v>
      </c>
      <c r="AF35" s="2">
        <v>0</v>
      </c>
      <c r="AG35" s="2">
        <v>0</v>
      </c>
      <c r="AH35" s="2" t="s">
        <v>179</v>
      </c>
      <c r="AI35" s="2" t="s">
        <v>109</v>
      </c>
      <c r="AJ35" s="2" t="s">
        <v>109</v>
      </c>
      <c r="AK35" s="2" t="s">
        <v>179</v>
      </c>
      <c r="AL35" s="2">
        <v>0</v>
      </c>
      <c r="AM35" s="2">
        <v>1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</row>
    <row r="36" spans="1:45" s="2" customFormat="1" x14ac:dyDescent="0.3">
      <c r="A36" s="2" t="s">
        <v>54</v>
      </c>
      <c r="B36" s="2">
        <v>169</v>
      </c>
      <c r="C36" s="2" t="s">
        <v>30</v>
      </c>
      <c r="D36" s="2">
        <v>2011</v>
      </c>
      <c r="E36" s="2" t="s">
        <v>62</v>
      </c>
      <c r="F36" s="2" t="s">
        <v>99</v>
      </c>
      <c r="G36" s="2" t="s">
        <v>105</v>
      </c>
      <c r="I36" s="2" t="s">
        <v>105</v>
      </c>
      <c r="K36" s="2" t="s">
        <v>114</v>
      </c>
      <c r="L36" s="2">
        <v>20</v>
      </c>
      <c r="M36" s="2" t="s">
        <v>316</v>
      </c>
      <c r="N36" s="2">
        <v>1000</v>
      </c>
      <c r="O36" s="2" t="s">
        <v>329</v>
      </c>
      <c r="P36" s="2" t="s">
        <v>330</v>
      </c>
      <c r="Z36" s="2" t="s">
        <v>180</v>
      </c>
      <c r="AB36" s="2" t="s">
        <v>181</v>
      </c>
      <c r="AC36" s="2" t="s">
        <v>198</v>
      </c>
      <c r="AD36" s="2">
        <v>0</v>
      </c>
      <c r="AE36" s="2">
        <v>0</v>
      </c>
      <c r="AF36" s="2">
        <v>0</v>
      </c>
      <c r="AG36" s="2">
        <v>0</v>
      </c>
      <c r="AH36" s="2" t="s">
        <v>179</v>
      </c>
      <c r="AI36" s="2" t="s">
        <v>109</v>
      </c>
      <c r="AJ36" s="2" t="s">
        <v>109</v>
      </c>
      <c r="AK36" s="2" t="s">
        <v>179</v>
      </c>
      <c r="AL36" s="2">
        <v>0</v>
      </c>
      <c r="AM36" s="2">
        <v>1</v>
      </c>
      <c r="AN36" s="2">
        <v>1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</row>
    <row r="37" spans="1:45" s="2" customFormat="1" x14ac:dyDescent="0.3">
      <c r="A37" s="2" t="s">
        <v>54</v>
      </c>
      <c r="B37" s="2">
        <v>169</v>
      </c>
      <c r="C37" s="2" t="s">
        <v>30</v>
      </c>
      <c r="D37" s="2">
        <v>2011</v>
      </c>
      <c r="E37" s="2" t="s">
        <v>62</v>
      </c>
      <c r="F37" s="2" t="s">
        <v>98</v>
      </c>
      <c r="G37" s="2" t="s">
        <v>105</v>
      </c>
      <c r="I37" s="2" t="s">
        <v>118</v>
      </c>
      <c r="K37" s="2" t="s">
        <v>114</v>
      </c>
      <c r="L37" s="2">
        <v>20</v>
      </c>
      <c r="M37" s="2" t="s">
        <v>318</v>
      </c>
      <c r="N37" s="2">
        <v>6000</v>
      </c>
      <c r="O37" s="2" t="s">
        <v>331</v>
      </c>
      <c r="P37" s="2" t="s">
        <v>332</v>
      </c>
      <c r="Z37" s="2" t="s">
        <v>180</v>
      </c>
      <c r="AB37" s="2" t="s">
        <v>181</v>
      </c>
      <c r="AC37" s="2" t="s">
        <v>198</v>
      </c>
      <c r="AD37" s="2">
        <v>0</v>
      </c>
      <c r="AE37" s="2">
        <v>0</v>
      </c>
      <c r="AF37" s="2">
        <v>0</v>
      </c>
      <c r="AG37" s="2">
        <v>0</v>
      </c>
      <c r="AH37" s="2" t="s">
        <v>179</v>
      </c>
      <c r="AI37" s="2" t="s">
        <v>109</v>
      </c>
      <c r="AJ37" s="2" t="s">
        <v>109</v>
      </c>
      <c r="AK37" s="2" t="s">
        <v>179</v>
      </c>
      <c r="AL37" s="2">
        <v>0</v>
      </c>
      <c r="AM37" s="2">
        <v>1</v>
      </c>
      <c r="AN37" s="2">
        <v>1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</row>
    <row r="38" spans="1:45" s="2" customFormat="1" x14ac:dyDescent="0.3">
      <c r="A38" s="2" t="s">
        <v>54</v>
      </c>
      <c r="B38" s="2">
        <v>169</v>
      </c>
      <c r="C38" s="2" t="s">
        <v>30</v>
      </c>
      <c r="D38" s="2">
        <v>2011</v>
      </c>
      <c r="E38" s="2" t="s">
        <v>61</v>
      </c>
      <c r="F38" s="2" t="s">
        <v>99</v>
      </c>
      <c r="G38" s="2" t="s">
        <v>105</v>
      </c>
      <c r="I38" s="2" t="s">
        <v>105</v>
      </c>
      <c r="K38" s="2" t="s">
        <v>114</v>
      </c>
      <c r="L38" s="2">
        <v>19</v>
      </c>
      <c r="M38" s="2" t="s">
        <v>333</v>
      </c>
      <c r="N38" s="2">
        <v>1300</v>
      </c>
      <c r="O38" s="2" t="s">
        <v>326</v>
      </c>
      <c r="P38" s="2" t="s">
        <v>331</v>
      </c>
      <c r="Z38" s="2" t="s">
        <v>199</v>
      </c>
      <c r="AB38" s="2" t="s">
        <v>177</v>
      </c>
      <c r="AC38" s="2" t="s">
        <v>198</v>
      </c>
      <c r="AD38" s="2">
        <v>0</v>
      </c>
      <c r="AE38" s="2">
        <v>0</v>
      </c>
      <c r="AF38" s="2">
        <v>0</v>
      </c>
      <c r="AG38" s="2">
        <v>0</v>
      </c>
      <c r="AH38" s="2" t="s">
        <v>179</v>
      </c>
      <c r="AI38" s="2" t="s">
        <v>109</v>
      </c>
      <c r="AJ38" s="2" t="s">
        <v>109</v>
      </c>
      <c r="AK38" s="2" t="s">
        <v>179</v>
      </c>
      <c r="AL38" s="2">
        <v>0</v>
      </c>
      <c r="AM38" s="2">
        <v>1</v>
      </c>
      <c r="AN38" s="2">
        <v>1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</row>
    <row r="39" spans="1:45" s="2" customFormat="1" x14ac:dyDescent="0.3">
      <c r="A39" s="2" t="s">
        <v>54</v>
      </c>
      <c r="B39" s="2">
        <v>169</v>
      </c>
      <c r="C39" s="2" t="s">
        <v>30</v>
      </c>
      <c r="D39" s="2">
        <v>2011</v>
      </c>
      <c r="E39" s="2" t="s">
        <v>61</v>
      </c>
      <c r="F39" s="2" t="s">
        <v>98</v>
      </c>
      <c r="G39" s="2" t="s">
        <v>105</v>
      </c>
      <c r="I39" s="2" t="s">
        <v>118</v>
      </c>
      <c r="K39" s="2" t="s">
        <v>114</v>
      </c>
      <c r="L39" s="2">
        <v>19</v>
      </c>
      <c r="M39" s="2" t="s">
        <v>318</v>
      </c>
      <c r="N39" s="2">
        <v>4000</v>
      </c>
      <c r="O39" s="2" t="s">
        <v>334</v>
      </c>
      <c r="P39" s="2" t="s">
        <v>335</v>
      </c>
      <c r="Z39" s="2" t="s">
        <v>199</v>
      </c>
      <c r="AB39" s="2" t="s">
        <v>177</v>
      </c>
      <c r="AC39" s="2" t="s">
        <v>198</v>
      </c>
      <c r="AD39" s="2">
        <v>0</v>
      </c>
      <c r="AE39" s="2">
        <v>0</v>
      </c>
      <c r="AF39" s="2">
        <v>0</v>
      </c>
      <c r="AG39" s="2">
        <v>0</v>
      </c>
      <c r="AH39" s="2" t="s">
        <v>179</v>
      </c>
      <c r="AI39" s="2" t="s">
        <v>109</v>
      </c>
      <c r="AJ39" s="2" t="s">
        <v>109</v>
      </c>
      <c r="AK39" s="2" t="s">
        <v>179</v>
      </c>
      <c r="AL39" s="2">
        <v>0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</row>
    <row r="40" spans="1:45" s="2" customFormat="1" x14ac:dyDescent="0.3">
      <c r="A40" s="2" t="s">
        <v>54</v>
      </c>
      <c r="B40" s="2">
        <v>169</v>
      </c>
      <c r="C40" s="2" t="s">
        <v>30</v>
      </c>
      <c r="D40" s="2">
        <v>2011</v>
      </c>
      <c r="E40" s="2" t="s">
        <v>61</v>
      </c>
      <c r="F40" s="2" t="s">
        <v>99</v>
      </c>
      <c r="G40" s="2" t="s">
        <v>105</v>
      </c>
      <c r="I40" s="2" t="s">
        <v>105</v>
      </c>
      <c r="K40" s="2" t="s">
        <v>114</v>
      </c>
      <c r="L40" s="2">
        <v>10</v>
      </c>
      <c r="M40" s="2" t="s">
        <v>336</v>
      </c>
      <c r="N40" s="2">
        <v>1700</v>
      </c>
      <c r="O40" s="2" t="s">
        <v>337</v>
      </c>
      <c r="P40" s="2" t="s">
        <v>338</v>
      </c>
      <c r="Z40" s="2" t="s">
        <v>200</v>
      </c>
      <c r="AB40" s="2" t="s">
        <v>201</v>
      </c>
      <c r="AC40" s="2" t="s">
        <v>198</v>
      </c>
      <c r="AD40" s="2">
        <v>0</v>
      </c>
      <c r="AE40" s="2">
        <v>0</v>
      </c>
      <c r="AF40" s="2">
        <v>0</v>
      </c>
      <c r="AG40" s="2">
        <v>0</v>
      </c>
      <c r="AH40" s="2" t="s">
        <v>179</v>
      </c>
      <c r="AI40" s="2" t="s">
        <v>109</v>
      </c>
      <c r="AJ40" s="2" t="s">
        <v>109</v>
      </c>
      <c r="AK40" s="2" t="s">
        <v>179</v>
      </c>
      <c r="AL40" s="2">
        <v>0</v>
      </c>
      <c r="AM40" s="2">
        <v>1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</row>
    <row r="41" spans="1:45" s="2" customFormat="1" x14ac:dyDescent="0.3">
      <c r="A41" s="2" t="s">
        <v>54</v>
      </c>
      <c r="B41" s="2">
        <v>169</v>
      </c>
      <c r="C41" s="2" t="s">
        <v>30</v>
      </c>
      <c r="D41" s="2">
        <v>2011</v>
      </c>
      <c r="E41" s="2" t="s">
        <v>61</v>
      </c>
      <c r="F41" s="2" t="s">
        <v>98</v>
      </c>
      <c r="G41" s="2" t="s">
        <v>105</v>
      </c>
      <c r="I41" s="2" t="s">
        <v>105</v>
      </c>
      <c r="K41" s="2" t="s">
        <v>114</v>
      </c>
      <c r="L41" s="2">
        <v>10</v>
      </c>
      <c r="M41" s="2" t="s">
        <v>339</v>
      </c>
      <c r="N41" s="2">
        <v>220</v>
      </c>
      <c r="O41" s="2" t="s">
        <v>340</v>
      </c>
      <c r="P41" s="2" t="s">
        <v>281</v>
      </c>
      <c r="Z41" s="2" t="s">
        <v>200</v>
      </c>
      <c r="AB41" s="2" t="s">
        <v>201</v>
      </c>
      <c r="AC41" s="2" t="s">
        <v>198</v>
      </c>
      <c r="AD41" s="2">
        <v>0</v>
      </c>
      <c r="AE41" s="2">
        <v>0</v>
      </c>
      <c r="AF41" s="2">
        <v>0</v>
      </c>
      <c r="AG41" s="2">
        <v>0</v>
      </c>
      <c r="AH41" s="2" t="s">
        <v>179</v>
      </c>
      <c r="AI41" s="2" t="s">
        <v>109</v>
      </c>
      <c r="AJ41" s="2" t="s">
        <v>109</v>
      </c>
      <c r="AK41" s="2" t="s">
        <v>179</v>
      </c>
      <c r="AL41" s="2">
        <v>0</v>
      </c>
      <c r="AM41" s="2">
        <v>1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</row>
    <row r="42" spans="1:45" s="2" customFormat="1" x14ac:dyDescent="0.3">
      <c r="A42" s="2" t="s">
        <v>54</v>
      </c>
      <c r="B42" s="2">
        <v>169</v>
      </c>
      <c r="C42" s="2" t="s">
        <v>30</v>
      </c>
      <c r="D42" s="2">
        <v>2011</v>
      </c>
      <c r="E42" s="2" t="s">
        <v>61</v>
      </c>
      <c r="F42" s="2" t="s">
        <v>99</v>
      </c>
      <c r="G42" s="2" t="s">
        <v>105</v>
      </c>
      <c r="I42" s="2" t="s">
        <v>105</v>
      </c>
      <c r="K42" s="2" t="s">
        <v>114</v>
      </c>
      <c r="L42" s="2">
        <v>10</v>
      </c>
      <c r="M42" s="2" t="s">
        <v>341</v>
      </c>
      <c r="N42" s="2">
        <v>1000</v>
      </c>
      <c r="O42" s="2" t="s">
        <v>342</v>
      </c>
      <c r="P42" s="2" t="s">
        <v>325</v>
      </c>
      <c r="Z42" s="2" t="s">
        <v>202</v>
      </c>
      <c r="AB42" s="2" t="s">
        <v>203</v>
      </c>
      <c r="AC42" s="2" t="s">
        <v>198</v>
      </c>
      <c r="AD42" s="2">
        <v>0</v>
      </c>
      <c r="AE42" s="2">
        <v>0</v>
      </c>
      <c r="AF42" s="2">
        <v>0</v>
      </c>
      <c r="AG42" s="2">
        <v>0</v>
      </c>
      <c r="AH42" s="2" t="s">
        <v>179</v>
      </c>
      <c r="AI42" s="2" t="s">
        <v>109</v>
      </c>
      <c r="AJ42" s="2" t="s">
        <v>109</v>
      </c>
      <c r="AK42" s="2" t="s">
        <v>179</v>
      </c>
      <c r="AL42" s="2">
        <v>0</v>
      </c>
      <c r="AM42" s="2">
        <v>1</v>
      </c>
      <c r="AN42" s="2">
        <v>1</v>
      </c>
      <c r="AO42" s="2">
        <v>1</v>
      </c>
      <c r="AP42" s="2">
        <v>0</v>
      </c>
      <c r="AQ42" s="2">
        <v>0</v>
      </c>
      <c r="AR42" s="2">
        <v>0</v>
      </c>
      <c r="AS42" s="2">
        <v>0</v>
      </c>
    </row>
    <row r="43" spans="1:45" s="2" customFormat="1" x14ac:dyDescent="0.3">
      <c r="A43" s="2" t="s">
        <v>54</v>
      </c>
      <c r="B43" s="2">
        <v>169</v>
      </c>
      <c r="C43" s="2" t="s">
        <v>30</v>
      </c>
      <c r="D43" s="2">
        <v>2011</v>
      </c>
      <c r="E43" s="2" t="s">
        <v>61</v>
      </c>
      <c r="F43" s="2" t="s">
        <v>98</v>
      </c>
      <c r="G43" s="2" t="s">
        <v>105</v>
      </c>
      <c r="I43" s="2" t="s">
        <v>105</v>
      </c>
      <c r="K43" s="2" t="s">
        <v>114</v>
      </c>
      <c r="L43" s="2">
        <v>10</v>
      </c>
      <c r="M43" s="2" t="s">
        <v>343</v>
      </c>
      <c r="N43" s="2">
        <v>730</v>
      </c>
      <c r="O43" s="2" t="s">
        <v>344</v>
      </c>
      <c r="P43" s="2" t="s">
        <v>331</v>
      </c>
      <c r="Z43" s="2" t="s">
        <v>202</v>
      </c>
      <c r="AB43" s="2" t="s">
        <v>203</v>
      </c>
      <c r="AC43" s="2" t="s">
        <v>198</v>
      </c>
      <c r="AD43" s="2">
        <v>0</v>
      </c>
      <c r="AE43" s="2">
        <v>0</v>
      </c>
      <c r="AF43" s="2">
        <v>0</v>
      </c>
      <c r="AG43" s="2">
        <v>0</v>
      </c>
      <c r="AH43" s="2" t="s">
        <v>179</v>
      </c>
      <c r="AI43" s="2" t="s">
        <v>109</v>
      </c>
      <c r="AJ43" s="2" t="s">
        <v>109</v>
      </c>
      <c r="AK43" s="2" t="s">
        <v>179</v>
      </c>
      <c r="AL43" s="2">
        <v>0</v>
      </c>
      <c r="AM43" s="2">
        <v>1</v>
      </c>
      <c r="AN43" s="2">
        <v>1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</row>
    <row r="44" spans="1:45" s="2" customFormat="1" x14ac:dyDescent="0.3">
      <c r="A44" s="2" t="s">
        <v>54</v>
      </c>
      <c r="B44" s="2">
        <v>169</v>
      </c>
      <c r="C44" s="2" t="s">
        <v>30</v>
      </c>
      <c r="D44" s="2">
        <v>2011</v>
      </c>
      <c r="E44" s="2" t="s">
        <v>61</v>
      </c>
      <c r="F44" s="2" t="s">
        <v>99</v>
      </c>
      <c r="G44" s="2" t="s">
        <v>105</v>
      </c>
      <c r="I44" s="2" t="s">
        <v>105</v>
      </c>
      <c r="K44" s="2" t="s">
        <v>114</v>
      </c>
      <c r="L44" s="2">
        <v>10</v>
      </c>
      <c r="M44" s="2" t="s">
        <v>320</v>
      </c>
      <c r="N44" s="2">
        <v>930</v>
      </c>
      <c r="O44" s="2" t="s">
        <v>325</v>
      </c>
      <c r="P44" s="2" t="s">
        <v>345</v>
      </c>
      <c r="Z44" s="2" t="s">
        <v>204</v>
      </c>
      <c r="AA44" s="2" t="s">
        <v>205</v>
      </c>
      <c r="AB44" s="2" t="s">
        <v>197</v>
      </c>
      <c r="AC44" s="2" t="s">
        <v>198</v>
      </c>
      <c r="AD44" s="2">
        <v>0</v>
      </c>
      <c r="AE44" s="2">
        <v>0</v>
      </c>
      <c r="AF44" s="2">
        <v>0</v>
      </c>
      <c r="AG44" s="2">
        <v>0</v>
      </c>
      <c r="AH44" s="2" t="s">
        <v>179</v>
      </c>
      <c r="AI44" s="2" t="s">
        <v>109</v>
      </c>
      <c r="AJ44" s="2" t="s">
        <v>109</v>
      </c>
      <c r="AK44" s="2" t="s">
        <v>179</v>
      </c>
      <c r="AL44" s="2">
        <v>0</v>
      </c>
      <c r="AM44" s="2">
        <v>1</v>
      </c>
      <c r="AN44" s="2">
        <v>1</v>
      </c>
      <c r="AO44" s="2">
        <v>1</v>
      </c>
      <c r="AP44" s="2">
        <v>0</v>
      </c>
      <c r="AQ44" s="2">
        <v>0</v>
      </c>
      <c r="AR44" s="2">
        <v>0</v>
      </c>
      <c r="AS44" s="2">
        <v>0</v>
      </c>
    </row>
    <row r="45" spans="1:45" s="2" customFormat="1" x14ac:dyDescent="0.3">
      <c r="A45" s="2" t="s">
        <v>54</v>
      </c>
      <c r="B45" s="2">
        <v>169</v>
      </c>
      <c r="C45" s="2" t="s">
        <v>30</v>
      </c>
      <c r="D45" s="2">
        <v>2011</v>
      </c>
      <c r="E45" s="2" t="s">
        <v>61</v>
      </c>
      <c r="F45" s="2" t="s">
        <v>98</v>
      </c>
      <c r="G45" s="2" t="s">
        <v>105</v>
      </c>
      <c r="I45" s="2" t="s">
        <v>105</v>
      </c>
      <c r="K45" s="2" t="s">
        <v>114</v>
      </c>
      <c r="L45" s="2">
        <v>10</v>
      </c>
      <c r="M45" s="2" t="s">
        <v>346</v>
      </c>
      <c r="N45" s="2">
        <v>1800</v>
      </c>
      <c r="O45" s="2" t="s">
        <v>324</v>
      </c>
      <c r="P45" s="2" t="s">
        <v>330</v>
      </c>
      <c r="Z45" s="2" t="s">
        <v>204</v>
      </c>
      <c r="AA45" s="2" t="s">
        <v>205</v>
      </c>
      <c r="AB45" s="2" t="s">
        <v>197</v>
      </c>
      <c r="AC45" s="2" t="s">
        <v>198</v>
      </c>
      <c r="AD45" s="2">
        <v>0</v>
      </c>
      <c r="AE45" s="2">
        <v>0</v>
      </c>
      <c r="AF45" s="2">
        <v>0</v>
      </c>
      <c r="AG45" s="2">
        <v>0</v>
      </c>
      <c r="AH45" s="2" t="s">
        <v>179</v>
      </c>
      <c r="AI45" s="2" t="s">
        <v>109</v>
      </c>
      <c r="AJ45" s="2" t="s">
        <v>109</v>
      </c>
      <c r="AK45" s="2" t="s">
        <v>179</v>
      </c>
      <c r="AL45" s="2">
        <v>0</v>
      </c>
      <c r="AM45" s="2">
        <v>1</v>
      </c>
      <c r="AN45" s="2">
        <v>1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</row>
    <row r="46" spans="1:45" s="2" customFormat="1" x14ac:dyDescent="0.3">
      <c r="A46" s="2" t="s">
        <v>54</v>
      </c>
      <c r="B46" s="2">
        <v>211</v>
      </c>
      <c r="C46" s="2" t="s">
        <v>31</v>
      </c>
      <c r="D46" s="2">
        <v>2016</v>
      </c>
      <c r="E46" s="2" t="s">
        <v>61</v>
      </c>
      <c r="F46" s="2" t="s">
        <v>98</v>
      </c>
      <c r="G46" s="2" t="s">
        <v>120</v>
      </c>
      <c r="I46" s="2" t="s">
        <v>121</v>
      </c>
      <c r="K46" s="2" t="s">
        <v>114</v>
      </c>
      <c r="L46" s="2">
        <v>11</v>
      </c>
      <c r="N46" s="2">
        <v>26.7</v>
      </c>
      <c r="O46" s="2" t="s">
        <v>347</v>
      </c>
      <c r="P46" s="2" t="s">
        <v>348</v>
      </c>
      <c r="Z46" s="2" t="s">
        <v>206</v>
      </c>
      <c r="AB46" s="2" t="s">
        <v>207</v>
      </c>
      <c r="AC46" s="2" t="s">
        <v>208</v>
      </c>
      <c r="AD46" s="2">
        <v>0</v>
      </c>
      <c r="AE46" s="2">
        <v>0</v>
      </c>
      <c r="AF46" s="2">
        <v>0</v>
      </c>
      <c r="AG46" s="2">
        <v>0</v>
      </c>
      <c r="AH46" s="2" t="s">
        <v>179</v>
      </c>
      <c r="AI46" s="2" t="s">
        <v>109</v>
      </c>
      <c r="AJ46" s="2" t="s">
        <v>209</v>
      </c>
      <c r="AK46" s="2" t="s">
        <v>209</v>
      </c>
      <c r="AL46" s="2">
        <v>0</v>
      </c>
      <c r="AM46" s="2">
        <v>1</v>
      </c>
      <c r="AN46" s="2">
        <v>1</v>
      </c>
      <c r="AO46" s="2">
        <v>1</v>
      </c>
      <c r="AP46" s="2">
        <v>0</v>
      </c>
      <c r="AQ46" s="2">
        <v>0</v>
      </c>
      <c r="AR46" s="2">
        <v>0</v>
      </c>
      <c r="AS46" s="2">
        <v>0</v>
      </c>
    </row>
    <row r="47" spans="1:45" s="2" customFormat="1" x14ac:dyDescent="0.3">
      <c r="A47" s="2" t="s">
        <v>54</v>
      </c>
      <c r="B47" s="2">
        <v>211</v>
      </c>
      <c r="C47" s="2" t="s">
        <v>31</v>
      </c>
      <c r="D47" s="2">
        <v>2016</v>
      </c>
      <c r="E47" s="2" t="s">
        <v>61</v>
      </c>
      <c r="F47" s="2" t="s">
        <v>99</v>
      </c>
      <c r="G47" s="2" t="s">
        <v>122</v>
      </c>
      <c r="I47" s="2" t="s">
        <v>123</v>
      </c>
      <c r="K47" s="2" t="s">
        <v>114</v>
      </c>
      <c r="L47" s="2">
        <v>15</v>
      </c>
      <c r="M47" s="2" t="s">
        <v>349</v>
      </c>
      <c r="N47" s="2">
        <v>118</v>
      </c>
      <c r="O47" s="2" t="s">
        <v>350</v>
      </c>
      <c r="P47" s="2" t="s">
        <v>351</v>
      </c>
      <c r="Z47" s="2" t="s">
        <v>206</v>
      </c>
      <c r="AB47" s="2" t="s">
        <v>207</v>
      </c>
      <c r="AC47" s="2" t="s">
        <v>208</v>
      </c>
      <c r="AD47" s="2">
        <v>0</v>
      </c>
      <c r="AE47" s="2">
        <v>0</v>
      </c>
      <c r="AF47" s="2">
        <v>0</v>
      </c>
      <c r="AG47" s="2">
        <v>0</v>
      </c>
      <c r="AH47" s="2" t="s">
        <v>179</v>
      </c>
      <c r="AI47" s="2" t="s">
        <v>109</v>
      </c>
      <c r="AJ47" s="2" t="s">
        <v>209</v>
      </c>
      <c r="AK47" s="2" t="s">
        <v>209</v>
      </c>
      <c r="AL47" s="2">
        <v>0</v>
      </c>
      <c r="AM47" s="2">
        <v>1</v>
      </c>
      <c r="AN47" s="2">
        <v>1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</row>
    <row r="48" spans="1:45" s="2" customFormat="1" x14ac:dyDescent="0.3">
      <c r="A48" s="2" t="s">
        <v>54</v>
      </c>
      <c r="B48" s="2">
        <v>211</v>
      </c>
      <c r="C48" s="2" t="s">
        <v>31</v>
      </c>
      <c r="D48" s="2">
        <v>2016</v>
      </c>
      <c r="E48" s="2" t="s">
        <v>61</v>
      </c>
      <c r="F48" s="2" t="s">
        <v>98</v>
      </c>
      <c r="G48" s="2" t="s">
        <v>120</v>
      </c>
      <c r="I48" s="2" t="s">
        <v>121</v>
      </c>
      <c r="K48" s="2" t="s">
        <v>114</v>
      </c>
      <c r="L48" s="2">
        <v>20</v>
      </c>
      <c r="M48" s="2" t="s">
        <v>352</v>
      </c>
      <c r="N48" s="2">
        <v>92.7</v>
      </c>
      <c r="O48" s="2" t="s">
        <v>353</v>
      </c>
      <c r="P48" s="2" t="s">
        <v>354</v>
      </c>
      <c r="Z48" s="2" t="s">
        <v>199</v>
      </c>
      <c r="AB48" s="2" t="s">
        <v>177</v>
      </c>
      <c r="AC48" s="2" t="s">
        <v>208</v>
      </c>
      <c r="AD48" s="2">
        <v>0</v>
      </c>
      <c r="AE48" s="2">
        <v>0</v>
      </c>
      <c r="AF48" s="2">
        <v>0</v>
      </c>
      <c r="AG48" s="2">
        <v>0</v>
      </c>
      <c r="AH48" s="2" t="s">
        <v>179</v>
      </c>
      <c r="AI48" s="2" t="s">
        <v>109</v>
      </c>
      <c r="AJ48" s="2" t="s">
        <v>209</v>
      </c>
      <c r="AK48" s="2" t="s">
        <v>209</v>
      </c>
      <c r="AL48" s="2">
        <v>0</v>
      </c>
      <c r="AM48" s="2">
        <v>1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</row>
    <row r="49" spans="1:45" s="2" customFormat="1" x14ac:dyDescent="0.3">
      <c r="A49" s="2" t="s">
        <v>54</v>
      </c>
      <c r="B49" s="2">
        <v>211</v>
      </c>
      <c r="C49" s="2" t="s">
        <v>31</v>
      </c>
      <c r="D49" s="2">
        <v>2016</v>
      </c>
      <c r="E49" s="2" t="s">
        <v>61</v>
      </c>
      <c r="F49" s="2" t="s">
        <v>99</v>
      </c>
      <c r="G49" s="2" t="s">
        <v>122</v>
      </c>
      <c r="I49" s="2" t="s">
        <v>123</v>
      </c>
      <c r="K49" s="2" t="s">
        <v>114</v>
      </c>
      <c r="L49" s="2">
        <v>20</v>
      </c>
      <c r="M49" s="2" t="s">
        <v>355</v>
      </c>
      <c r="N49" s="2">
        <v>31.8</v>
      </c>
      <c r="O49" s="2" t="s">
        <v>356</v>
      </c>
      <c r="P49" s="2" t="s">
        <v>357</v>
      </c>
      <c r="Z49" s="2" t="s">
        <v>199</v>
      </c>
      <c r="AB49" s="2" t="s">
        <v>177</v>
      </c>
      <c r="AC49" s="2" t="s">
        <v>208</v>
      </c>
      <c r="AD49" s="2">
        <v>0</v>
      </c>
      <c r="AE49" s="2">
        <v>0</v>
      </c>
      <c r="AF49" s="2">
        <v>0</v>
      </c>
      <c r="AG49" s="2">
        <v>0</v>
      </c>
      <c r="AH49" s="2" t="s">
        <v>179</v>
      </c>
      <c r="AI49" s="2" t="s">
        <v>109</v>
      </c>
      <c r="AJ49" s="2" t="s">
        <v>209</v>
      </c>
      <c r="AK49" s="2" t="s">
        <v>209</v>
      </c>
      <c r="AL49" s="2">
        <v>0</v>
      </c>
      <c r="AM49" s="2">
        <v>1</v>
      </c>
      <c r="AN49" s="2">
        <v>1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</row>
    <row r="50" spans="1:45" s="2" customFormat="1" x14ac:dyDescent="0.3">
      <c r="A50" s="2" t="s">
        <v>54</v>
      </c>
      <c r="B50" s="2">
        <v>211</v>
      </c>
      <c r="C50" s="2" t="s">
        <v>31</v>
      </c>
      <c r="D50" s="2">
        <v>2016</v>
      </c>
      <c r="E50" s="2" t="s">
        <v>61</v>
      </c>
      <c r="F50" s="2" t="s">
        <v>98</v>
      </c>
      <c r="G50" s="2" t="s">
        <v>120</v>
      </c>
      <c r="I50" s="2" t="s">
        <v>121</v>
      </c>
      <c r="K50" s="2" t="s">
        <v>114</v>
      </c>
      <c r="L50" s="2">
        <v>19</v>
      </c>
      <c r="M50" s="2" t="s">
        <v>358</v>
      </c>
      <c r="N50" s="2">
        <v>318</v>
      </c>
      <c r="O50" s="2" t="s">
        <v>359</v>
      </c>
      <c r="P50" s="2" t="s">
        <v>360</v>
      </c>
      <c r="Z50" s="2" t="s">
        <v>210</v>
      </c>
      <c r="AA50" s="2" t="s">
        <v>211</v>
      </c>
      <c r="AB50" s="2" t="s">
        <v>197</v>
      </c>
      <c r="AC50" s="2" t="s">
        <v>208</v>
      </c>
      <c r="AD50" s="2">
        <v>0</v>
      </c>
      <c r="AE50" s="2">
        <v>0</v>
      </c>
      <c r="AF50" s="2">
        <v>0</v>
      </c>
      <c r="AG50" s="2">
        <v>0</v>
      </c>
      <c r="AH50" s="2" t="s">
        <v>179</v>
      </c>
      <c r="AI50" s="2" t="s">
        <v>109</v>
      </c>
      <c r="AJ50" s="2" t="s">
        <v>209</v>
      </c>
      <c r="AK50" s="2" t="s">
        <v>209</v>
      </c>
      <c r="AL50" s="2">
        <v>0</v>
      </c>
      <c r="AM50" s="2">
        <v>1</v>
      </c>
      <c r="AN50" s="2">
        <v>1</v>
      </c>
      <c r="AO50" s="2">
        <v>1</v>
      </c>
      <c r="AP50" s="2">
        <v>0</v>
      </c>
      <c r="AQ50" s="2">
        <v>0</v>
      </c>
      <c r="AR50" s="2">
        <v>0</v>
      </c>
      <c r="AS50" s="2">
        <v>0</v>
      </c>
    </row>
    <row r="51" spans="1:45" s="2" customFormat="1" x14ac:dyDescent="0.3">
      <c r="A51" s="2" t="s">
        <v>54</v>
      </c>
      <c r="B51" s="2">
        <v>211</v>
      </c>
      <c r="C51" s="2" t="s">
        <v>31</v>
      </c>
      <c r="D51" s="2">
        <v>2016</v>
      </c>
      <c r="E51" s="2" t="s">
        <v>61</v>
      </c>
      <c r="F51" s="2" t="s">
        <v>99</v>
      </c>
      <c r="G51" s="2" t="s">
        <v>122</v>
      </c>
      <c r="I51" s="2" t="s">
        <v>123</v>
      </c>
      <c r="K51" s="2" t="s">
        <v>114</v>
      </c>
      <c r="L51" s="2">
        <v>20</v>
      </c>
      <c r="M51" s="2" t="s">
        <v>361</v>
      </c>
      <c r="N51" s="2">
        <v>239</v>
      </c>
      <c r="O51" s="2" t="s">
        <v>313</v>
      </c>
      <c r="P51" s="2" t="s">
        <v>362</v>
      </c>
      <c r="Z51" s="2" t="s">
        <v>210</v>
      </c>
      <c r="AA51" s="2" t="s">
        <v>211</v>
      </c>
      <c r="AB51" s="2" t="s">
        <v>197</v>
      </c>
      <c r="AC51" s="2" t="s">
        <v>208</v>
      </c>
      <c r="AD51" s="2">
        <v>0</v>
      </c>
      <c r="AE51" s="2">
        <v>0</v>
      </c>
      <c r="AF51" s="2">
        <v>0</v>
      </c>
      <c r="AG51" s="2">
        <v>0</v>
      </c>
      <c r="AH51" s="2" t="s">
        <v>179</v>
      </c>
      <c r="AI51" s="2" t="s">
        <v>109</v>
      </c>
      <c r="AJ51" s="2" t="s">
        <v>209</v>
      </c>
      <c r="AK51" s="2" t="s">
        <v>209</v>
      </c>
      <c r="AL51" s="2">
        <v>0</v>
      </c>
      <c r="AM51" s="2">
        <v>1</v>
      </c>
      <c r="AN51" s="2">
        <v>1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</row>
    <row r="52" spans="1:45" s="2" customFormat="1" x14ac:dyDescent="0.3">
      <c r="A52" s="2" t="s">
        <v>54</v>
      </c>
      <c r="B52" s="2">
        <v>634</v>
      </c>
      <c r="C52" s="2" t="s">
        <v>32</v>
      </c>
      <c r="D52" s="2">
        <v>2015</v>
      </c>
      <c r="E52" s="2" t="s">
        <v>61</v>
      </c>
      <c r="F52" s="2" t="s">
        <v>98</v>
      </c>
      <c r="I52" s="2" t="s">
        <v>124</v>
      </c>
      <c r="K52" s="2" t="s">
        <v>114</v>
      </c>
      <c r="L52" s="2">
        <v>10</v>
      </c>
      <c r="M52" s="2" t="s">
        <v>363</v>
      </c>
      <c r="N52" s="2">
        <v>310</v>
      </c>
      <c r="O52" s="2" t="s">
        <v>276</v>
      </c>
      <c r="P52" s="2" t="s">
        <v>364</v>
      </c>
      <c r="Z52" s="2" t="s">
        <v>212</v>
      </c>
      <c r="AB52" s="2" t="s">
        <v>177</v>
      </c>
      <c r="AC52" s="2" t="s">
        <v>213</v>
      </c>
      <c r="AD52" s="2">
        <v>0</v>
      </c>
      <c r="AE52" s="2">
        <v>0</v>
      </c>
      <c r="AF52" s="2">
        <v>0</v>
      </c>
      <c r="AG52" s="2">
        <v>0</v>
      </c>
      <c r="AH52" s="2" t="s">
        <v>179</v>
      </c>
      <c r="AI52" s="2" t="s">
        <v>109</v>
      </c>
      <c r="AJ52" s="2" t="s">
        <v>109</v>
      </c>
      <c r="AK52" s="2" t="s">
        <v>179</v>
      </c>
      <c r="AL52" s="2">
        <v>0</v>
      </c>
      <c r="AM52" s="2">
        <v>1</v>
      </c>
      <c r="AN52" s="2">
        <v>1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s="2" customFormat="1" x14ac:dyDescent="0.3">
      <c r="A53" s="2" t="s">
        <v>54</v>
      </c>
      <c r="B53" s="2">
        <v>634</v>
      </c>
      <c r="C53" s="2" t="s">
        <v>32</v>
      </c>
      <c r="D53" s="2">
        <v>2015</v>
      </c>
      <c r="E53" s="2" t="s">
        <v>61</v>
      </c>
      <c r="F53" s="2" t="s">
        <v>99</v>
      </c>
      <c r="I53" s="2" t="s">
        <v>123</v>
      </c>
      <c r="K53" s="2" t="s">
        <v>114</v>
      </c>
      <c r="L53" s="2">
        <v>10</v>
      </c>
      <c r="M53" s="2" t="s">
        <v>365</v>
      </c>
      <c r="N53" s="2">
        <v>699</v>
      </c>
      <c r="O53" s="2" t="s">
        <v>366</v>
      </c>
      <c r="P53" s="2" t="s">
        <v>367</v>
      </c>
      <c r="Z53" s="2" t="s">
        <v>212</v>
      </c>
      <c r="AB53" s="2" t="s">
        <v>177</v>
      </c>
      <c r="AC53" s="2" t="s">
        <v>213</v>
      </c>
      <c r="AD53" s="2">
        <v>0</v>
      </c>
      <c r="AE53" s="2">
        <v>0</v>
      </c>
      <c r="AF53" s="2">
        <v>0</v>
      </c>
      <c r="AG53" s="2">
        <v>0</v>
      </c>
      <c r="AH53" s="2" t="s">
        <v>179</v>
      </c>
      <c r="AI53" s="2" t="s">
        <v>109</v>
      </c>
      <c r="AJ53" s="2" t="s">
        <v>109</v>
      </c>
      <c r="AK53" s="2" t="s">
        <v>179</v>
      </c>
      <c r="AL53" s="2">
        <v>0</v>
      </c>
      <c r="AM53" s="2">
        <v>1</v>
      </c>
      <c r="AN53" s="2">
        <v>1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s="2" customFormat="1" x14ac:dyDescent="0.3">
      <c r="A54" s="2" t="s">
        <v>54</v>
      </c>
      <c r="B54" s="2">
        <v>634</v>
      </c>
      <c r="C54" s="2" t="s">
        <v>32</v>
      </c>
      <c r="D54" s="2">
        <v>2015</v>
      </c>
      <c r="E54" s="2" t="s">
        <v>61</v>
      </c>
      <c r="F54" s="2" t="s">
        <v>98</v>
      </c>
      <c r="I54" s="2" t="s">
        <v>124</v>
      </c>
      <c r="K54" s="2" t="s">
        <v>114</v>
      </c>
      <c r="L54" s="2">
        <v>10</v>
      </c>
      <c r="M54" s="2" t="s">
        <v>363</v>
      </c>
      <c r="N54" s="2">
        <v>192</v>
      </c>
      <c r="O54" s="2" t="s">
        <v>368</v>
      </c>
      <c r="P54" s="2" t="s">
        <v>369</v>
      </c>
      <c r="Z54" s="2" t="s">
        <v>214</v>
      </c>
      <c r="AB54" s="2" t="s">
        <v>215</v>
      </c>
      <c r="AC54" s="2" t="s">
        <v>213</v>
      </c>
      <c r="AD54" s="2">
        <v>0</v>
      </c>
      <c r="AE54" s="2">
        <v>0</v>
      </c>
      <c r="AF54" s="2">
        <v>0</v>
      </c>
      <c r="AG54" s="2">
        <v>0</v>
      </c>
      <c r="AH54" s="2" t="s">
        <v>179</v>
      </c>
      <c r="AI54" s="2" t="s">
        <v>109</v>
      </c>
      <c r="AJ54" s="2" t="s">
        <v>109</v>
      </c>
      <c r="AK54" s="2" t="s">
        <v>179</v>
      </c>
      <c r="AL54" s="2">
        <v>0</v>
      </c>
      <c r="AM54" s="2">
        <v>1</v>
      </c>
      <c r="AN54" s="2">
        <v>1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s="2" customFormat="1" x14ac:dyDescent="0.3">
      <c r="A55" s="2" t="s">
        <v>54</v>
      </c>
      <c r="B55" s="2">
        <v>634</v>
      </c>
      <c r="C55" s="2" t="s">
        <v>32</v>
      </c>
      <c r="D55" s="2">
        <v>2015</v>
      </c>
      <c r="E55" s="2" t="s">
        <v>61</v>
      </c>
      <c r="F55" s="2" t="s">
        <v>99</v>
      </c>
      <c r="I55" s="2" t="s">
        <v>123</v>
      </c>
      <c r="K55" s="2" t="s">
        <v>114</v>
      </c>
      <c r="L55" s="2">
        <v>10</v>
      </c>
      <c r="M55" s="2" t="s">
        <v>370</v>
      </c>
      <c r="N55" s="2">
        <v>149</v>
      </c>
      <c r="O55" s="2" t="s">
        <v>371</v>
      </c>
      <c r="P55" s="2" t="s">
        <v>372</v>
      </c>
      <c r="Z55" s="2" t="s">
        <v>214</v>
      </c>
      <c r="AB55" s="2" t="s">
        <v>215</v>
      </c>
      <c r="AC55" s="2" t="s">
        <v>213</v>
      </c>
      <c r="AD55" s="2">
        <v>0</v>
      </c>
      <c r="AE55" s="2">
        <v>0</v>
      </c>
      <c r="AF55" s="2">
        <v>0</v>
      </c>
      <c r="AG55" s="2">
        <v>0</v>
      </c>
      <c r="AH55" s="2" t="s">
        <v>179</v>
      </c>
      <c r="AI55" s="2" t="s">
        <v>109</v>
      </c>
      <c r="AJ55" s="2" t="s">
        <v>109</v>
      </c>
      <c r="AK55" s="2" t="s">
        <v>179</v>
      </c>
      <c r="AL55" s="2">
        <v>0</v>
      </c>
      <c r="AM55" s="2">
        <v>1</v>
      </c>
      <c r="AN55" s="2">
        <v>1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s="2" customFormat="1" x14ac:dyDescent="0.3">
      <c r="A56" s="2" t="s">
        <v>54</v>
      </c>
      <c r="B56" s="2">
        <v>634</v>
      </c>
      <c r="C56" s="2" t="s">
        <v>32</v>
      </c>
      <c r="D56" s="2">
        <v>2015</v>
      </c>
      <c r="E56" s="2" t="s">
        <v>61</v>
      </c>
      <c r="F56" s="2" t="s">
        <v>98</v>
      </c>
      <c r="I56" s="2" t="s">
        <v>124</v>
      </c>
      <c r="K56" s="2" t="s">
        <v>114</v>
      </c>
      <c r="L56" s="2">
        <v>7</v>
      </c>
      <c r="M56" s="2" t="s">
        <v>363</v>
      </c>
      <c r="N56" s="2">
        <v>129</v>
      </c>
      <c r="O56" s="2" t="s">
        <v>373</v>
      </c>
      <c r="P56" s="2" t="s">
        <v>374</v>
      </c>
      <c r="Z56" s="2" t="s">
        <v>216</v>
      </c>
      <c r="AB56" s="2" t="s">
        <v>217</v>
      </c>
      <c r="AC56" s="2" t="s">
        <v>213</v>
      </c>
      <c r="AD56" s="2">
        <v>0</v>
      </c>
      <c r="AE56" s="2">
        <v>0</v>
      </c>
      <c r="AF56" s="2">
        <v>0</v>
      </c>
      <c r="AG56" s="2">
        <v>0</v>
      </c>
      <c r="AH56" s="2" t="s">
        <v>179</v>
      </c>
      <c r="AI56" s="2" t="s">
        <v>109</v>
      </c>
      <c r="AJ56" s="2" t="s">
        <v>109</v>
      </c>
      <c r="AK56" s="2" t="s">
        <v>179</v>
      </c>
      <c r="AL56" s="2">
        <v>0</v>
      </c>
      <c r="AM56" s="2">
        <v>1</v>
      </c>
      <c r="AN56" s="2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 s="2" customFormat="1" x14ac:dyDescent="0.3">
      <c r="A57" s="2" t="s">
        <v>54</v>
      </c>
      <c r="B57" s="2">
        <v>634</v>
      </c>
      <c r="C57" s="2" t="s">
        <v>32</v>
      </c>
      <c r="D57" s="2">
        <v>2015</v>
      </c>
      <c r="E57" s="2" t="s">
        <v>61</v>
      </c>
      <c r="F57" s="2" t="s">
        <v>99</v>
      </c>
      <c r="I57" s="2" t="s">
        <v>123</v>
      </c>
      <c r="K57" s="2" t="s">
        <v>114</v>
      </c>
      <c r="L57" s="2">
        <v>7</v>
      </c>
      <c r="M57" s="2" t="s">
        <v>375</v>
      </c>
      <c r="N57" s="2">
        <v>81</v>
      </c>
      <c r="O57" s="2" t="s">
        <v>376</v>
      </c>
      <c r="P57" s="2" t="s">
        <v>377</v>
      </c>
      <c r="Z57" s="2" t="s">
        <v>216</v>
      </c>
      <c r="AB57" s="2" t="s">
        <v>217</v>
      </c>
      <c r="AC57" s="2" t="s">
        <v>213</v>
      </c>
      <c r="AD57" s="2">
        <v>0</v>
      </c>
      <c r="AE57" s="2">
        <v>0</v>
      </c>
      <c r="AF57" s="2">
        <v>0</v>
      </c>
      <c r="AG57" s="2">
        <v>0</v>
      </c>
      <c r="AH57" s="2" t="s">
        <v>179</v>
      </c>
      <c r="AI57" s="2" t="s">
        <v>109</v>
      </c>
      <c r="AJ57" s="2" t="s">
        <v>109</v>
      </c>
      <c r="AK57" s="2" t="s">
        <v>179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s="2" customFormat="1" x14ac:dyDescent="0.3">
      <c r="A58" s="2" t="s">
        <v>54</v>
      </c>
      <c r="B58" s="2">
        <v>634</v>
      </c>
      <c r="C58" s="2" t="s">
        <v>32</v>
      </c>
      <c r="D58" s="2">
        <v>2015</v>
      </c>
      <c r="E58" s="2" t="s">
        <v>61</v>
      </c>
      <c r="F58" s="2" t="s">
        <v>98</v>
      </c>
      <c r="I58" s="2" t="s">
        <v>124</v>
      </c>
      <c r="K58" s="2" t="s">
        <v>114</v>
      </c>
      <c r="L58" s="2">
        <v>10</v>
      </c>
      <c r="M58" s="2" t="s">
        <v>363</v>
      </c>
      <c r="N58" s="2">
        <v>39.700000000000003</v>
      </c>
      <c r="O58" s="2" t="s">
        <v>378</v>
      </c>
      <c r="P58" s="2" t="s">
        <v>379</v>
      </c>
      <c r="Z58" s="2" t="s">
        <v>218</v>
      </c>
      <c r="AB58" s="2" t="s">
        <v>219</v>
      </c>
      <c r="AC58" s="2" t="s">
        <v>188</v>
      </c>
      <c r="AD58" s="2">
        <v>0</v>
      </c>
      <c r="AE58" s="2">
        <v>0</v>
      </c>
      <c r="AF58" s="2">
        <v>0</v>
      </c>
      <c r="AG58" s="2">
        <v>0</v>
      </c>
      <c r="AH58" s="2" t="s">
        <v>179</v>
      </c>
      <c r="AI58" s="2" t="s">
        <v>109</v>
      </c>
      <c r="AJ58" s="2" t="s">
        <v>109</v>
      </c>
      <c r="AK58" s="2" t="s">
        <v>179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s="2" customFormat="1" x14ac:dyDescent="0.3">
      <c r="A59" s="2" t="s">
        <v>54</v>
      </c>
      <c r="B59" s="2">
        <v>634</v>
      </c>
      <c r="C59" s="2" t="s">
        <v>32</v>
      </c>
      <c r="D59" s="2">
        <v>2015</v>
      </c>
      <c r="E59" s="2" t="s">
        <v>61</v>
      </c>
      <c r="F59" s="2" t="s">
        <v>99</v>
      </c>
      <c r="I59" s="2" t="s">
        <v>123</v>
      </c>
      <c r="K59" s="2" t="s">
        <v>114</v>
      </c>
      <c r="L59" s="2">
        <v>10</v>
      </c>
      <c r="M59" s="2" t="s">
        <v>380</v>
      </c>
      <c r="N59" s="2">
        <v>7.16</v>
      </c>
      <c r="O59" s="2" t="s">
        <v>381</v>
      </c>
      <c r="P59" s="2" t="s">
        <v>382</v>
      </c>
      <c r="Z59" s="2" t="s">
        <v>218</v>
      </c>
      <c r="AB59" s="2" t="s">
        <v>219</v>
      </c>
      <c r="AC59" s="2" t="s">
        <v>188</v>
      </c>
      <c r="AD59" s="2">
        <v>0</v>
      </c>
      <c r="AE59" s="2">
        <v>0</v>
      </c>
      <c r="AF59" s="2">
        <v>0</v>
      </c>
      <c r="AG59" s="2">
        <v>0</v>
      </c>
      <c r="AH59" s="2" t="s">
        <v>179</v>
      </c>
      <c r="AI59" s="2" t="s">
        <v>109</v>
      </c>
      <c r="AJ59" s="2" t="s">
        <v>109</v>
      </c>
      <c r="AK59" s="2" t="s">
        <v>179</v>
      </c>
      <c r="AL59" s="2">
        <v>0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s="2" customFormat="1" x14ac:dyDescent="0.3">
      <c r="A60" s="2" t="s">
        <v>54</v>
      </c>
      <c r="B60" s="2">
        <v>634</v>
      </c>
      <c r="C60" s="2" t="s">
        <v>32</v>
      </c>
      <c r="D60" s="2">
        <v>2015</v>
      </c>
      <c r="E60" s="2" t="s">
        <v>61</v>
      </c>
      <c r="F60" s="2" t="s">
        <v>98</v>
      </c>
      <c r="I60" s="2" t="s">
        <v>124</v>
      </c>
      <c r="K60" s="2" t="s">
        <v>114</v>
      </c>
      <c r="L60" s="2">
        <v>10</v>
      </c>
      <c r="M60" s="2" t="s">
        <v>363</v>
      </c>
      <c r="N60" s="2">
        <v>49.5</v>
      </c>
      <c r="O60" s="2" t="s">
        <v>383</v>
      </c>
      <c r="P60" s="2" t="s">
        <v>384</v>
      </c>
      <c r="Z60" s="2" t="s">
        <v>220</v>
      </c>
      <c r="AB60" s="2" t="s">
        <v>221</v>
      </c>
      <c r="AC60" s="2" t="s">
        <v>213</v>
      </c>
      <c r="AD60" s="2">
        <v>0</v>
      </c>
      <c r="AE60" s="2">
        <v>0</v>
      </c>
      <c r="AF60" s="2">
        <v>0</v>
      </c>
      <c r="AG60" s="2">
        <v>0</v>
      </c>
      <c r="AH60" s="2" t="s">
        <v>179</v>
      </c>
      <c r="AI60" s="2" t="s">
        <v>109</v>
      </c>
      <c r="AJ60" s="2" t="s">
        <v>109</v>
      </c>
      <c r="AK60" s="2" t="s">
        <v>179</v>
      </c>
      <c r="AL60" s="2">
        <v>0</v>
      </c>
      <c r="AM60" s="2">
        <v>1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s="2" customFormat="1" x14ac:dyDescent="0.3">
      <c r="A61" s="2" t="s">
        <v>54</v>
      </c>
      <c r="B61" s="2">
        <v>634</v>
      </c>
      <c r="C61" s="2" t="s">
        <v>32</v>
      </c>
      <c r="D61" s="2">
        <v>2015</v>
      </c>
      <c r="E61" s="2" t="s">
        <v>61</v>
      </c>
      <c r="F61" s="2" t="s">
        <v>99</v>
      </c>
      <c r="I61" s="2" t="s">
        <v>123</v>
      </c>
      <c r="K61" s="2" t="s">
        <v>114</v>
      </c>
      <c r="L61" s="2">
        <v>10</v>
      </c>
      <c r="M61" s="2" t="s">
        <v>385</v>
      </c>
      <c r="N61" s="2">
        <v>9.67</v>
      </c>
      <c r="O61" s="2" t="s">
        <v>375</v>
      </c>
      <c r="P61" s="2" t="s">
        <v>386</v>
      </c>
      <c r="Z61" s="2" t="s">
        <v>220</v>
      </c>
      <c r="AB61" s="2" t="s">
        <v>221</v>
      </c>
      <c r="AC61" s="2" t="s">
        <v>213</v>
      </c>
      <c r="AD61" s="2">
        <v>0</v>
      </c>
      <c r="AE61" s="2">
        <v>0</v>
      </c>
      <c r="AF61" s="2">
        <v>0</v>
      </c>
      <c r="AG61" s="2">
        <v>0</v>
      </c>
      <c r="AH61" s="2" t="s">
        <v>179</v>
      </c>
      <c r="AI61" s="2" t="s">
        <v>109</v>
      </c>
      <c r="AJ61" s="2" t="s">
        <v>109</v>
      </c>
      <c r="AK61" s="2" t="s">
        <v>179</v>
      </c>
      <c r="AL61" s="2">
        <v>0</v>
      </c>
      <c r="AM61" s="2">
        <v>1</v>
      </c>
      <c r="AN61" s="2">
        <v>1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s="2" customFormat="1" x14ac:dyDescent="0.3">
      <c r="A62" s="2" t="s">
        <v>54</v>
      </c>
      <c r="B62" s="2">
        <v>633</v>
      </c>
      <c r="C62" s="2" t="s">
        <v>33</v>
      </c>
      <c r="D62" s="2">
        <v>2015</v>
      </c>
      <c r="E62" s="2" t="s">
        <v>61</v>
      </c>
      <c r="F62" s="2" t="s">
        <v>98</v>
      </c>
      <c r="G62" s="2" t="s">
        <v>109</v>
      </c>
      <c r="K62" s="2" t="s">
        <v>114</v>
      </c>
      <c r="L62" s="2">
        <v>16</v>
      </c>
      <c r="M62" s="2" t="s">
        <v>109</v>
      </c>
      <c r="N62" s="2">
        <v>9.1199999999999992</v>
      </c>
      <c r="O62" s="2" t="s">
        <v>387</v>
      </c>
      <c r="P62" s="2" t="s">
        <v>355</v>
      </c>
      <c r="Z62" s="2" t="s">
        <v>222</v>
      </c>
      <c r="AB62" s="2" t="s">
        <v>207</v>
      </c>
      <c r="AC62" s="2" t="s">
        <v>208</v>
      </c>
      <c r="AD62" s="2">
        <v>0</v>
      </c>
      <c r="AE62" s="2">
        <v>0</v>
      </c>
      <c r="AF62" s="2">
        <v>0</v>
      </c>
      <c r="AG62" s="2">
        <v>0</v>
      </c>
      <c r="AH62" s="2" t="s">
        <v>179</v>
      </c>
      <c r="AI62" s="2" t="s">
        <v>109</v>
      </c>
      <c r="AJ62" s="2" t="s">
        <v>109</v>
      </c>
      <c r="AK62" s="2" t="s">
        <v>179</v>
      </c>
      <c r="AL62" s="2">
        <v>0</v>
      </c>
      <c r="AM62" s="2">
        <v>1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s="2" customFormat="1" x14ac:dyDescent="0.3">
      <c r="A63" s="2" t="s">
        <v>54</v>
      </c>
      <c r="B63" s="2">
        <v>633</v>
      </c>
      <c r="C63" s="2" t="s">
        <v>33</v>
      </c>
      <c r="D63" s="2">
        <v>2015</v>
      </c>
      <c r="E63" s="2" t="s">
        <v>61</v>
      </c>
      <c r="F63" s="2" t="s">
        <v>103</v>
      </c>
      <c r="G63" s="2" t="s">
        <v>125</v>
      </c>
      <c r="K63" s="2" t="s">
        <v>114</v>
      </c>
      <c r="L63" s="2">
        <v>13</v>
      </c>
      <c r="M63" s="2" t="s">
        <v>125</v>
      </c>
      <c r="N63" s="2">
        <v>3.38</v>
      </c>
      <c r="O63" s="2" t="s">
        <v>388</v>
      </c>
      <c r="P63" s="2" t="s">
        <v>389</v>
      </c>
      <c r="Z63" s="2" t="s">
        <v>222</v>
      </c>
      <c r="AB63" s="2" t="s">
        <v>207</v>
      </c>
      <c r="AC63" s="2" t="s">
        <v>208</v>
      </c>
      <c r="AD63" s="2">
        <v>0</v>
      </c>
      <c r="AE63" s="2">
        <v>0</v>
      </c>
      <c r="AF63" s="2">
        <v>0</v>
      </c>
      <c r="AG63" s="2">
        <v>0</v>
      </c>
      <c r="AH63" s="2" t="s">
        <v>179</v>
      </c>
      <c r="AI63" s="2" t="s">
        <v>109</v>
      </c>
      <c r="AJ63" s="2" t="s">
        <v>109</v>
      </c>
      <c r="AK63" s="2" t="s">
        <v>179</v>
      </c>
      <c r="AL63" s="2">
        <v>0</v>
      </c>
      <c r="AM63" s="2">
        <v>1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s="2" customFormat="1" x14ac:dyDescent="0.3">
      <c r="A64" s="2" t="s">
        <v>54</v>
      </c>
      <c r="B64" s="2">
        <v>516</v>
      </c>
      <c r="C64" s="2" t="s">
        <v>34</v>
      </c>
      <c r="D64" s="2">
        <v>2012</v>
      </c>
      <c r="E64" s="2" t="s">
        <v>61</v>
      </c>
      <c r="F64" s="2" t="s">
        <v>98</v>
      </c>
      <c r="G64" s="2" t="s">
        <v>109</v>
      </c>
      <c r="K64" s="2" t="s">
        <v>114</v>
      </c>
      <c r="L64" s="2">
        <v>39</v>
      </c>
      <c r="M64" s="2" t="s">
        <v>390</v>
      </c>
      <c r="N64" s="2">
        <v>420</v>
      </c>
      <c r="O64" s="2" t="s">
        <v>391</v>
      </c>
      <c r="P64" s="2" t="s">
        <v>392</v>
      </c>
      <c r="Z64" s="2" t="s">
        <v>223</v>
      </c>
      <c r="AA64" s="2" t="s">
        <v>224</v>
      </c>
      <c r="AB64" s="2" t="s">
        <v>197</v>
      </c>
      <c r="AC64" s="2" t="s">
        <v>225</v>
      </c>
      <c r="AD64" s="2">
        <v>0</v>
      </c>
      <c r="AE64" s="2">
        <v>0</v>
      </c>
      <c r="AF64" s="2">
        <v>0</v>
      </c>
      <c r="AG64" s="2">
        <v>0</v>
      </c>
      <c r="AH64" s="2" t="s">
        <v>179</v>
      </c>
      <c r="AI64" s="2" t="s">
        <v>109</v>
      </c>
      <c r="AJ64" s="2" t="s">
        <v>109</v>
      </c>
      <c r="AK64" s="2" t="s">
        <v>109</v>
      </c>
      <c r="AL64" s="2">
        <v>0</v>
      </c>
      <c r="AM64" s="2">
        <v>1</v>
      </c>
      <c r="AN64" s="2">
        <v>1</v>
      </c>
      <c r="AO64" s="2">
        <v>1</v>
      </c>
      <c r="AP64" s="2">
        <v>0</v>
      </c>
      <c r="AQ64" s="2">
        <v>0</v>
      </c>
      <c r="AR64" s="2">
        <v>0</v>
      </c>
      <c r="AS64" s="2">
        <v>0</v>
      </c>
    </row>
    <row r="65" spans="1:45" s="2" customFormat="1" x14ac:dyDescent="0.3">
      <c r="A65" s="2" t="s">
        <v>54</v>
      </c>
      <c r="B65" s="2">
        <v>516</v>
      </c>
      <c r="C65" s="2" t="s">
        <v>34</v>
      </c>
      <c r="D65" s="2">
        <v>2012</v>
      </c>
      <c r="E65" s="2" t="s">
        <v>61</v>
      </c>
      <c r="F65" s="2" t="s">
        <v>99</v>
      </c>
      <c r="G65" s="2" t="s">
        <v>109</v>
      </c>
      <c r="K65" s="2" t="s">
        <v>114</v>
      </c>
      <c r="L65" s="2">
        <v>39</v>
      </c>
      <c r="M65" s="2" t="s">
        <v>393</v>
      </c>
      <c r="N65" s="2">
        <v>1100</v>
      </c>
      <c r="O65" s="2" t="s">
        <v>341</v>
      </c>
      <c r="P65" s="2" t="s">
        <v>394</v>
      </c>
      <c r="Z65" s="2" t="s">
        <v>223</v>
      </c>
      <c r="AA65" s="2" t="s">
        <v>224</v>
      </c>
      <c r="AB65" s="2" t="s">
        <v>197</v>
      </c>
      <c r="AC65" s="2" t="s">
        <v>225</v>
      </c>
      <c r="AD65" s="2">
        <v>0</v>
      </c>
      <c r="AE65" s="2">
        <v>0</v>
      </c>
      <c r="AF65" s="2">
        <v>0</v>
      </c>
      <c r="AG65" s="2">
        <v>0</v>
      </c>
      <c r="AH65" s="2" t="s">
        <v>179</v>
      </c>
      <c r="AI65" s="2" t="s">
        <v>109</v>
      </c>
      <c r="AJ65" s="2" t="s">
        <v>109</v>
      </c>
      <c r="AK65" s="2" t="s">
        <v>109</v>
      </c>
      <c r="AL65" s="2">
        <v>0</v>
      </c>
      <c r="AM65" s="2">
        <v>1</v>
      </c>
      <c r="AN65" s="2">
        <v>1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</row>
    <row r="66" spans="1:45" s="2" customFormat="1" x14ac:dyDescent="0.3">
      <c r="A66" s="2" t="s">
        <v>54</v>
      </c>
      <c r="B66" s="2">
        <v>399</v>
      </c>
      <c r="C66" s="2" t="s">
        <v>35</v>
      </c>
      <c r="D66" s="2">
        <v>2013</v>
      </c>
      <c r="E66" s="2" t="s">
        <v>61</v>
      </c>
      <c r="F66" s="2" t="s">
        <v>99</v>
      </c>
      <c r="I66" s="2" t="s">
        <v>126</v>
      </c>
      <c r="K66" s="2" t="s">
        <v>114</v>
      </c>
      <c r="L66" s="2">
        <v>31</v>
      </c>
      <c r="M66" s="2" t="s">
        <v>355</v>
      </c>
      <c r="N66" s="2">
        <v>1046</v>
      </c>
      <c r="O66" s="2" t="s">
        <v>395</v>
      </c>
      <c r="P66" s="2" t="s">
        <v>396</v>
      </c>
      <c r="Q66" s="2">
        <v>217</v>
      </c>
      <c r="T66" s="2">
        <v>4.0999999999999996</v>
      </c>
      <c r="W66" s="2">
        <v>272</v>
      </c>
      <c r="Z66" s="2" t="s">
        <v>226</v>
      </c>
      <c r="AA66" s="2" t="s">
        <v>227</v>
      </c>
      <c r="AB66" s="2" t="s">
        <v>203</v>
      </c>
      <c r="AC66" s="2" t="s">
        <v>182</v>
      </c>
      <c r="AD66" s="2">
        <v>0</v>
      </c>
      <c r="AE66" s="2">
        <v>0</v>
      </c>
      <c r="AF66" s="2">
        <v>0</v>
      </c>
      <c r="AG66" s="2">
        <v>0</v>
      </c>
      <c r="AH66" s="2" t="s">
        <v>179</v>
      </c>
      <c r="AI66" s="2" t="s">
        <v>109</v>
      </c>
      <c r="AJ66" s="2" t="s">
        <v>109</v>
      </c>
      <c r="AK66" s="2" t="s">
        <v>109</v>
      </c>
      <c r="AL66" s="2">
        <v>0</v>
      </c>
      <c r="AM66" s="2">
        <v>1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s="2" customFormat="1" x14ac:dyDescent="0.3">
      <c r="A67" s="2" t="s">
        <v>54</v>
      </c>
      <c r="B67" s="2">
        <v>399</v>
      </c>
      <c r="C67" s="2" t="s">
        <v>35</v>
      </c>
      <c r="D67" s="2">
        <v>2013</v>
      </c>
      <c r="E67" s="2" t="s">
        <v>61</v>
      </c>
      <c r="F67" s="2" t="s">
        <v>98</v>
      </c>
      <c r="I67" s="2" t="s">
        <v>126</v>
      </c>
      <c r="K67" s="2" t="s">
        <v>114</v>
      </c>
      <c r="L67" s="2">
        <v>31</v>
      </c>
      <c r="M67" s="2" t="s">
        <v>397</v>
      </c>
      <c r="N67" s="2">
        <v>676</v>
      </c>
      <c r="O67" s="2" t="s">
        <v>398</v>
      </c>
      <c r="P67" s="2" t="s">
        <v>399</v>
      </c>
      <c r="Q67" s="2">
        <v>173</v>
      </c>
      <c r="T67" s="2">
        <v>12.6</v>
      </c>
      <c r="W67" s="2">
        <v>343</v>
      </c>
      <c r="Z67" s="2" t="s">
        <v>226</v>
      </c>
      <c r="AA67" s="2" t="s">
        <v>227</v>
      </c>
      <c r="AB67" s="2" t="s">
        <v>203</v>
      </c>
      <c r="AC67" s="2" t="s">
        <v>182</v>
      </c>
      <c r="AD67" s="2">
        <v>0</v>
      </c>
      <c r="AE67" s="2">
        <v>0</v>
      </c>
      <c r="AF67" s="2">
        <v>0</v>
      </c>
      <c r="AG67" s="2">
        <v>0</v>
      </c>
      <c r="AH67" s="2" t="s">
        <v>179</v>
      </c>
      <c r="AI67" s="2" t="s">
        <v>109</v>
      </c>
      <c r="AJ67" s="2" t="s">
        <v>109</v>
      </c>
      <c r="AK67" s="2" t="s">
        <v>109</v>
      </c>
      <c r="AL67" s="2">
        <v>0</v>
      </c>
      <c r="AM67" s="2">
        <v>1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s="2" customFormat="1" x14ac:dyDescent="0.3">
      <c r="A68" s="2" t="s">
        <v>54</v>
      </c>
      <c r="B68" s="2">
        <v>620</v>
      </c>
      <c r="C68" s="2" t="s">
        <v>36</v>
      </c>
      <c r="D68" s="2">
        <v>2011</v>
      </c>
      <c r="E68" s="2" t="s">
        <v>61</v>
      </c>
      <c r="F68" s="2" t="s">
        <v>99</v>
      </c>
      <c r="G68" s="2" t="s">
        <v>127</v>
      </c>
      <c r="K68" s="2" t="s">
        <v>114</v>
      </c>
      <c r="L68" s="2">
        <v>41</v>
      </c>
      <c r="M68" s="2" t="s">
        <v>136</v>
      </c>
      <c r="N68" s="2">
        <v>94</v>
      </c>
      <c r="O68" s="2" t="s">
        <v>400</v>
      </c>
      <c r="P68" s="2" t="s">
        <v>278</v>
      </c>
      <c r="U68" s="2">
        <v>2.4</v>
      </c>
      <c r="V68" s="2">
        <v>8.1</v>
      </c>
      <c r="Z68" s="2" t="s">
        <v>228</v>
      </c>
      <c r="AB68" s="2" t="s">
        <v>229</v>
      </c>
      <c r="AC68" s="2" t="s">
        <v>225</v>
      </c>
      <c r="AD68" s="2">
        <v>0</v>
      </c>
      <c r="AE68" s="2">
        <v>0</v>
      </c>
      <c r="AF68" s="2">
        <v>0</v>
      </c>
      <c r="AG68" s="2">
        <v>0</v>
      </c>
      <c r="AH68" s="2" t="s">
        <v>179</v>
      </c>
      <c r="AI68" s="2" t="s">
        <v>109</v>
      </c>
      <c r="AJ68" s="2" t="s">
        <v>109</v>
      </c>
      <c r="AK68" s="2" t="s">
        <v>179</v>
      </c>
      <c r="AL68" s="2">
        <v>1</v>
      </c>
      <c r="AM68" s="2">
        <v>1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s="2" customFormat="1" x14ac:dyDescent="0.3">
      <c r="A69" s="2" t="s">
        <v>54</v>
      </c>
      <c r="B69" s="2">
        <v>620</v>
      </c>
      <c r="C69" s="2" t="s">
        <v>36</v>
      </c>
      <c r="D69" s="2">
        <v>2011</v>
      </c>
      <c r="E69" s="2" t="s">
        <v>61</v>
      </c>
      <c r="F69" s="2" t="s">
        <v>98</v>
      </c>
      <c r="G69" s="2" t="s">
        <v>128</v>
      </c>
      <c r="K69" s="2" t="s">
        <v>114</v>
      </c>
      <c r="L69" s="2">
        <v>41</v>
      </c>
      <c r="M69" s="2" t="s">
        <v>401</v>
      </c>
      <c r="N69" s="2">
        <v>56</v>
      </c>
      <c r="O69" s="2" t="s">
        <v>285</v>
      </c>
      <c r="P69" s="2" t="s">
        <v>316</v>
      </c>
      <c r="U69" s="2">
        <v>11</v>
      </c>
      <c r="V69" s="2">
        <v>25</v>
      </c>
      <c r="Z69" s="2" t="s">
        <v>228</v>
      </c>
      <c r="AB69" s="2" t="s">
        <v>229</v>
      </c>
      <c r="AC69" s="2" t="s">
        <v>225</v>
      </c>
      <c r="AD69" s="2">
        <v>0</v>
      </c>
      <c r="AE69" s="2">
        <v>0</v>
      </c>
      <c r="AF69" s="2">
        <v>0</v>
      </c>
      <c r="AG69" s="2">
        <v>0</v>
      </c>
      <c r="AH69" s="2" t="s">
        <v>179</v>
      </c>
      <c r="AI69" s="2" t="s">
        <v>109</v>
      </c>
      <c r="AJ69" s="2" t="s">
        <v>109</v>
      </c>
      <c r="AK69" s="2" t="s">
        <v>179</v>
      </c>
      <c r="AL69" s="2">
        <v>1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2" spans="1:45" s="5" customFormat="1" x14ac:dyDescent="0.3">
      <c r="A72" s="5" t="s">
        <v>55</v>
      </c>
      <c r="B72" s="5">
        <v>550</v>
      </c>
      <c r="C72" s="5" t="s">
        <v>37</v>
      </c>
      <c r="D72" s="5">
        <v>2016</v>
      </c>
      <c r="E72" s="5" t="s">
        <v>66</v>
      </c>
      <c r="F72" s="5" t="s">
        <v>98</v>
      </c>
      <c r="G72" s="5" t="s">
        <v>131</v>
      </c>
      <c r="I72" s="5" t="s">
        <v>131</v>
      </c>
      <c r="K72" s="5" t="s">
        <v>402</v>
      </c>
      <c r="L72" s="5">
        <v>33</v>
      </c>
      <c r="M72" s="5" t="s">
        <v>403</v>
      </c>
      <c r="N72" s="5">
        <v>1838.17</v>
      </c>
      <c r="O72" s="5" t="s">
        <v>404</v>
      </c>
      <c r="P72" s="5" t="s">
        <v>405</v>
      </c>
      <c r="Q72" s="5">
        <v>479.92168222423498</v>
      </c>
      <c r="Z72" s="5" t="s">
        <v>230</v>
      </c>
      <c r="AB72" s="5" t="s">
        <v>231</v>
      </c>
      <c r="AC72" s="5" t="s">
        <v>232</v>
      </c>
      <c r="AD72" s="5">
        <v>0</v>
      </c>
      <c r="AE72" s="5">
        <v>0</v>
      </c>
      <c r="AF72" s="5">
        <v>0</v>
      </c>
      <c r="AG72" s="5">
        <v>0</v>
      </c>
      <c r="AH72" s="5" t="s">
        <v>179</v>
      </c>
      <c r="AI72" s="5" t="s">
        <v>179</v>
      </c>
      <c r="AJ72" s="5" t="s">
        <v>179</v>
      </c>
      <c r="AK72" s="5" t="s">
        <v>109</v>
      </c>
      <c r="AL72" s="5">
        <v>0</v>
      </c>
      <c r="AM72" s="5">
        <v>1</v>
      </c>
      <c r="AN72" s="5">
        <v>0</v>
      </c>
      <c r="AO72" s="5">
        <v>1</v>
      </c>
      <c r="AP72" s="5">
        <v>0</v>
      </c>
      <c r="AQ72" s="5">
        <v>0</v>
      </c>
      <c r="AR72" s="5">
        <v>0</v>
      </c>
      <c r="AS72" s="5">
        <v>0</v>
      </c>
    </row>
    <row r="73" spans="1:45" s="5" customFormat="1" x14ac:dyDescent="0.3">
      <c r="A73" s="5" t="s">
        <v>55</v>
      </c>
      <c r="B73" s="5">
        <v>550</v>
      </c>
      <c r="C73" s="5" t="s">
        <v>37</v>
      </c>
      <c r="D73" s="5">
        <v>2016</v>
      </c>
      <c r="E73" s="5" t="s">
        <v>66</v>
      </c>
      <c r="F73" s="5" t="s">
        <v>99</v>
      </c>
      <c r="G73" s="5" t="s">
        <v>131</v>
      </c>
      <c r="I73" s="5" t="s">
        <v>131</v>
      </c>
      <c r="K73" s="5" t="s">
        <v>402</v>
      </c>
      <c r="L73" s="5">
        <v>33</v>
      </c>
      <c r="M73" s="5" t="s">
        <v>406</v>
      </c>
      <c r="N73" s="5">
        <v>1956.34</v>
      </c>
      <c r="O73" s="5" t="s">
        <v>407</v>
      </c>
      <c r="P73" s="5" t="s">
        <v>408</v>
      </c>
      <c r="Q73" s="5">
        <v>462.79437203361198</v>
      </c>
      <c r="Z73" s="5" t="s">
        <v>230</v>
      </c>
      <c r="AB73" s="5" t="s">
        <v>231</v>
      </c>
      <c r="AC73" s="5" t="s">
        <v>232</v>
      </c>
      <c r="AD73" s="5">
        <v>0</v>
      </c>
      <c r="AE73" s="5">
        <v>0</v>
      </c>
      <c r="AF73" s="5">
        <v>0</v>
      </c>
      <c r="AG73" s="5">
        <v>0</v>
      </c>
      <c r="AH73" s="5" t="s">
        <v>179</v>
      </c>
      <c r="AI73" s="5" t="s">
        <v>179</v>
      </c>
      <c r="AJ73" s="5" t="s">
        <v>179</v>
      </c>
      <c r="AK73" s="5" t="s">
        <v>109</v>
      </c>
      <c r="AL73" s="5">
        <v>0</v>
      </c>
      <c r="AM73" s="5">
        <v>1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5">
        <v>0</v>
      </c>
    </row>
    <row r="74" spans="1:45" s="5" customFormat="1" x14ac:dyDescent="0.3">
      <c r="A74" s="5" t="s">
        <v>55</v>
      </c>
      <c r="B74" s="5">
        <v>550</v>
      </c>
      <c r="C74" s="5" t="s">
        <v>37</v>
      </c>
      <c r="D74" s="5">
        <v>2016</v>
      </c>
      <c r="E74" s="5" t="s">
        <v>66</v>
      </c>
      <c r="F74" s="5" t="s">
        <v>98</v>
      </c>
      <c r="G74" s="5" t="s">
        <v>131</v>
      </c>
      <c r="I74" s="5" t="s">
        <v>131</v>
      </c>
      <c r="K74" s="5" t="s">
        <v>402</v>
      </c>
      <c r="L74" s="5">
        <v>10</v>
      </c>
      <c r="M74" s="5" t="s">
        <v>409</v>
      </c>
      <c r="N74" s="5">
        <v>2674.04</v>
      </c>
      <c r="O74" s="5" t="s">
        <v>410</v>
      </c>
      <c r="P74" s="5" t="s">
        <v>411</v>
      </c>
      <c r="Q74" s="5">
        <v>834.71994308137698</v>
      </c>
      <c r="Z74" s="5" t="s">
        <v>233</v>
      </c>
      <c r="AB74" s="5" t="s">
        <v>231</v>
      </c>
      <c r="AC74" s="5" t="s">
        <v>232</v>
      </c>
      <c r="AD74" s="5">
        <v>0</v>
      </c>
      <c r="AE74" s="5">
        <v>0</v>
      </c>
      <c r="AF74" s="5">
        <v>0</v>
      </c>
      <c r="AG74" s="5">
        <v>0</v>
      </c>
      <c r="AH74" s="5" t="s">
        <v>179</v>
      </c>
      <c r="AI74" s="5" t="s">
        <v>179</v>
      </c>
      <c r="AJ74" s="5" t="s">
        <v>179</v>
      </c>
      <c r="AK74" s="5" t="s">
        <v>109</v>
      </c>
      <c r="AL74" s="5">
        <v>0</v>
      </c>
      <c r="AM74" s="5">
        <v>1</v>
      </c>
      <c r="AN74" s="5">
        <v>0</v>
      </c>
      <c r="AO74" s="5">
        <v>1</v>
      </c>
      <c r="AP74" s="5">
        <v>0</v>
      </c>
      <c r="AQ74" s="5">
        <v>0</v>
      </c>
      <c r="AR74" s="5">
        <v>0</v>
      </c>
      <c r="AS74" s="5">
        <v>0</v>
      </c>
    </row>
    <row r="75" spans="1:45" s="5" customFormat="1" x14ac:dyDescent="0.3">
      <c r="A75" s="5" t="s">
        <v>55</v>
      </c>
      <c r="B75" s="5">
        <v>550</v>
      </c>
      <c r="C75" s="5" t="s">
        <v>37</v>
      </c>
      <c r="D75" s="5">
        <v>2016</v>
      </c>
      <c r="E75" s="5" t="s">
        <v>66</v>
      </c>
      <c r="F75" s="5" t="s">
        <v>99</v>
      </c>
      <c r="G75" s="5" t="s">
        <v>131</v>
      </c>
      <c r="I75" s="5" t="s">
        <v>131</v>
      </c>
      <c r="K75" s="5" t="s">
        <v>402</v>
      </c>
      <c r="L75" s="5">
        <v>10</v>
      </c>
      <c r="M75" s="5" t="s">
        <v>412</v>
      </c>
      <c r="N75" s="5">
        <v>3130.08</v>
      </c>
      <c r="O75" s="5" t="s">
        <v>413</v>
      </c>
      <c r="P75" s="5" t="s">
        <v>414</v>
      </c>
      <c r="Q75" s="5">
        <v>1160.95742106222</v>
      </c>
      <c r="Z75" s="5" t="s">
        <v>233</v>
      </c>
      <c r="AB75" s="5" t="s">
        <v>231</v>
      </c>
      <c r="AC75" s="5" t="s">
        <v>232</v>
      </c>
      <c r="AD75" s="5">
        <v>0</v>
      </c>
      <c r="AE75" s="5">
        <v>0</v>
      </c>
      <c r="AF75" s="5">
        <v>0</v>
      </c>
      <c r="AG75" s="5">
        <v>0</v>
      </c>
      <c r="AH75" s="5" t="s">
        <v>179</v>
      </c>
      <c r="AI75" s="5" t="s">
        <v>179</v>
      </c>
      <c r="AJ75" s="5" t="s">
        <v>179</v>
      </c>
      <c r="AK75" s="5" t="s">
        <v>109</v>
      </c>
      <c r="AL75" s="5">
        <v>0</v>
      </c>
      <c r="AM75" s="5">
        <v>1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v>0</v>
      </c>
    </row>
    <row r="76" spans="1:45" s="5" customFormat="1" x14ac:dyDescent="0.3">
      <c r="A76" s="5" t="s">
        <v>55</v>
      </c>
      <c r="B76" s="5">
        <v>550</v>
      </c>
      <c r="C76" s="5" t="s">
        <v>37</v>
      </c>
      <c r="D76" s="5">
        <v>2016</v>
      </c>
      <c r="E76" s="5" t="s">
        <v>66</v>
      </c>
      <c r="F76" s="5" t="s">
        <v>98</v>
      </c>
      <c r="G76" s="5" t="s">
        <v>131</v>
      </c>
      <c r="I76" s="5" t="s">
        <v>131</v>
      </c>
      <c r="K76" s="5" t="s">
        <v>402</v>
      </c>
      <c r="L76" s="5">
        <v>29</v>
      </c>
      <c r="M76" s="5" t="s">
        <v>415</v>
      </c>
      <c r="N76" s="5">
        <v>1838.17</v>
      </c>
      <c r="O76" s="5" t="s">
        <v>416</v>
      </c>
      <c r="P76" s="5" t="s">
        <v>417</v>
      </c>
      <c r="Q76" s="5">
        <v>480.79189860124598</v>
      </c>
      <c r="Z76" s="5" t="s">
        <v>231</v>
      </c>
      <c r="AB76" s="5" t="s">
        <v>197</v>
      </c>
      <c r="AC76" s="5" t="s">
        <v>232</v>
      </c>
      <c r="AD76" s="5">
        <v>0</v>
      </c>
      <c r="AE76" s="5">
        <v>0</v>
      </c>
      <c r="AF76" s="5">
        <v>0</v>
      </c>
      <c r="AG76" s="5">
        <v>0</v>
      </c>
      <c r="AH76" s="5" t="s">
        <v>179</v>
      </c>
      <c r="AI76" s="5" t="s">
        <v>179</v>
      </c>
      <c r="AJ76" s="5" t="s">
        <v>179</v>
      </c>
      <c r="AK76" s="5" t="s">
        <v>109</v>
      </c>
      <c r="AL76" s="5">
        <v>0</v>
      </c>
      <c r="AM76" s="5">
        <v>1</v>
      </c>
      <c r="AN76" s="5">
        <v>0</v>
      </c>
      <c r="AO76" s="5">
        <v>1</v>
      </c>
      <c r="AP76" s="5">
        <v>0</v>
      </c>
      <c r="AQ76" s="5">
        <v>0</v>
      </c>
      <c r="AR76" s="5">
        <v>0</v>
      </c>
      <c r="AS76" s="5">
        <v>0</v>
      </c>
    </row>
    <row r="77" spans="1:45" s="5" customFormat="1" x14ac:dyDescent="0.3">
      <c r="A77" s="5" t="s">
        <v>55</v>
      </c>
      <c r="B77" s="5">
        <v>550</v>
      </c>
      <c r="C77" s="5" t="s">
        <v>37</v>
      </c>
      <c r="D77" s="5">
        <v>2016</v>
      </c>
      <c r="E77" s="5" t="s">
        <v>66</v>
      </c>
      <c r="F77" s="5" t="s">
        <v>99</v>
      </c>
      <c r="G77" s="5" t="s">
        <v>131</v>
      </c>
      <c r="I77" s="5" t="s">
        <v>131</v>
      </c>
      <c r="K77" s="5" t="s">
        <v>402</v>
      </c>
      <c r="L77" s="5">
        <v>29</v>
      </c>
      <c r="M77" s="5" t="s">
        <v>418</v>
      </c>
      <c r="N77" s="5">
        <v>1956.34</v>
      </c>
      <c r="O77" s="5" t="s">
        <v>419</v>
      </c>
      <c r="P77" s="5" t="s">
        <v>420</v>
      </c>
      <c r="Q77" s="5">
        <v>476.07211632029498</v>
      </c>
      <c r="Z77" s="5" t="s">
        <v>231</v>
      </c>
      <c r="AB77" s="5" t="s">
        <v>197</v>
      </c>
      <c r="AC77" s="5" t="s">
        <v>232</v>
      </c>
      <c r="AD77" s="5">
        <v>0</v>
      </c>
      <c r="AE77" s="5">
        <v>0</v>
      </c>
      <c r="AF77" s="5">
        <v>0</v>
      </c>
      <c r="AG77" s="5">
        <v>0</v>
      </c>
      <c r="AH77" s="5" t="s">
        <v>179</v>
      </c>
      <c r="AI77" s="5" t="s">
        <v>179</v>
      </c>
      <c r="AJ77" s="5" t="s">
        <v>179</v>
      </c>
      <c r="AK77" s="5" t="s">
        <v>109</v>
      </c>
      <c r="AL77" s="5">
        <v>0</v>
      </c>
      <c r="AM77" s="5">
        <v>1</v>
      </c>
      <c r="AN77" s="5">
        <v>0</v>
      </c>
      <c r="AO77" s="5">
        <v>1</v>
      </c>
      <c r="AP77" s="5">
        <v>0</v>
      </c>
      <c r="AQ77" s="5">
        <v>0</v>
      </c>
      <c r="AR77" s="5">
        <v>0</v>
      </c>
      <c r="AS77" s="5">
        <v>0</v>
      </c>
    </row>
    <row r="78" spans="1:45" s="5" customFormat="1" x14ac:dyDescent="0.3">
      <c r="A78" s="5" t="s">
        <v>55</v>
      </c>
      <c r="B78" s="5">
        <v>629</v>
      </c>
      <c r="C78" s="5" t="s">
        <v>38</v>
      </c>
      <c r="D78" s="5">
        <v>2015</v>
      </c>
      <c r="E78" s="5" t="s">
        <v>66</v>
      </c>
      <c r="F78" s="5" t="s">
        <v>98</v>
      </c>
      <c r="G78" s="5" t="s">
        <v>129</v>
      </c>
      <c r="I78" s="5" t="s">
        <v>132</v>
      </c>
      <c r="K78" s="5" t="s">
        <v>114</v>
      </c>
      <c r="L78" s="5">
        <v>28</v>
      </c>
      <c r="M78" s="5" t="s">
        <v>421</v>
      </c>
      <c r="N78" s="5">
        <v>125.7</v>
      </c>
      <c r="O78" s="5" t="s">
        <v>422</v>
      </c>
      <c r="P78" s="5" t="s">
        <v>423</v>
      </c>
      <c r="Q78" s="5">
        <v>8.2505731309556491</v>
      </c>
      <c r="Z78" s="5" t="s">
        <v>234</v>
      </c>
      <c r="AA78" s="5" t="s">
        <v>235</v>
      </c>
      <c r="AB78" s="5" t="s">
        <v>197</v>
      </c>
      <c r="AC78" s="5" t="s">
        <v>236</v>
      </c>
      <c r="AD78" s="5">
        <v>0</v>
      </c>
      <c r="AE78" s="5">
        <v>1</v>
      </c>
      <c r="AF78" s="5">
        <v>0</v>
      </c>
      <c r="AG78" s="5">
        <v>0</v>
      </c>
      <c r="AH78" s="5" t="s">
        <v>179</v>
      </c>
      <c r="AI78" s="5" t="s">
        <v>109</v>
      </c>
      <c r="AJ78" s="5" t="s">
        <v>109</v>
      </c>
      <c r="AK78" s="5" t="s">
        <v>179</v>
      </c>
      <c r="AL78" s="5">
        <v>1</v>
      </c>
      <c r="AM78" s="5">
        <v>0</v>
      </c>
      <c r="AN78" s="5">
        <v>1</v>
      </c>
      <c r="AO78" s="5">
        <v>1</v>
      </c>
      <c r="AP78" s="5">
        <v>0</v>
      </c>
      <c r="AQ78" s="5">
        <v>1</v>
      </c>
      <c r="AR78" s="5">
        <v>0</v>
      </c>
      <c r="AS78" s="5">
        <v>0</v>
      </c>
    </row>
    <row r="79" spans="1:45" s="5" customFormat="1" x14ac:dyDescent="0.3">
      <c r="A79" s="5" t="s">
        <v>55</v>
      </c>
      <c r="B79" s="5">
        <v>629</v>
      </c>
      <c r="C79" s="5" t="s">
        <v>38</v>
      </c>
      <c r="D79" s="5">
        <v>2015</v>
      </c>
      <c r="E79" s="5" t="s">
        <v>66</v>
      </c>
      <c r="F79" s="5" t="s">
        <v>99</v>
      </c>
      <c r="G79" s="5" t="s">
        <v>129</v>
      </c>
      <c r="I79" s="5" t="s">
        <v>133</v>
      </c>
      <c r="K79" s="5" t="s">
        <v>114</v>
      </c>
      <c r="L79" s="5">
        <v>28</v>
      </c>
      <c r="M79" s="5" t="s">
        <v>123</v>
      </c>
      <c r="N79" s="5">
        <v>28.2</v>
      </c>
      <c r="O79" s="5" t="s">
        <v>424</v>
      </c>
      <c r="P79" s="5" t="s">
        <v>425</v>
      </c>
      <c r="Q79" s="5">
        <v>21.9973312164263</v>
      </c>
      <c r="Z79" s="5" t="s">
        <v>234</v>
      </c>
      <c r="AA79" s="5" t="s">
        <v>235</v>
      </c>
      <c r="AB79" s="5" t="s">
        <v>197</v>
      </c>
      <c r="AC79" s="5" t="s">
        <v>236</v>
      </c>
      <c r="AD79" s="5">
        <v>0</v>
      </c>
      <c r="AE79" s="5">
        <v>1</v>
      </c>
      <c r="AF79" s="5">
        <v>0</v>
      </c>
      <c r="AG79" s="5">
        <v>0</v>
      </c>
      <c r="AH79" s="5" t="s">
        <v>179</v>
      </c>
      <c r="AI79" s="5" t="s">
        <v>109</v>
      </c>
      <c r="AJ79" s="5" t="s">
        <v>109</v>
      </c>
      <c r="AK79" s="5" t="s">
        <v>179</v>
      </c>
      <c r="AL79" s="5">
        <v>1</v>
      </c>
      <c r="AM79" s="5">
        <v>0</v>
      </c>
      <c r="AN79" s="5">
        <v>1</v>
      </c>
      <c r="AO79" s="5">
        <v>1</v>
      </c>
      <c r="AP79" s="5">
        <v>0</v>
      </c>
      <c r="AQ79" s="5">
        <v>1</v>
      </c>
      <c r="AR79" s="5">
        <v>0</v>
      </c>
      <c r="AS79" s="5">
        <v>0</v>
      </c>
    </row>
    <row r="81" spans="1:46" x14ac:dyDescent="0.3">
      <c r="A81" t="s">
        <v>56</v>
      </c>
      <c r="C81" t="s">
        <v>39</v>
      </c>
      <c r="D81">
        <v>2017</v>
      </c>
      <c r="E81" t="s">
        <v>67</v>
      </c>
      <c r="F81" t="s">
        <v>98</v>
      </c>
      <c r="G81" t="s">
        <v>134</v>
      </c>
      <c r="I81" t="s">
        <v>134</v>
      </c>
      <c r="K81" t="s">
        <v>135</v>
      </c>
      <c r="L81">
        <v>11</v>
      </c>
      <c r="M81" t="s">
        <v>426</v>
      </c>
      <c r="N81">
        <v>13</v>
      </c>
      <c r="O81" t="s">
        <v>427</v>
      </c>
      <c r="P81" t="s">
        <v>428</v>
      </c>
      <c r="Q81">
        <v>3.024</v>
      </c>
      <c r="Z81" t="s">
        <v>237</v>
      </c>
      <c r="AB81" t="s">
        <v>201</v>
      </c>
      <c r="AC81" t="s">
        <v>208</v>
      </c>
      <c r="AD81">
        <v>0</v>
      </c>
      <c r="AE81">
        <v>0</v>
      </c>
      <c r="AF81">
        <v>0</v>
      </c>
      <c r="AG81">
        <v>0</v>
      </c>
      <c r="AI81" t="s">
        <v>179</v>
      </c>
      <c r="AJ81" t="s">
        <v>179</v>
      </c>
      <c r="AK81" t="s">
        <v>179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1</v>
      </c>
      <c r="AT81" t="s">
        <v>238</v>
      </c>
    </row>
    <row r="82" spans="1:46" x14ac:dyDescent="0.3">
      <c r="A82" t="s">
        <v>56</v>
      </c>
      <c r="C82" t="s">
        <v>39</v>
      </c>
      <c r="D82">
        <v>2017</v>
      </c>
      <c r="E82" t="s">
        <v>67</v>
      </c>
      <c r="F82" t="s">
        <v>99</v>
      </c>
      <c r="G82" t="s">
        <v>134</v>
      </c>
      <c r="I82" t="s">
        <v>134</v>
      </c>
      <c r="K82" t="s">
        <v>135</v>
      </c>
      <c r="L82">
        <v>11</v>
      </c>
      <c r="M82" t="s">
        <v>426</v>
      </c>
      <c r="N82">
        <v>6</v>
      </c>
      <c r="O82" t="s">
        <v>429</v>
      </c>
      <c r="P82" t="s">
        <v>430</v>
      </c>
      <c r="Q82">
        <v>1.0369999999999999</v>
      </c>
      <c r="Z82" t="s">
        <v>237</v>
      </c>
      <c r="AB82" t="s">
        <v>201</v>
      </c>
      <c r="AC82" t="s">
        <v>208</v>
      </c>
      <c r="AD82">
        <v>0</v>
      </c>
      <c r="AE82">
        <v>0</v>
      </c>
      <c r="AF82">
        <v>0</v>
      </c>
      <c r="AG82">
        <v>0</v>
      </c>
      <c r="AI82" t="s">
        <v>179</v>
      </c>
      <c r="AJ82" t="s">
        <v>179</v>
      </c>
      <c r="AK82" t="s">
        <v>179</v>
      </c>
      <c r="AL82">
        <v>1</v>
      </c>
      <c r="AM82">
        <v>0</v>
      </c>
      <c r="AN82">
        <v>1</v>
      </c>
      <c r="AO82">
        <v>1</v>
      </c>
      <c r="AP82">
        <v>0</v>
      </c>
      <c r="AQ82">
        <v>1</v>
      </c>
      <c r="AR82">
        <v>0</v>
      </c>
      <c r="AS82">
        <v>1</v>
      </c>
    </row>
    <row r="83" spans="1:46" x14ac:dyDescent="0.3">
      <c r="A83" t="s">
        <v>56</v>
      </c>
      <c r="C83" t="s">
        <v>39</v>
      </c>
      <c r="D83">
        <v>2017</v>
      </c>
      <c r="E83" t="s">
        <v>68</v>
      </c>
      <c r="F83" t="s">
        <v>98</v>
      </c>
      <c r="G83" t="s">
        <v>134</v>
      </c>
      <c r="I83" t="s">
        <v>134</v>
      </c>
      <c r="K83" t="s">
        <v>135</v>
      </c>
      <c r="L83">
        <v>6</v>
      </c>
      <c r="M83" t="s">
        <v>426</v>
      </c>
      <c r="N83">
        <v>9</v>
      </c>
      <c r="O83" t="s">
        <v>303</v>
      </c>
      <c r="P83" t="s">
        <v>431</v>
      </c>
      <c r="Q83">
        <v>1.861</v>
      </c>
      <c r="Z83" t="s">
        <v>237</v>
      </c>
      <c r="AB83" t="s">
        <v>201</v>
      </c>
      <c r="AC83" t="s">
        <v>208</v>
      </c>
      <c r="AD83">
        <v>0</v>
      </c>
      <c r="AE83">
        <v>0</v>
      </c>
      <c r="AF83">
        <v>0</v>
      </c>
      <c r="AG83">
        <v>0</v>
      </c>
      <c r="AI83" t="s">
        <v>179</v>
      </c>
      <c r="AJ83" t="s">
        <v>179</v>
      </c>
      <c r="AK83" t="s">
        <v>179</v>
      </c>
      <c r="AL83">
        <v>1</v>
      </c>
      <c r="AM83">
        <v>0</v>
      </c>
      <c r="AN83">
        <v>1</v>
      </c>
      <c r="AO83">
        <v>1</v>
      </c>
      <c r="AP83">
        <v>0</v>
      </c>
      <c r="AQ83">
        <v>1</v>
      </c>
      <c r="AR83">
        <v>0</v>
      </c>
      <c r="AS83">
        <v>1</v>
      </c>
    </row>
    <row r="84" spans="1:46" x14ac:dyDescent="0.3">
      <c r="A84" t="s">
        <v>56</v>
      </c>
      <c r="C84" t="s">
        <v>39</v>
      </c>
      <c r="D84">
        <v>2017</v>
      </c>
      <c r="E84" t="s">
        <v>68</v>
      </c>
      <c r="F84" t="s">
        <v>99</v>
      </c>
      <c r="G84" t="s">
        <v>134</v>
      </c>
      <c r="I84" t="s">
        <v>134</v>
      </c>
      <c r="K84" t="s">
        <v>135</v>
      </c>
      <c r="L84">
        <v>6</v>
      </c>
      <c r="M84" t="s">
        <v>426</v>
      </c>
      <c r="N84">
        <v>6</v>
      </c>
      <c r="O84" t="s">
        <v>429</v>
      </c>
      <c r="P84" t="s">
        <v>358</v>
      </c>
      <c r="Q84">
        <v>0.78800000000000003</v>
      </c>
      <c r="Z84" t="s">
        <v>237</v>
      </c>
      <c r="AB84" t="s">
        <v>201</v>
      </c>
      <c r="AC84" t="s">
        <v>208</v>
      </c>
      <c r="AD84">
        <v>0</v>
      </c>
      <c r="AE84">
        <v>0</v>
      </c>
      <c r="AF84">
        <v>0</v>
      </c>
      <c r="AG84">
        <v>0</v>
      </c>
      <c r="AI84" t="s">
        <v>179</v>
      </c>
      <c r="AJ84" t="s">
        <v>179</v>
      </c>
      <c r="AK84" t="s">
        <v>179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1</v>
      </c>
      <c r="AR84">
        <v>0</v>
      </c>
      <c r="AS84">
        <v>1</v>
      </c>
    </row>
    <row r="85" spans="1:46" x14ac:dyDescent="0.3">
      <c r="A85" t="s">
        <v>56</v>
      </c>
      <c r="C85" t="s">
        <v>40</v>
      </c>
      <c r="D85">
        <v>2015</v>
      </c>
      <c r="E85" t="s">
        <v>69</v>
      </c>
      <c r="F85" t="s">
        <v>99</v>
      </c>
      <c r="G85" t="s">
        <v>136</v>
      </c>
      <c r="I85" t="s">
        <v>137</v>
      </c>
      <c r="K85" t="s">
        <v>135</v>
      </c>
      <c r="L85">
        <v>31</v>
      </c>
      <c r="M85" t="s">
        <v>179</v>
      </c>
      <c r="N85">
        <v>43</v>
      </c>
      <c r="O85" t="s">
        <v>282</v>
      </c>
      <c r="P85" t="s">
        <v>432</v>
      </c>
      <c r="W85">
        <v>59</v>
      </c>
      <c r="Z85" t="s">
        <v>239</v>
      </c>
      <c r="AA85" t="s">
        <v>240</v>
      </c>
      <c r="AB85" t="s">
        <v>241</v>
      </c>
      <c r="AC85" t="s">
        <v>242</v>
      </c>
      <c r="AD85">
        <v>0</v>
      </c>
      <c r="AE85">
        <v>0</v>
      </c>
      <c r="AF85">
        <v>0</v>
      </c>
      <c r="AG85">
        <v>0</v>
      </c>
      <c r="AH85" t="s">
        <v>243</v>
      </c>
      <c r="AI85" t="s">
        <v>179</v>
      </c>
      <c r="AJ85" t="s">
        <v>109</v>
      </c>
      <c r="AK85" t="s">
        <v>179</v>
      </c>
      <c r="AL85">
        <v>1</v>
      </c>
      <c r="AM85">
        <v>0</v>
      </c>
      <c r="AN85">
        <v>1</v>
      </c>
      <c r="AO85">
        <v>1</v>
      </c>
      <c r="AP85">
        <v>0</v>
      </c>
      <c r="AQ85">
        <v>1</v>
      </c>
      <c r="AR85">
        <v>0</v>
      </c>
      <c r="AS85">
        <v>1</v>
      </c>
    </row>
    <row r="86" spans="1:46" x14ac:dyDescent="0.3">
      <c r="A86" t="s">
        <v>56</v>
      </c>
      <c r="C86" t="s">
        <v>40</v>
      </c>
      <c r="D86">
        <v>2015</v>
      </c>
      <c r="E86" t="s">
        <v>69</v>
      </c>
      <c r="F86" t="s">
        <v>98</v>
      </c>
      <c r="G86" t="s">
        <v>138</v>
      </c>
      <c r="I86" t="s">
        <v>137</v>
      </c>
      <c r="K86" t="s">
        <v>135</v>
      </c>
      <c r="L86">
        <v>31</v>
      </c>
      <c r="M86" t="s">
        <v>433</v>
      </c>
      <c r="N86">
        <v>303</v>
      </c>
      <c r="O86" t="s">
        <v>434</v>
      </c>
      <c r="P86" t="s">
        <v>333</v>
      </c>
      <c r="Z86" t="s">
        <v>244</v>
      </c>
      <c r="AA86" t="s">
        <v>240</v>
      </c>
      <c r="AB86" t="s">
        <v>241</v>
      </c>
      <c r="AC86" t="s">
        <v>242</v>
      </c>
      <c r="AD86">
        <v>0</v>
      </c>
      <c r="AE86">
        <v>0</v>
      </c>
      <c r="AF86">
        <v>0</v>
      </c>
      <c r="AG86">
        <v>0</v>
      </c>
      <c r="AH86" t="s">
        <v>243</v>
      </c>
      <c r="AI86" t="s">
        <v>179</v>
      </c>
      <c r="AJ86" t="s">
        <v>109</v>
      </c>
      <c r="AK86" t="s">
        <v>179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1</v>
      </c>
    </row>
    <row r="87" spans="1:46" x14ac:dyDescent="0.3">
      <c r="A87" t="s">
        <v>56</v>
      </c>
      <c r="C87" t="s">
        <v>41</v>
      </c>
      <c r="D87">
        <v>2016</v>
      </c>
      <c r="E87" t="s">
        <v>70</v>
      </c>
      <c r="F87" t="s">
        <v>98</v>
      </c>
      <c r="G87" t="s">
        <v>139</v>
      </c>
      <c r="I87" t="s">
        <v>140</v>
      </c>
      <c r="K87" t="s">
        <v>135</v>
      </c>
      <c r="L87">
        <v>13</v>
      </c>
      <c r="M87" t="s">
        <v>435</v>
      </c>
      <c r="N87">
        <v>5.8</v>
      </c>
      <c r="O87" t="s">
        <v>436</v>
      </c>
      <c r="P87" t="s">
        <v>109</v>
      </c>
      <c r="Z87" t="s">
        <v>245</v>
      </c>
      <c r="AB87" t="s">
        <v>185</v>
      </c>
      <c r="AC87" t="s">
        <v>246</v>
      </c>
      <c r="AD87">
        <v>0</v>
      </c>
      <c r="AE87">
        <v>0</v>
      </c>
      <c r="AF87">
        <v>0</v>
      </c>
      <c r="AG87">
        <v>0</v>
      </c>
      <c r="AH87" t="s">
        <v>247</v>
      </c>
      <c r="AI87" t="s">
        <v>179</v>
      </c>
      <c r="AJ87" t="s">
        <v>179</v>
      </c>
      <c r="AK87" t="s">
        <v>179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1</v>
      </c>
    </row>
    <row r="88" spans="1:46" x14ac:dyDescent="0.3">
      <c r="A88" t="s">
        <v>56</v>
      </c>
      <c r="C88" t="s">
        <v>42</v>
      </c>
      <c r="D88">
        <v>2011</v>
      </c>
      <c r="E88" t="s">
        <v>71</v>
      </c>
      <c r="F88" t="s">
        <v>98</v>
      </c>
      <c r="G88" t="s">
        <v>141</v>
      </c>
      <c r="I88" t="s">
        <v>105</v>
      </c>
      <c r="K88" t="s">
        <v>437</v>
      </c>
      <c r="L88">
        <v>62</v>
      </c>
      <c r="M88" t="s">
        <v>438</v>
      </c>
      <c r="N88">
        <v>13.3</v>
      </c>
      <c r="O88" t="s">
        <v>123</v>
      </c>
      <c r="P88" t="s">
        <v>138</v>
      </c>
      <c r="Q88">
        <v>1.9</v>
      </c>
      <c r="AA88" t="s">
        <v>248</v>
      </c>
      <c r="AB88" t="s">
        <v>249</v>
      </c>
      <c r="AC88" t="s">
        <v>250</v>
      </c>
      <c r="AD88">
        <v>0</v>
      </c>
      <c r="AE88">
        <v>0</v>
      </c>
      <c r="AF88">
        <v>0</v>
      </c>
      <c r="AG88">
        <v>0</v>
      </c>
      <c r="AI88" t="s">
        <v>109</v>
      </c>
      <c r="AJ88" t="s">
        <v>179</v>
      </c>
      <c r="AK88" t="s">
        <v>179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0</v>
      </c>
      <c r="AS88">
        <v>0</v>
      </c>
    </row>
    <row r="89" spans="1:46" x14ac:dyDescent="0.3">
      <c r="A89" t="s">
        <v>56</v>
      </c>
      <c r="C89" t="s">
        <v>43</v>
      </c>
      <c r="D89">
        <v>2011</v>
      </c>
      <c r="E89" t="s">
        <v>72</v>
      </c>
      <c r="F89" t="s">
        <v>99</v>
      </c>
      <c r="G89" t="s">
        <v>142</v>
      </c>
      <c r="I89" t="s">
        <v>105</v>
      </c>
      <c r="K89" t="s">
        <v>135</v>
      </c>
      <c r="L89">
        <v>32</v>
      </c>
      <c r="M89" t="s">
        <v>439</v>
      </c>
      <c r="N89">
        <v>83.9</v>
      </c>
      <c r="O89" t="s">
        <v>440</v>
      </c>
      <c r="P89" t="s">
        <v>441</v>
      </c>
      <c r="Q89">
        <v>19.11</v>
      </c>
      <c r="Z89" t="s">
        <v>251</v>
      </c>
      <c r="AA89" t="s">
        <v>252</v>
      </c>
      <c r="AB89" t="s">
        <v>249</v>
      </c>
      <c r="AC89" t="s">
        <v>253</v>
      </c>
      <c r="AD89">
        <v>0</v>
      </c>
      <c r="AE89">
        <v>0</v>
      </c>
      <c r="AF89">
        <v>0</v>
      </c>
      <c r="AG89">
        <v>0</v>
      </c>
      <c r="AI89" t="s">
        <v>109</v>
      </c>
      <c r="AJ89" t="s">
        <v>179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 t="s">
        <v>254</v>
      </c>
    </row>
    <row r="90" spans="1:46" x14ac:dyDescent="0.3">
      <c r="A90" t="s">
        <v>56</v>
      </c>
      <c r="C90" t="s">
        <v>43</v>
      </c>
      <c r="D90">
        <v>2011</v>
      </c>
      <c r="E90" t="s">
        <v>67</v>
      </c>
      <c r="F90" t="s">
        <v>98</v>
      </c>
      <c r="G90" t="s">
        <v>142</v>
      </c>
      <c r="I90" t="s">
        <v>105</v>
      </c>
      <c r="K90" t="s">
        <v>135</v>
      </c>
      <c r="L90">
        <v>32</v>
      </c>
      <c r="M90" t="s">
        <v>439</v>
      </c>
      <c r="N90">
        <v>11000</v>
      </c>
      <c r="O90" t="s">
        <v>442</v>
      </c>
      <c r="P90" t="s">
        <v>443</v>
      </c>
      <c r="Q90">
        <v>1955</v>
      </c>
      <c r="Z90" t="s">
        <v>251</v>
      </c>
      <c r="AA90" t="s">
        <v>252</v>
      </c>
      <c r="AB90" t="s">
        <v>249</v>
      </c>
      <c r="AC90" t="s">
        <v>253</v>
      </c>
      <c r="AD90">
        <v>0</v>
      </c>
      <c r="AE90">
        <v>0</v>
      </c>
      <c r="AF90">
        <v>0</v>
      </c>
      <c r="AG90">
        <v>0</v>
      </c>
      <c r="AI90" t="s">
        <v>109</v>
      </c>
      <c r="AJ90" t="s">
        <v>179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  <c r="AT90" t="s">
        <v>255</v>
      </c>
    </row>
    <row r="91" spans="1:46" x14ac:dyDescent="0.3">
      <c r="A91" t="s">
        <v>56</v>
      </c>
      <c r="C91" t="s">
        <v>43</v>
      </c>
      <c r="D91">
        <v>2011</v>
      </c>
      <c r="E91" t="s">
        <v>68</v>
      </c>
      <c r="F91" t="s">
        <v>99</v>
      </c>
      <c r="G91" t="s">
        <v>142</v>
      </c>
      <c r="I91" t="s">
        <v>105</v>
      </c>
      <c r="K91" t="s">
        <v>135</v>
      </c>
      <c r="L91">
        <v>19</v>
      </c>
      <c r="M91" t="s">
        <v>439</v>
      </c>
      <c r="N91">
        <v>150.6</v>
      </c>
      <c r="O91" t="s">
        <v>440</v>
      </c>
      <c r="P91" t="s">
        <v>444</v>
      </c>
      <c r="Q91">
        <v>32.92</v>
      </c>
      <c r="Z91" t="s">
        <v>251</v>
      </c>
      <c r="AA91" t="s">
        <v>252</v>
      </c>
      <c r="AB91" t="s">
        <v>249</v>
      </c>
      <c r="AC91" t="s">
        <v>253</v>
      </c>
      <c r="AD91">
        <v>0</v>
      </c>
      <c r="AE91">
        <v>0</v>
      </c>
      <c r="AF91">
        <v>0</v>
      </c>
      <c r="AG91">
        <v>0</v>
      </c>
      <c r="AI91" t="s">
        <v>109</v>
      </c>
      <c r="AJ91" t="s">
        <v>179</v>
      </c>
      <c r="AK91" t="s">
        <v>179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  <c r="AT91" t="s">
        <v>254</v>
      </c>
    </row>
    <row r="92" spans="1:46" x14ac:dyDescent="0.3">
      <c r="A92" t="s">
        <v>56</v>
      </c>
      <c r="C92" t="s">
        <v>43</v>
      </c>
      <c r="D92">
        <v>2011</v>
      </c>
      <c r="E92" t="s">
        <v>68</v>
      </c>
      <c r="F92" t="s">
        <v>98</v>
      </c>
      <c r="G92" t="s">
        <v>142</v>
      </c>
      <c r="I92" t="s">
        <v>105</v>
      </c>
      <c r="K92" t="s">
        <v>135</v>
      </c>
      <c r="L92">
        <v>19</v>
      </c>
      <c r="M92" t="s">
        <v>439</v>
      </c>
      <c r="N92">
        <v>6410</v>
      </c>
      <c r="O92" t="s">
        <v>440</v>
      </c>
      <c r="P92" t="s">
        <v>445</v>
      </c>
      <c r="Q92">
        <v>1512</v>
      </c>
      <c r="Z92" t="s">
        <v>251</v>
      </c>
      <c r="AA92" t="s">
        <v>252</v>
      </c>
      <c r="AB92" t="s">
        <v>249</v>
      </c>
      <c r="AC92" t="s">
        <v>253</v>
      </c>
      <c r="AD92">
        <v>0</v>
      </c>
      <c r="AE92">
        <v>0</v>
      </c>
      <c r="AF92">
        <v>0</v>
      </c>
      <c r="AG92">
        <v>0</v>
      </c>
      <c r="AI92" t="s">
        <v>109</v>
      </c>
      <c r="AJ92" t="s">
        <v>179</v>
      </c>
      <c r="AK92" t="s">
        <v>179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  <c r="AT92" t="s">
        <v>255</v>
      </c>
    </row>
    <row r="93" spans="1:46" x14ac:dyDescent="0.3">
      <c r="A93" t="s">
        <v>56</v>
      </c>
      <c r="C93" t="s">
        <v>44</v>
      </c>
      <c r="D93">
        <v>2012</v>
      </c>
      <c r="E93" t="s">
        <v>73</v>
      </c>
      <c r="F93" t="s">
        <v>99</v>
      </c>
      <c r="G93" t="s">
        <v>143</v>
      </c>
      <c r="K93" t="s">
        <v>135</v>
      </c>
      <c r="L93">
        <v>24</v>
      </c>
      <c r="M93" t="s">
        <v>446</v>
      </c>
      <c r="N93">
        <v>2709</v>
      </c>
      <c r="O93" t="s">
        <v>447</v>
      </c>
      <c r="P93" t="s">
        <v>448</v>
      </c>
      <c r="Q93">
        <v>812</v>
      </c>
      <c r="AB93" t="s">
        <v>219</v>
      </c>
      <c r="AC93" t="s">
        <v>256</v>
      </c>
      <c r="AD93">
        <v>0</v>
      </c>
      <c r="AE93">
        <v>0</v>
      </c>
      <c r="AF93">
        <v>0</v>
      </c>
      <c r="AG93">
        <v>0</v>
      </c>
      <c r="AI93" t="s">
        <v>179</v>
      </c>
      <c r="AJ93" t="s">
        <v>109</v>
      </c>
      <c r="AK93" t="s">
        <v>179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x14ac:dyDescent="0.3">
      <c r="A94" t="s">
        <v>56</v>
      </c>
      <c r="C94" t="s">
        <v>44</v>
      </c>
      <c r="D94">
        <v>2012</v>
      </c>
      <c r="E94" t="s">
        <v>73</v>
      </c>
      <c r="F94" t="s">
        <v>98</v>
      </c>
      <c r="G94" t="s">
        <v>144</v>
      </c>
      <c r="K94" t="s">
        <v>135</v>
      </c>
      <c r="L94">
        <v>24</v>
      </c>
      <c r="M94" t="s">
        <v>449</v>
      </c>
      <c r="N94">
        <v>68</v>
      </c>
      <c r="O94" t="s">
        <v>450</v>
      </c>
      <c r="P94" t="s">
        <v>451</v>
      </c>
      <c r="Q94">
        <v>20</v>
      </c>
      <c r="AB94" t="s">
        <v>219</v>
      </c>
      <c r="AC94" t="s">
        <v>256</v>
      </c>
      <c r="AD94">
        <v>0</v>
      </c>
      <c r="AE94">
        <v>0</v>
      </c>
      <c r="AF94">
        <v>0</v>
      </c>
      <c r="AG94">
        <v>0</v>
      </c>
      <c r="AI94" t="s">
        <v>179</v>
      </c>
      <c r="AJ94" t="s">
        <v>109</v>
      </c>
      <c r="AK94" t="s">
        <v>179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0</v>
      </c>
      <c r="AS94">
        <v>1</v>
      </c>
    </row>
    <row r="95" spans="1:46" x14ac:dyDescent="0.3">
      <c r="A95" t="s">
        <v>56</v>
      </c>
      <c r="C95" t="s">
        <v>44</v>
      </c>
      <c r="D95">
        <v>2012</v>
      </c>
      <c r="E95" t="s">
        <v>74</v>
      </c>
      <c r="F95" t="s">
        <v>99</v>
      </c>
      <c r="G95" t="s">
        <v>143</v>
      </c>
      <c r="K95" t="s">
        <v>135</v>
      </c>
      <c r="L95">
        <v>24</v>
      </c>
      <c r="M95" t="s">
        <v>446</v>
      </c>
      <c r="N95">
        <v>4.5999999999999996</v>
      </c>
      <c r="O95" t="s">
        <v>452</v>
      </c>
      <c r="P95" t="s">
        <v>352</v>
      </c>
      <c r="Q95">
        <v>2.2999999999999998</v>
      </c>
      <c r="AB95" t="s">
        <v>203</v>
      </c>
      <c r="AC95" t="s">
        <v>256</v>
      </c>
      <c r="AD95">
        <v>0</v>
      </c>
      <c r="AE95">
        <v>0</v>
      </c>
      <c r="AF95">
        <v>0</v>
      </c>
      <c r="AG95">
        <v>0</v>
      </c>
      <c r="AI95" t="s">
        <v>179</v>
      </c>
      <c r="AJ95" t="s">
        <v>109</v>
      </c>
      <c r="AK95" t="s">
        <v>179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1</v>
      </c>
    </row>
    <row r="96" spans="1:46" x14ac:dyDescent="0.3">
      <c r="A96" t="s">
        <v>56</v>
      </c>
      <c r="C96" t="s">
        <v>44</v>
      </c>
      <c r="D96">
        <v>2012</v>
      </c>
      <c r="E96" t="s">
        <v>74</v>
      </c>
      <c r="F96" t="s">
        <v>98</v>
      </c>
      <c r="G96" t="s">
        <v>144</v>
      </c>
      <c r="K96" t="s">
        <v>135</v>
      </c>
      <c r="L96">
        <v>24</v>
      </c>
      <c r="M96" t="s">
        <v>449</v>
      </c>
      <c r="N96">
        <v>6.5</v>
      </c>
      <c r="O96" t="s">
        <v>453</v>
      </c>
      <c r="P96" t="s">
        <v>352</v>
      </c>
      <c r="Q96">
        <v>2.2000000000000002</v>
      </c>
      <c r="AB96" t="s">
        <v>203</v>
      </c>
      <c r="AC96" t="s">
        <v>256</v>
      </c>
      <c r="AD96">
        <v>0</v>
      </c>
      <c r="AE96">
        <v>0</v>
      </c>
      <c r="AF96">
        <v>0</v>
      </c>
      <c r="AG96">
        <v>0</v>
      </c>
      <c r="AI96" t="s">
        <v>179</v>
      </c>
      <c r="AJ96" t="s">
        <v>109</v>
      </c>
      <c r="AK96" t="s">
        <v>179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1</v>
      </c>
    </row>
    <row r="97" spans="1:46" x14ac:dyDescent="0.3">
      <c r="A97" t="s">
        <v>56</v>
      </c>
      <c r="C97" t="s">
        <v>44</v>
      </c>
      <c r="D97">
        <v>2012</v>
      </c>
      <c r="E97" t="s">
        <v>75</v>
      </c>
      <c r="F97" t="s">
        <v>99</v>
      </c>
      <c r="G97" t="s">
        <v>143</v>
      </c>
      <c r="K97" t="s">
        <v>135</v>
      </c>
      <c r="L97">
        <v>84</v>
      </c>
      <c r="M97" t="s">
        <v>446</v>
      </c>
      <c r="N97">
        <v>258</v>
      </c>
      <c r="O97" t="s">
        <v>117</v>
      </c>
      <c r="P97" t="s">
        <v>454</v>
      </c>
      <c r="Q97">
        <v>82</v>
      </c>
      <c r="AB97" t="s">
        <v>257</v>
      </c>
      <c r="AC97" t="s">
        <v>256</v>
      </c>
      <c r="AD97">
        <v>0</v>
      </c>
      <c r="AE97">
        <v>0</v>
      </c>
      <c r="AF97">
        <v>0</v>
      </c>
      <c r="AG97">
        <v>0</v>
      </c>
      <c r="AI97" t="s">
        <v>179</v>
      </c>
      <c r="AJ97" t="s">
        <v>109</v>
      </c>
      <c r="AK97" t="s">
        <v>179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1</v>
      </c>
      <c r="AT97" t="s">
        <v>258</v>
      </c>
    </row>
    <row r="98" spans="1:46" x14ac:dyDescent="0.3">
      <c r="A98" t="s">
        <v>56</v>
      </c>
      <c r="C98" t="s">
        <v>44</v>
      </c>
      <c r="D98">
        <v>2012</v>
      </c>
      <c r="E98" t="s">
        <v>75</v>
      </c>
      <c r="F98" t="s">
        <v>98</v>
      </c>
      <c r="G98" t="s">
        <v>144</v>
      </c>
      <c r="K98" t="s">
        <v>135</v>
      </c>
      <c r="L98">
        <v>84</v>
      </c>
      <c r="M98" t="s">
        <v>449</v>
      </c>
      <c r="N98">
        <v>35</v>
      </c>
      <c r="O98" t="s">
        <v>358</v>
      </c>
      <c r="P98" t="s">
        <v>455</v>
      </c>
      <c r="Q98">
        <v>8.3000000000000007</v>
      </c>
      <c r="AB98" t="s">
        <v>257</v>
      </c>
      <c r="AC98" t="s">
        <v>256</v>
      </c>
      <c r="AD98">
        <v>0</v>
      </c>
      <c r="AE98">
        <v>0</v>
      </c>
      <c r="AF98">
        <v>0</v>
      </c>
      <c r="AG98">
        <v>0</v>
      </c>
      <c r="AI98" t="s">
        <v>179</v>
      </c>
      <c r="AJ98" t="s">
        <v>109</v>
      </c>
      <c r="AK98" t="s">
        <v>179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258</v>
      </c>
    </row>
    <row r="99" spans="1:46" x14ac:dyDescent="0.3">
      <c r="A99" t="s">
        <v>56</v>
      </c>
      <c r="C99" t="s">
        <v>44</v>
      </c>
      <c r="D99">
        <v>2012</v>
      </c>
      <c r="E99" t="s">
        <v>76</v>
      </c>
      <c r="F99" t="s">
        <v>99</v>
      </c>
      <c r="G99" t="s">
        <v>143</v>
      </c>
      <c r="K99" t="s">
        <v>135</v>
      </c>
      <c r="L99">
        <v>5</v>
      </c>
      <c r="M99" t="s">
        <v>446</v>
      </c>
      <c r="N99">
        <v>0.4</v>
      </c>
      <c r="P99" t="s">
        <v>115</v>
      </c>
      <c r="AB99" t="s">
        <v>219</v>
      </c>
      <c r="AC99" t="s">
        <v>256</v>
      </c>
      <c r="AD99">
        <v>0</v>
      </c>
      <c r="AE99">
        <v>0</v>
      </c>
      <c r="AF99">
        <v>0</v>
      </c>
      <c r="AG99">
        <v>0</v>
      </c>
      <c r="AI99" t="s">
        <v>179</v>
      </c>
      <c r="AJ99" t="s">
        <v>109</v>
      </c>
      <c r="AK99" t="s">
        <v>179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</row>
    <row r="100" spans="1:46" x14ac:dyDescent="0.3">
      <c r="A100" t="s">
        <v>56</v>
      </c>
      <c r="C100" t="s">
        <v>44</v>
      </c>
      <c r="D100">
        <v>2012</v>
      </c>
      <c r="E100" t="s">
        <v>76</v>
      </c>
      <c r="F100" t="s">
        <v>98</v>
      </c>
      <c r="G100" t="s">
        <v>144</v>
      </c>
      <c r="K100" t="s">
        <v>135</v>
      </c>
      <c r="L100">
        <v>5</v>
      </c>
      <c r="M100" t="s">
        <v>449</v>
      </c>
      <c r="N100">
        <v>1.9</v>
      </c>
      <c r="O100" t="s">
        <v>453</v>
      </c>
      <c r="P100" t="s">
        <v>453</v>
      </c>
      <c r="Q100">
        <v>0.9</v>
      </c>
      <c r="AB100" t="s">
        <v>219</v>
      </c>
      <c r="AC100" t="s">
        <v>256</v>
      </c>
      <c r="AD100">
        <v>0</v>
      </c>
      <c r="AE100">
        <v>0</v>
      </c>
      <c r="AF100">
        <v>0</v>
      </c>
      <c r="AG100">
        <v>0</v>
      </c>
      <c r="AI100" t="s">
        <v>179</v>
      </c>
      <c r="AJ100" t="s">
        <v>109</v>
      </c>
      <c r="AK100" t="s">
        <v>179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</row>
    <row r="101" spans="1:46" x14ac:dyDescent="0.3">
      <c r="A101" t="s">
        <v>56</v>
      </c>
      <c r="C101" t="s">
        <v>45</v>
      </c>
      <c r="D101">
        <v>2015</v>
      </c>
      <c r="E101" t="s">
        <v>77</v>
      </c>
      <c r="F101" t="s">
        <v>98</v>
      </c>
      <c r="G101" t="s">
        <v>145</v>
      </c>
      <c r="I101" t="s">
        <v>146</v>
      </c>
      <c r="K101" t="s">
        <v>135</v>
      </c>
      <c r="L101">
        <v>21</v>
      </c>
      <c r="M101" t="s">
        <v>433</v>
      </c>
      <c r="N101">
        <v>46</v>
      </c>
      <c r="O101" t="s">
        <v>142</v>
      </c>
      <c r="P101" t="s">
        <v>456</v>
      </c>
      <c r="Z101" t="s">
        <v>259</v>
      </c>
      <c r="AB101" t="s">
        <v>260</v>
      </c>
      <c r="AC101" t="s">
        <v>261</v>
      </c>
      <c r="AD101">
        <v>0</v>
      </c>
      <c r="AE101">
        <v>0</v>
      </c>
      <c r="AF101">
        <v>0</v>
      </c>
      <c r="AG101">
        <v>0</v>
      </c>
      <c r="AI101" t="s">
        <v>179</v>
      </c>
      <c r="AJ101" t="s">
        <v>109</v>
      </c>
      <c r="AK101" t="s">
        <v>179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</row>
    <row r="102" spans="1:46" x14ac:dyDescent="0.3">
      <c r="A102" t="s">
        <v>56</v>
      </c>
      <c r="C102" t="s">
        <v>45</v>
      </c>
      <c r="D102">
        <v>2015</v>
      </c>
      <c r="E102" t="s">
        <v>78</v>
      </c>
      <c r="F102" t="s">
        <v>99</v>
      </c>
      <c r="G102" t="s">
        <v>136</v>
      </c>
      <c r="I102" t="s">
        <v>147</v>
      </c>
      <c r="K102" t="s">
        <v>135</v>
      </c>
      <c r="L102">
        <v>21</v>
      </c>
      <c r="M102" t="s">
        <v>457</v>
      </c>
      <c r="N102">
        <v>44</v>
      </c>
      <c r="O102" t="s">
        <v>458</v>
      </c>
      <c r="P102" t="s">
        <v>456</v>
      </c>
      <c r="Z102" t="s">
        <v>259</v>
      </c>
      <c r="AB102" t="s">
        <v>260</v>
      </c>
      <c r="AC102" t="s">
        <v>261</v>
      </c>
      <c r="AD102">
        <v>0</v>
      </c>
      <c r="AE102">
        <v>0</v>
      </c>
      <c r="AF102">
        <v>0</v>
      </c>
      <c r="AG102">
        <v>0</v>
      </c>
      <c r="AI102" t="s">
        <v>179</v>
      </c>
      <c r="AJ102" t="s">
        <v>109</v>
      </c>
      <c r="AK102" t="s">
        <v>179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</row>
    <row r="103" spans="1:46" x14ac:dyDescent="0.3">
      <c r="A103" t="s">
        <v>56</v>
      </c>
      <c r="C103" t="s">
        <v>45</v>
      </c>
      <c r="D103">
        <v>2015</v>
      </c>
      <c r="E103" t="s">
        <v>79</v>
      </c>
      <c r="F103" t="s">
        <v>98</v>
      </c>
      <c r="G103" t="s">
        <v>145</v>
      </c>
      <c r="I103" t="s">
        <v>146</v>
      </c>
      <c r="K103" t="s">
        <v>135</v>
      </c>
      <c r="L103">
        <v>8</v>
      </c>
      <c r="M103" t="s">
        <v>393</v>
      </c>
      <c r="N103">
        <v>18</v>
      </c>
      <c r="O103" t="s">
        <v>451</v>
      </c>
      <c r="P103" t="s">
        <v>451</v>
      </c>
      <c r="Z103" t="s">
        <v>262</v>
      </c>
      <c r="AB103" t="s">
        <v>201</v>
      </c>
      <c r="AC103" t="s">
        <v>261</v>
      </c>
      <c r="AD103">
        <v>0</v>
      </c>
      <c r="AE103">
        <v>0</v>
      </c>
      <c r="AF103">
        <v>0</v>
      </c>
      <c r="AG103">
        <v>0</v>
      </c>
      <c r="AI103" t="s">
        <v>179</v>
      </c>
      <c r="AJ103" t="s">
        <v>109</v>
      </c>
      <c r="AK103" t="s">
        <v>179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</row>
    <row r="104" spans="1:46" x14ac:dyDescent="0.3">
      <c r="A104" t="s">
        <v>56</v>
      </c>
      <c r="C104" t="s">
        <v>45</v>
      </c>
      <c r="D104">
        <v>2015</v>
      </c>
      <c r="E104" t="s">
        <v>80</v>
      </c>
      <c r="F104" t="s">
        <v>99</v>
      </c>
      <c r="G104" t="s">
        <v>136</v>
      </c>
      <c r="I104" t="s">
        <v>147</v>
      </c>
      <c r="K104" t="s">
        <v>135</v>
      </c>
      <c r="L104">
        <v>8</v>
      </c>
      <c r="M104" t="s">
        <v>459</v>
      </c>
      <c r="O104" t="s">
        <v>460</v>
      </c>
      <c r="P104" t="s">
        <v>461</v>
      </c>
      <c r="Z104" t="s">
        <v>262</v>
      </c>
      <c r="AB104" t="s">
        <v>201</v>
      </c>
      <c r="AC104" t="s">
        <v>261</v>
      </c>
      <c r="AD104">
        <v>0</v>
      </c>
      <c r="AE104">
        <v>0</v>
      </c>
      <c r="AF104">
        <v>0</v>
      </c>
      <c r="AG104">
        <v>0</v>
      </c>
      <c r="AI104" t="s">
        <v>179</v>
      </c>
      <c r="AJ104" t="s">
        <v>109</v>
      </c>
      <c r="AK104" t="s">
        <v>179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</row>
    <row r="105" spans="1:46" x14ac:dyDescent="0.3">
      <c r="A105" t="s">
        <v>56</v>
      </c>
      <c r="C105" t="s">
        <v>45</v>
      </c>
      <c r="D105">
        <v>2015</v>
      </c>
      <c r="E105" t="s">
        <v>81</v>
      </c>
      <c r="F105" t="s">
        <v>98</v>
      </c>
      <c r="G105" t="s">
        <v>145</v>
      </c>
      <c r="I105" t="s">
        <v>146</v>
      </c>
      <c r="K105" t="s">
        <v>135</v>
      </c>
      <c r="L105">
        <v>29</v>
      </c>
      <c r="M105" t="s">
        <v>386</v>
      </c>
      <c r="N105">
        <v>29</v>
      </c>
      <c r="O105" t="s">
        <v>451</v>
      </c>
      <c r="P105" t="s">
        <v>432</v>
      </c>
      <c r="Z105" t="s">
        <v>263</v>
      </c>
      <c r="AB105" t="s">
        <v>219</v>
      </c>
      <c r="AC105" t="s">
        <v>261</v>
      </c>
      <c r="AD105">
        <v>0</v>
      </c>
      <c r="AE105">
        <v>0</v>
      </c>
      <c r="AF105">
        <v>0</v>
      </c>
      <c r="AG105">
        <v>0</v>
      </c>
      <c r="AI105" t="s">
        <v>179</v>
      </c>
      <c r="AJ105" t="s">
        <v>109</v>
      </c>
      <c r="AK105" t="s">
        <v>179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</row>
    <row r="106" spans="1:46" x14ac:dyDescent="0.3">
      <c r="A106" t="s">
        <v>56</v>
      </c>
      <c r="C106" t="s">
        <v>45</v>
      </c>
      <c r="D106">
        <v>2015</v>
      </c>
      <c r="E106" t="s">
        <v>82</v>
      </c>
      <c r="F106" t="s">
        <v>99</v>
      </c>
      <c r="G106" t="s">
        <v>136</v>
      </c>
      <c r="I106" t="s">
        <v>147</v>
      </c>
      <c r="K106" t="s">
        <v>135</v>
      </c>
      <c r="L106">
        <v>29</v>
      </c>
      <c r="M106" t="s">
        <v>347</v>
      </c>
      <c r="N106">
        <v>140</v>
      </c>
      <c r="O106" t="s">
        <v>462</v>
      </c>
      <c r="P106" t="s">
        <v>463</v>
      </c>
      <c r="Z106" t="s">
        <v>263</v>
      </c>
      <c r="AB106" t="s">
        <v>219</v>
      </c>
      <c r="AC106" t="s">
        <v>261</v>
      </c>
      <c r="AD106">
        <v>0</v>
      </c>
      <c r="AE106">
        <v>0</v>
      </c>
      <c r="AF106">
        <v>0</v>
      </c>
      <c r="AG106">
        <v>0</v>
      </c>
      <c r="AI106" t="s">
        <v>179</v>
      </c>
      <c r="AJ106" t="s">
        <v>109</v>
      </c>
      <c r="AK106" t="s">
        <v>179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</row>
    <row r="107" spans="1:46" x14ac:dyDescent="0.3">
      <c r="A107" t="s">
        <v>56</v>
      </c>
      <c r="C107" t="s">
        <v>45</v>
      </c>
      <c r="D107">
        <v>2015</v>
      </c>
      <c r="E107" t="s">
        <v>83</v>
      </c>
      <c r="F107" t="s">
        <v>98</v>
      </c>
      <c r="G107" t="s">
        <v>145</v>
      </c>
      <c r="I107" t="s">
        <v>146</v>
      </c>
      <c r="K107" t="s">
        <v>135</v>
      </c>
      <c r="L107">
        <v>9</v>
      </c>
      <c r="M107" t="s">
        <v>275</v>
      </c>
      <c r="N107">
        <v>12</v>
      </c>
      <c r="O107" t="s">
        <v>464</v>
      </c>
      <c r="P107" t="s">
        <v>464</v>
      </c>
      <c r="Z107" t="s">
        <v>259</v>
      </c>
      <c r="AB107" t="s">
        <v>260</v>
      </c>
      <c r="AC107" t="s">
        <v>261</v>
      </c>
      <c r="AD107">
        <v>0</v>
      </c>
      <c r="AE107">
        <v>0</v>
      </c>
      <c r="AF107">
        <v>0</v>
      </c>
      <c r="AG107">
        <v>0</v>
      </c>
      <c r="AI107" t="s">
        <v>179</v>
      </c>
      <c r="AJ107" t="s">
        <v>109</v>
      </c>
      <c r="AK107" t="s">
        <v>179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</row>
    <row r="108" spans="1:46" x14ac:dyDescent="0.3">
      <c r="A108" t="s">
        <v>56</v>
      </c>
      <c r="C108" t="s">
        <v>45</v>
      </c>
      <c r="D108">
        <v>2015</v>
      </c>
      <c r="E108" t="s">
        <v>84</v>
      </c>
      <c r="F108" t="s">
        <v>98</v>
      </c>
      <c r="G108" t="s">
        <v>145</v>
      </c>
      <c r="I108" t="s">
        <v>146</v>
      </c>
      <c r="K108" t="s">
        <v>135</v>
      </c>
      <c r="L108">
        <v>19</v>
      </c>
      <c r="M108" t="s">
        <v>465</v>
      </c>
      <c r="N108">
        <v>7.4</v>
      </c>
      <c r="O108" t="s">
        <v>349</v>
      </c>
      <c r="P108" t="s">
        <v>466</v>
      </c>
      <c r="Z108" t="s">
        <v>262</v>
      </c>
      <c r="AB108" t="s">
        <v>201</v>
      </c>
      <c r="AC108" t="s">
        <v>261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</row>
    <row r="109" spans="1:46" x14ac:dyDescent="0.3">
      <c r="A109" t="s">
        <v>56</v>
      </c>
      <c r="C109" t="s">
        <v>45</v>
      </c>
      <c r="D109">
        <v>2015</v>
      </c>
      <c r="E109" t="s">
        <v>84</v>
      </c>
      <c r="F109" t="s">
        <v>99</v>
      </c>
      <c r="G109" t="s">
        <v>136</v>
      </c>
      <c r="I109" t="s">
        <v>147</v>
      </c>
      <c r="K109" t="s">
        <v>135</v>
      </c>
      <c r="L109">
        <v>19</v>
      </c>
      <c r="M109" t="s">
        <v>467</v>
      </c>
      <c r="N109">
        <v>11</v>
      </c>
      <c r="O109" t="s">
        <v>468</v>
      </c>
      <c r="P109" t="s">
        <v>469</v>
      </c>
      <c r="Z109" t="s">
        <v>262</v>
      </c>
      <c r="AB109" t="s">
        <v>201</v>
      </c>
      <c r="AC109" t="s">
        <v>261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</row>
    <row r="110" spans="1:46" x14ac:dyDescent="0.3">
      <c r="A110" t="s">
        <v>56</v>
      </c>
      <c r="C110" t="s">
        <v>45</v>
      </c>
      <c r="D110">
        <v>2015</v>
      </c>
      <c r="E110" t="s">
        <v>85</v>
      </c>
      <c r="F110" t="s">
        <v>98</v>
      </c>
      <c r="G110" t="s">
        <v>145</v>
      </c>
      <c r="I110" t="s">
        <v>146</v>
      </c>
      <c r="K110" t="s">
        <v>135</v>
      </c>
      <c r="L110">
        <v>10</v>
      </c>
      <c r="M110" t="s">
        <v>470</v>
      </c>
      <c r="N110">
        <v>11</v>
      </c>
      <c r="O110" t="s">
        <v>471</v>
      </c>
      <c r="P110" t="s">
        <v>471</v>
      </c>
      <c r="Z110" t="s">
        <v>263</v>
      </c>
      <c r="AB110" t="s">
        <v>219</v>
      </c>
      <c r="AC110" t="s">
        <v>261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</row>
    <row r="111" spans="1:46" x14ac:dyDescent="0.3">
      <c r="A111" t="s">
        <v>56</v>
      </c>
      <c r="C111" t="s">
        <v>46</v>
      </c>
      <c r="D111">
        <v>2016</v>
      </c>
      <c r="E111" t="s">
        <v>86</v>
      </c>
      <c r="F111" t="s">
        <v>98</v>
      </c>
      <c r="I111" t="s">
        <v>148</v>
      </c>
      <c r="K111" t="s">
        <v>135</v>
      </c>
      <c r="L111">
        <v>10</v>
      </c>
      <c r="M111" t="s">
        <v>123</v>
      </c>
      <c r="N111">
        <v>105.12</v>
      </c>
      <c r="P111" t="s">
        <v>472</v>
      </c>
      <c r="AB111" t="s">
        <v>264</v>
      </c>
      <c r="AC111" t="s">
        <v>186</v>
      </c>
      <c r="AD111">
        <v>0</v>
      </c>
      <c r="AE111">
        <v>0</v>
      </c>
      <c r="AF111">
        <v>0</v>
      </c>
      <c r="AG111">
        <v>0</v>
      </c>
      <c r="AH111" t="s">
        <v>265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1</v>
      </c>
      <c r="AT111" t="s">
        <v>266</v>
      </c>
    </row>
    <row r="112" spans="1:46" x14ac:dyDescent="0.3">
      <c r="A112" t="s">
        <v>56</v>
      </c>
      <c r="C112" t="s">
        <v>46</v>
      </c>
      <c r="D112">
        <v>2016</v>
      </c>
      <c r="E112" t="s">
        <v>86</v>
      </c>
      <c r="F112" t="s">
        <v>99</v>
      </c>
      <c r="I112" t="s">
        <v>149</v>
      </c>
      <c r="K112" t="s">
        <v>135</v>
      </c>
      <c r="L112">
        <v>10</v>
      </c>
      <c r="M112" t="s">
        <v>473</v>
      </c>
      <c r="N112">
        <v>1.72</v>
      </c>
      <c r="P112" t="s">
        <v>474</v>
      </c>
      <c r="AB112" t="s">
        <v>264</v>
      </c>
      <c r="AC112" t="s">
        <v>186</v>
      </c>
      <c r="AD112">
        <v>0</v>
      </c>
      <c r="AE112">
        <v>0</v>
      </c>
      <c r="AF112">
        <v>0</v>
      </c>
      <c r="AG112">
        <v>0</v>
      </c>
      <c r="AH112" t="s">
        <v>265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</row>
    <row r="113" spans="1:46" x14ac:dyDescent="0.3">
      <c r="A113" t="s">
        <v>56</v>
      </c>
      <c r="C113" t="s">
        <v>46</v>
      </c>
      <c r="D113">
        <v>2016</v>
      </c>
      <c r="E113" t="s">
        <v>87</v>
      </c>
      <c r="F113" t="s">
        <v>98</v>
      </c>
      <c r="I113" t="s">
        <v>148</v>
      </c>
      <c r="K113" t="s">
        <v>135</v>
      </c>
      <c r="L113">
        <v>10</v>
      </c>
      <c r="M113" t="s">
        <v>475</v>
      </c>
      <c r="N113">
        <v>47.7</v>
      </c>
      <c r="P113" t="s">
        <v>476</v>
      </c>
      <c r="AB113" t="s">
        <v>264</v>
      </c>
      <c r="AC113" t="s">
        <v>186</v>
      </c>
      <c r="AD113">
        <v>0</v>
      </c>
      <c r="AE113">
        <v>0</v>
      </c>
      <c r="AF113">
        <v>0</v>
      </c>
      <c r="AG113">
        <v>0</v>
      </c>
      <c r="AH113" t="s">
        <v>265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  <c r="AT113" t="s">
        <v>266</v>
      </c>
    </row>
    <row r="114" spans="1:46" x14ac:dyDescent="0.3">
      <c r="A114" t="s">
        <v>56</v>
      </c>
      <c r="C114" t="s">
        <v>46</v>
      </c>
      <c r="D114">
        <v>2016</v>
      </c>
      <c r="E114" t="s">
        <v>87</v>
      </c>
      <c r="F114" t="s">
        <v>99</v>
      </c>
      <c r="I114" t="s">
        <v>149</v>
      </c>
      <c r="K114" t="s">
        <v>135</v>
      </c>
      <c r="L114">
        <v>10</v>
      </c>
      <c r="M114" t="s">
        <v>477</v>
      </c>
      <c r="N114">
        <v>11.03</v>
      </c>
      <c r="P114" t="s">
        <v>433</v>
      </c>
      <c r="AB114" t="s">
        <v>264</v>
      </c>
      <c r="AC114" t="s">
        <v>186</v>
      </c>
      <c r="AD114">
        <v>0</v>
      </c>
      <c r="AE114">
        <v>0</v>
      </c>
      <c r="AF114">
        <v>0</v>
      </c>
      <c r="AG114">
        <v>0</v>
      </c>
      <c r="AH114" t="s">
        <v>265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3">
      <c r="A115" t="s">
        <v>56</v>
      </c>
      <c r="C115" t="s">
        <v>46</v>
      </c>
      <c r="D115">
        <v>2016</v>
      </c>
      <c r="E115" t="s">
        <v>88</v>
      </c>
      <c r="F115" t="s">
        <v>98</v>
      </c>
      <c r="I115" t="s">
        <v>148</v>
      </c>
      <c r="K115" t="s">
        <v>135</v>
      </c>
      <c r="L115">
        <v>10</v>
      </c>
      <c r="M115" t="s">
        <v>478</v>
      </c>
      <c r="N115">
        <v>60.35</v>
      </c>
      <c r="P115" t="s">
        <v>479</v>
      </c>
      <c r="AB115" t="s">
        <v>264</v>
      </c>
      <c r="AC115" t="s">
        <v>186</v>
      </c>
      <c r="AD115">
        <v>0</v>
      </c>
      <c r="AE115">
        <v>0</v>
      </c>
      <c r="AF115">
        <v>0</v>
      </c>
      <c r="AG115">
        <v>0</v>
      </c>
      <c r="AH115" t="s">
        <v>265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  <c r="AT115" t="s">
        <v>266</v>
      </c>
    </row>
    <row r="116" spans="1:46" x14ac:dyDescent="0.3">
      <c r="A116" t="s">
        <v>56</v>
      </c>
      <c r="C116" t="s">
        <v>46</v>
      </c>
      <c r="D116">
        <v>2016</v>
      </c>
      <c r="E116" t="s">
        <v>88</v>
      </c>
      <c r="F116" t="s">
        <v>99</v>
      </c>
      <c r="I116" t="s">
        <v>149</v>
      </c>
      <c r="K116" t="s">
        <v>135</v>
      </c>
      <c r="L116">
        <v>10</v>
      </c>
      <c r="M116" t="s">
        <v>480</v>
      </c>
      <c r="N116">
        <v>6.01</v>
      </c>
      <c r="P116" t="s">
        <v>481</v>
      </c>
      <c r="AB116" t="s">
        <v>264</v>
      </c>
      <c r="AC116" t="s">
        <v>186</v>
      </c>
      <c r="AD116">
        <v>0</v>
      </c>
      <c r="AE116">
        <v>0</v>
      </c>
      <c r="AF116">
        <v>0</v>
      </c>
      <c r="AG116">
        <v>0</v>
      </c>
      <c r="AH116" t="s">
        <v>265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0</v>
      </c>
      <c r="AS116">
        <v>1</v>
      </c>
    </row>
    <row r="117" spans="1:46" x14ac:dyDescent="0.3">
      <c r="A117" t="s">
        <v>56</v>
      </c>
      <c r="C117" t="s">
        <v>46</v>
      </c>
      <c r="D117">
        <v>2016</v>
      </c>
      <c r="E117" t="s">
        <v>89</v>
      </c>
      <c r="F117" t="s">
        <v>98</v>
      </c>
      <c r="I117" t="s">
        <v>148</v>
      </c>
      <c r="K117" t="s">
        <v>135</v>
      </c>
      <c r="L117">
        <v>6</v>
      </c>
      <c r="M117" t="s">
        <v>482</v>
      </c>
      <c r="N117">
        <v>11</v>
      </c>
      <c r="P117" t="s">
        <v>483</v>
      </c>
      <c r="AB117" t="s">
        <v>264</v>
      </c>
      <c r="AC117" t="s">
        <v>186</v>
      </c>
      <c r="AD117">
        <v>0</v>
      </c>
      <c r="AE117">
        <v>0</v>
      </c>
      <c r="AF117">
        <v>0</v>
      </c>
      <c r="AG117">
        <v>0</v>
      </c>
      <c r="AH117" t="s">
        <v>265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1</v>
      </c>
      <c r="AT117" t="s">
        <v>266</v>
      </c>
    </row>
    <row r="118" spans="1:46" x14ac:dyDescent="0.3">
      <c r="A118" t="s">
        <v>56</v>
      </c>
      <c r="C118" t="s">
        <v>47</v>
      </c>
      <c r="D118">
        <v>2016</v>
      </c>
      <c r="E118" t="s">
        <v>90</v>
      </c>
      <c r="F118" t="s">
        <v>98</v>
      </c>
      <c r="G118" t="s">
        <v>142</v>
      </c>
      <c r="K118" t="s">
        <v>135</v>
      </c>
      <c r="L118">
        <v>127</v>
      </c>
      <c r="M118" t="s">
        <v>484</v>
      </c>
      <c r="N118">
        <v>137</v>
      </c>
      <c r="O118" t="s">
        <v>485</v>
      </c>
      <c r="P118" t="s">
        <v>454</v>
      </c>
      <c r="AA118" t="s">
        <v>267</v>
      </c>
      <c r="AB118" t="s">
        <v>249</v>
      </c>
      <c r="AC118" t="s">
        <v>208</v>
      </c>
      <c r="AD118">
        <v>0</v>
      </c>
      <c r="AE118">
        <v>0</v>
      </c>
      <c r="AF118">
        <v>0</v>
      </c>
      <c r="AG118">
        <v>0</v>
      </c>
      <c r="AH118" t="s">
        <v>268</v>
      </c>
      <c r="AI118" t="s">
        <v>179</v>
      </c>
      <c r="AJ118" t="s">
        <v>179</v>
      </c>
      <c r="AK118" t="s">
        <v>179</v>
      </c>
      <c r="AL118">
        <v>1</v>
      </c>
      <c r="AM118">
        <v>0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56</v>
      </c>
      <c r="C119" t="s">
        <v>47</v>
      </c>
      <c r="D119">
        <v>2016</v>
      </c>
      <c r="E119" t="s">
        <v>90</v>
      </c>
      <c r="F119" t="s">
        <v>99</v>
      </c>
      <c r="G119" t="s">
        <v>150</v>
      </c>
      <c r="K119" t="s">
        <v>135</v>
      </c>
      <c r="L119">
        <v>127</v>
      </c>
      <c r="M119" t="s">
        <v>486</v>
      </c>
      <c r="N119">
        <v>346</v>
      </c>
      <c r="O119" t="s">
        <v>487</v>
      </c>
      <c r="P119" t="s">
        <v>391</v>
      </c>
      <c r="AA119" t="s">
        <v>267</v>
      </c>
      <c r="AB119" t="s">
        <v>249</v>
      </c>
      <c r="AC119" t="s">
        <v>208</v>
      </c>
      <c r="AD119">
        <v>0</v>
      </c>
      <c r="AE119">
        <v>0</v>
      </c>
      <c r="AF119">
        <v>0</v>
      </c>
      <c r="AG119">
        <v>0</v>
      </c>
      <c r="AH119" t="s">
        <v>268</v>
      </c>
      <c r="AI119" t="s">
        <v>179</v>
      </c>
      <c r="AJ119" t="s">
        <v>179</v>
      </c>
      <c r="AK119" t="s">
        <v>179</v>
      </c>
      <c r="AL119">
        <v>1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t="s">
        <v>56</v>
      </c>
      <c r="C120" t="s">
        <v>47</v>
      </c>
      <c r="D120">
        <v>2016</v>
      </c>
      <c r="E120" t="s">
        <v>91</v>
      </c>
      <c r="F120" t="s">
        <v>98</v>
      </c>
      <c r="G120" t="s">
        <v>142</v>
      </c>
      <c r="K120" t="s">
        <v>135</v>
      </c>
      <c r="L120">
        <v>73</v>
      </c>
      <c r="M120" t="s">
        <v>484</v>
      </c>
      <c r="N120">
        <v>32</v>
      </c>
      <c r="O120" t="s">
        <v>484</v>
      </c>
      <c r="P120" t="s">
        <v>484</v>
      </c>
      <c r="AA120" t="s">
        <v>267</v>
      </c>
      <c r="AB120" t="s">
        <v>249</v>
      </c>
      <c r="AC120" t="s">
        <v>208</v>
      </c>
      <c r="AD120">
        <v>0</v>
      </c>
      <c r="AE120">
        <v>0</v>
      </c>
      <c r="AF120">
        <v>0</v>
      </c>
      <c r="AG120">
        <v>0</v>
      </c>
      <c r="AH120" t="s">
        <v>268</v>
      </c>
      <c r="AI120" t="s">
        <v>179</v>
      </c>
      <c r="AJ120" t="s">
        <v>179</v>
      </c>
      <c r="AK120" t="s">
        <v>179</v>
      </c>
      <c r="AL120">
        <v>1</v>
      </c>
      <c r="AM120">
        <v>0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t="s">
        <v>56</v>
      </c>
      <c r="C121" t="s">
        <v>47</v>
      </c>
      <c r="D121">
        <v>2016</v>
      </c>
      <c r="E121" t="s">
        <v>91</v>
      </c>
      <c r="F121" t="s">
        <v>99</v>
      </c>
      <c r="G121" t="s">
        <v>150</v>
      </c>
      <c r="K121" t="s">
        <v>135</v>
      </c>
      <c r="L121">
        <v>73</v>
      </c>
      <c r="M121" t="s">
        <v>486</v>
      </c>
      <c r="N121">
        <v>43</v>
      </c>
      <c r="O121" t="s">
        <v>486</v>
      </c>
      <c r="P121" t="s">
        <v>486</v>
      </c>
      <c r="AA121" t="s">
        <v>267</v>
      </c>
      <c r="AB121" t="s">
        <v>249</v>
      </c>
      <c r="AC121" t="s">
        <v>208</v>
      </c>
      <c r="AD121">
        <v>0</v>
      </c>
      <c r="AE121">
        <v>0</v>
      </c>
      <c r="AF121">
        <v>0</v>
      </c>
      <c r="AG121">
        <v>0</v>
      </c>
      <c r="AH121" t="s">
        <v>268</v>
      </c>
      <c r="AI121" t="s">
        <v>179</v>
      </c>
      <c r="AJ121" t="s">
        <v>179</v>
      </c>
      <c r="AK121" t="s">
        <v>179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x14ac:dyDescent="0.3">
      <c r="A122" t="s">
        <v>56</v>
      </c>
      <c r="C122" t="s">
        <v>47</v>
      </c>
      <c r="D122">
        <v>2016</v>
      </c>
      <c r="E122" t="s">
        <v>92</v>
      </c>
      <c r="F122" t="s">
        <v>98</v>
      </c>
      <c r="G122" t="s">
        <v>142</v>
      </c>
      <c r="K122" t="s">
        <v>135</v>
      </c>
      <c r="L122">
        <v>34</v>
      </c>
      <c r="M122" t="s">
        <v>484</v>
      </c>
      <c r="N122">
        <v>17</v>
      </c>
      <c r="O122" t="s">
        <v>484</v>
      </c>
      <c r="P122" t="s">
        <v>484</v>
      </c>
      <c r="AA122" t="s">
        <v>267</v>
      </c>
      <c r="AB122" t="s">
        <v>249</v>
      </c>
      <c r="AC122" t="s">
        <v>208</v>
      </c>
      <c r="AD122">
        <v>0</v>
      </c>
      <c r="AE122">
        <v>0</v>
      </c>
      <c r="AF122">
        <v>0</v>
      </c>
      <c r="AG122">
        <v>0</v>
      </c>
      <c r="AH122" t="s">
        <v>268</v>
      </c>
      <c r="AI122" t="s">
        <v>179</v>
      </c>
      <c r="AJ122" t="s">
        <v>179</v>
      </c>
      <c r="AK122" t="s">
        <v>179</v>
      </c>
      <c r="AL122">
        <v>1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</row>
    <row r="123" spans="1:46" x14ac:dyDescent="0.3">
      <c r="A123" t="s">
        <v>56</v>
      </c>
      <c r="C123" t="s">
        <v>47</v>
      </c>
      <c r="D123">
        <v>2016</v>
      </c>
      <c r="E123" t="s">
        <v>92</v>
      </c>
      <c r="F123" t="s">
        <v>99</v>
      </c>
      <c r="G123" t="s">
        <v>150</v>
      </c>
      <c r="K123" t="s">
        <v>135</v>
      </c>
      <c r="L123">
        <v>34</v>
      </c>
      <c r="M123" t="s">
        <v>486</v>
      </c>
      <c r="N123">
        <v>40</v>
      </c>
      <c r="O123" t="s">
        <v>486</v>
      </c>
      <c r="P123" t="s">
        <v>486</v>
      </c>
      <c r="AA123" t="s">
        <v>267</v>
      </c>
      <c r="AB123" t="s">
        <v>249</v>
      </c>
      <c r="AC123" t="s">
        <v>208</v>
      </c>
      <c r="AD123">
        <v>0</v>
      </c>
      <c r="AE123">
        <v>0</v>
      </c>
      <c r="AF123">
        <v>0</v>
      </c>
      <c r="AG123">
        <v>0</v>
      </c>
      <c r="AH123" t="s">
        <v>268</v>
      </c>
      <c r="AI123" t="s">
        <v>179</v>
      </c>
      <c r="AJ123" t="s">
        <v>179</v>
      </c>
      <c r="AK123" t="s">
        <v>179</v>
      </c>
      <c r="AL123">
        <v>1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</row>
    <row r="124" spans="1:46" x14ac:dyDescent="0.3">
      <c r="A124" t="s">
        <v>56</v>
      </c>
      <c r="C124" t="s">
        <v>48</v>
      </c>
      <c r="D124">
        <v>2011</v>
      </c>
      <c r="E124" t="s">
        <v>93</v>
      </c>
      <c r="F124" t="s">
        <v>98</v>
      </c>
      <c r="G124" t="s">
        <v>130</v>
      </c>
      <c r="I124" t="s">
        <v>151</v>
      </c>
      <c r="K124" t="s">
        <v>135</v>
      </c>
      <c r="L124">
        <v>7</v>
      </c>
      <c r="M124" t="s">
        <v>488</v>
      </c>
      <c r="N124">
        <v>8.56</v>
      </c>
      <c r="O124" t="s">
        <v>489</v>
      </c>
      <c r="P124" t="s">
        <v>490</v>
      </c>
      <c r="Q124">
        <v>2.794</v>
      </c>
      <c r="AB124" t="s">
        <v>269</v>
      </c>
      <c r="AC124" t="s">
        <v>191</v>
      </c>
      <c r="AD124">
        <v>0</v>
      </c>
      <c r="AE124">
        <v>0</v>
      </c>
      <c r="AF124">
        <v>0</v>
      </c>
      <c r="AG124">
        <v>0</v>
      </c>
      <c r="AI124" t="s">
        <v>179</v>
      </c>
      <c r="AJ124" t="s">
        <v>109</v>
      </c>
      <c r="AK124" t="s">
        <v>179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</row>
    <row r="125" spans="1:46" x14ac:dyDescent="0.3">
      <c r="A125" t="s">
        <v>56</v>
      </c>
      <c r="C125" t="s">
        <v>48</v>
      </c>
      <c r="D125">
        <v>2011</v>
      </c>
      <c r="E125" t="s">
        <v>93</v>
      </c>
      <c r="F125" t="s">
        <v>99</v>
      </c>
      <c r="G125" t="s">
        <v>152</v>
      </c>
      <c r="I125" t="s">
        <v>153</v>
      </c>
      <c r="K125" t="s">
        <v>135</v>
      </c>
      <c r="L125">
        <v>7</v>
      </c>
      <c r="M125" t="s">
        <v>491</v>
      </c>
      <c r="N125">
        <v>8.81</v>
      </c>
      <c r="O125" t="s">
        <v>492</v>
      </c>
      <c r="P125" t="s">
        <v>493</v>
      </c>
      <c r="Q125">
        <v>3.4420000000000002</v>
      </c>
      <c r="AB125" t="s">
        <v>269</v>
      </c>
      <c r="AC125" t="s">
        <v>191</v>
      </c>
      <c r="AD125">
        <v>0</v>
      </c>
      <c r="AE125">
        <v>0</v>
      </c>
      <c r="AF125">
        <v>0</v>
      </c>
      <c r="AG125">
        <v>0</v>
      </c>
      <c r="AI125" t="s">
        <v>179</v>
      </c>
      <c r="AJ125" t="s">
        <v>109</v>
      </c>
      <c r="AK125" t="s">
        <v>179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</row>
    <row r="126" spans="1:46" x14ac:dyDescent="0.3">
      <c r="A126" t="s">
        <v>56</v>
      </c>
      <c r="C126" t="s">
        <v>49</v>
      </c>
      <c r="D126">
        <v>2015</v>
      </c>
      <c r="E126" t="s">
        <v>94</v>
      </c>
      <c r="F126" t="s">
        <v>98</v>
      </c>
      <c r="G126" t="s">
        <v>126</v>
      </c>
      <c r="I126" t="s">
        <v>123</v>
      </c>
      <c r="K126" t="s">
        <v>135</v>
      </c>
      <c r="L126">
        <v>29</v>
      </c>
      <c r="M126" t="s">
        <v>494</v>
      </c>
      <c r="N126">
        <v>3.6</v>
      </c>
      <c r="O126" t="s">
        <v>495</v>
      </c>
      <c r="P126" t="s">
        <v>496</v>
      </c>
      <c r="Q126">
        <v>0</v>
      </c>
      <c r="AB126" t="s">
        <v>217</v>
      </c>
      <c r="AC126" t="s">
        <v>213</v>
      </c>
      <c r="AD126">
        <v>0</v>
      </c>
      <c r="AE126">
        <v>0</v>
      </c>
      <c r="AF126">
        <v>0</v>
      </c>
      <c r="AG126">
        <v>0</v>
      </c>
      <c r="AI126" t="s">
        <v>109</v>
      </c>
      <c r="AJ126" t="s">
        <v>179</v>
      </c>
      <c r="AK126" t="s">
        <v>179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0</v>
      </c>
      <c r="AT126" t="s">
        <v>270</v>
      </c>
    </row>
    <row r="127" spans="1:46" x14ac:dyDescent="0.3">
      <c r="A127" t="s">
        <v>56</v>
      </c>
      <c r="C127" t="s">
        <v>49</v>
      </c>
      <c r="D127">
        <v>2015</v>
      </c>
      <c r="E127" t="s">
        <v>94</v>
      </c>
      <c r="F127" t="s">
        <v>99</v>
      </c>
      <c r="G127" t="s">
        <v>126</v>
      </c>
      <c r="I127" t="s">
        <v>123</v>
      </c>
      <c r="K127" t="s">
        <v>135</v>
      </c>
      <c r="L127">
        <v>29</v>
      </c>
      <c r="M127" t="s">
        <v>494</v>
      </c>
      <c r="N127">
        <v>3.63</v>
      </c>
      <c r="O127" t="s">
        <v>494</v>
      </c>
      <c r="P127" t="s">
        <v>497</v>
      </c>
      <c r="Q127">
        <v>0</v>
      </c>
      <c r="AB127" t="s">
        <v>217</v>
      </c>
      <c r="AC127" t="s">
        <v>213</v>
      </c>
      <c r="AD127">
        <v>0</v>
      </c>
      <c r="AE127">
        <v>0</v>
      </c>
      <c r="AF127">
        <v>0</v>
      </c>
      <c r="AG127">
        <v>0</v>
      </c>
      <c r="AI127" t="s">
        <v>109</v>
      </c>
      <c r="AJ127" t="s">
        <v>179</v>
      </c>
      <c r="AK127" t="s">
        <v>179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0</v>
      </c>
    </row>
    <row r="128" spans="1:46" x14ac:dyDescent="0.3">
      <c r="A128" t="s">
        <v>56</v>
      </c>
      <c r="C128" t="s">
        <v>49</v>
      </c>
      <c r="D128">
        <v>2015</v>
      </c>
      <c r="E128" t="s">
        <v>95</v>
      </c>
      <c r="F128" t="s">
        <v>98</v>
      </c>
      <c r="G128" t="s">
        <v>126</v>
      </c>
      <c r="I128" t="s">
        <v>123</v>
      </c>
      <c r="K128" t="s">
        <v>135</v>
      </c>
      <c r="L128">
        <v>13</v>
      </c>
      <c r="M128" t="s">
        <v>452</v>
      </c>
      <c r="N128">
        <v>1.6</v>
      </c>
      <c r="O128" t="s">
        <v>299</v>
      </c>
      <c r="P128" t="s">
        <v>299</v>
      </c>
      <c r="Q128">
        <v>0.1414</v>
      </c>
      <c r="AB128" t="s">
        <v>217</v>
      </c>
      <c r="AC128" t="s">
        <v>213</v>
      </c>
      <c r="AD128">
        <v>0</v>
      </c>
      <c r="AE128">
        <v>0</v>
      </c>
      <c r="AF128">
        <v>0</v>
      </c>
      <c r="AG128">
        <v>0</v>
      </c>
      <c r="AI128" t="s">
        <v>109</v>
      </c>
      <c r="AJ128" t="s">
        <v>179</v>
      </c>
      <c r="AK128" t="s">
        <v>179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0</v>
      </c>
    </row>
    <row r="129" spans="1:45" x14ac:dyDescent="0.3">
      <c r="A129" t="s">
        <v>56</v>
      </c>
      <c r="C129" t="s">
        <v>49</v>
      </c>
      <c r="D129">
        <v>2015</v>
      </c>
      <c r="E129" t="s">
        <v>95</v>
      </c>
      <c r="F129" t="s">
        <v>99</v>
      </c>
      <c r="G129" t="s">
        <v>126</v>
      </c>
      <c r="I129" t="s">
        <v>123</v>
      </c>
      <c r="K129" t="s">
        <v>135</v>
      </c>
      <c r="L129">
        <v>13</v>
      </c>
      <c r="M129" t="s">
        <v>494</v>
      </c>
      <c r="N129">
        <v>5</v>
      </c>
      <c r="O129" t="s">
        <v>494</v>
      </c>
      <c r="P129" t="s">
        <v>498</v>
      </c>
      <c r="Q129">
        <v>0</v>
      </c>
      <c r="AB129" t="s">
        <v>217</v>
      </c>
      <c r="AC129" t="s">
        <v>213</v>
      </c>
      <c r="AD129">
        <v>0</v>
      </c>
      <c r="AE129">
        <v>0</v>
      </c>
      <c r="AF129">
        <v>0</v>
      </c>
      <c r="AG129">
        <v>0</v>
      </c>
      <c r="AI129" t="s">
        <v>109</v>
      </c>
      <c r="AJ129" t="s">
        <v>179</v>
      </c>
      <c r="AK129" t="s">
        <v>179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0</v>
      </c>
    </row>
    <row r="130" spans="1:45" x14ac:dyDescent="0.3">
      <c r="A130" t="s">
        <v>56</v>
      </c>
      <c r="C130" t="s">
        <v>49</v>
      </c>
      <c r="D130">
        <v>2015</v>
      </c>
      <c r="E130" t="s">
        <v>96</v>
      </c>
      <c r="F130" t="s">
        <v>98</v>
      </c>
      <c r="G130" t="s">
        <v>126</v>
      </c>
      <c r="I130" t="s">
        <v>123</v>
      </c>
      <c r="K130" t="s">
        <v>135</v>
      </c>
      <c r="L130">
        <v>26</v>
      </c>
      <c r="M130" t="s">
        <v>495</v>
      </c>
      <c r="N130">
        <v>3.63</v>
      </c>
      <c r="O130" t="s">
        <v>467</v>
      </c>
      <c r="P130" t="s">
        <v>499</v>
      </c>
      <c r="Q130">
        <v>1.4179999999999999</v>
      </c>
      <c r="AB130" t="s">
        <v>271</v>
      </c>
      <c r="AC130" t="s">
        <v>213</v>
      </c>
      <c r="AD130">
        <v>0</v>
      </c>
      <c r="AE130">
        <v>0</v>
      </c>
      <c r="AF130">
        <v>0</v>
      </c>
      <c r="AG130">
        <v>0</v>
      </c>
      <c r="AI130" t="s">
        <v>109</v>
      </c>
      <c r="AJ130" t="s">
        <v>179</v>
      </c>
      <c r="AK130" t="s">
        <v>179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0</v>
      </c>
    </row>
    <row r="131" spans="1:45" x14ac:dyDescent="0.3">
      <c r="A131" t="s">
        <v>56</v>
      </c>
      <c r="C131" t="s">
        <v>49</v>
      </c>
      <c r="D131">
        <v>2015</v>
      </c>
      <c r="E131" t="s">
        <v>96</v>
      </c>
      <c r="F131" t="s">
        <v>99</v>
      </c>
      <c r="G131" t="s">
        <v>126</v>
      </c>
      <c r="I131" t="s">
        <v>123</v>
      </c>
      <c r="K131" t="s">
        <v>135</v>
      </c>
      <c r="L131">
        <v>26</v>
      </c>
      <c r="M131" t="s">
        <v>115</v>
      </c>
      <c r="N131">
        <v>0.4</v>
      </c>
      <c r="O131" t="s">
        <v>494</v>
      </c>
      <c r="P131" t="s">
        <v>494</v>
      </c>
      <c r="Q131">
        <v>0</v>
      </c>
      <c r="AB131" t="s">
        <v>271</v>
      </c>
      <c r="AC131" t="s">
        <v>213</v>
      </c>
      <c r="AD131">
        <v>0</v>
      </c>
      <c r="AE131">
        <v>0</v>
      </c>
      <c r="AF131">
        <v>0</v>
      </c>
      <c r="AG131">
        <v>0</v>
      </c>
      <c r="AI131" t="s">
        <v>109</v>
      </c>
      <c r="AJ131" t="s">
        <v>179</v>
      </c>
      <c r="AK131" t="s">
        <v>179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</row>
    <row r="132" spans="1:45" x14ac:dyDescent="0.3">
      <c r="A132" t="s">
        <v>56</v>
      </c>
      <c r="C132" t="s">
        <v>49</v>
      </c>
      <c r="D132">
        <v>2015</v>
      </c>
      <c r="E132" t="s">
        <v>97</v>
      </c>
      <c r="F132" t="s">
        <v>98</v>
      </c>
      <c r="G132" t="s">
        <v>126</v>
      </c>
      <c r="I132" t="s">
        <v>123</v>
      </c>
      <c r="K132" t="s">
        <v>135</v>
      </c>
      <c r="L132">
        <v>11</v>
      </c>
      <c r="M132" t="s">
        <v>110</v>
      </c>
      <c r="N132">
        <v>11.1</v>
      </c>
      <c r="O132" t="s">
        <v>124</v>
      </c>
      <c r="P132" t="s">
        <v>500</v>
      </c>
      <c r="Q132">
        <v>2.4950000000000001</v>
      </c>
      <c r="AB132" t="s">
        <v>271</v>
      </c>
      <c r="AC132" t="s">
        <v>213</v>
      </c>
      <c r="AD132">
        <v>0</v>
      </c>
      <c r="AE132">
        <v>0</v>
      </c>
      <c r="AF132">
        <v>0</v>
      </c>
      <c r="AG132">
        <v>0</v>
      </c>
      <c r="AI132" t="s">
        <v>109</v>
      </c>
      <c r="AJ132" t="s">
        <v>179</v>
      </c>
      <c r="AK132" t="s">
        <v>179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</row>
    <row r="133" spans="1:45" x14ac:dyDescent="0.3">
      <c r="A133" t="s">
        <v>56</v>
      </c>
      <c r="C133" t="s">
        <v>49</v>
      </c>
      <c r="D133">
        <v>2015</v>
      </c>
      <c r="E133" t="s">
        <v>97</v>
      </c>
      <c r="F133" t="s">
        <v>99</v>
      </c>
      <c r="G133" t="s">
        <v>126</v>
      </c>
      <c r="I133" t="s">
        <v>123</v>
      </c>
      <c r="K133" t="s">
        <v>135</v>
      </c>
      <c r="L133">
        <v>11</v>
      </c>
      <c r="M133" t="s">
        <v>115</v>
      </c>
      <c r="N133">
        <v>3</v>
      </c>
      <c r="O133" t="s">
        <v>115</v>
      </c>
      <c r="P133" t="s">
        <v>501</v>
      </c>
      <c r="Q133">
        <v>0</v>
      </c>
      <c r="AB133" t="s">
        <v>271</v>
      </c>
      <c r="AC133" t="s">
        <v>213</v>
      </c>
      <c r="AD133">
        <v>0</v>
      </c>
      <c r="AE133">
        <v>0</v>
      </c>
      <c r="AF133">
        <v>0</v>
      </c>
      <c r="AG133">
        <v>0</v>
      </c>
      <c r="AI133" t="s">
        <v>109</v>
      </c>
      <c r="AJ133" t="s">
        <v>179</v>
      </c>
      <c r="AK133" t="s">
        <v>179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0</v>
      </c>
    </row>
    <row r="134" spans="1:45" x14ac:dyDescent="0.3">
      <c r="A134" t="s">
        <v>56</v>
      </c>
      <c r="C134" t="s">
        <v>50</v>
      </c>
      <c r="D134">
        <v>2016</v>
      </c>
      <c r="E134" t="s">
        <v>67</v>
      </c>
      <c r="F134" t="s">
        <v>98</v>
      </c>
      <c r="I134" t="s">
        <v>154</v>
      </c>
      <c r="K134" t="s">
        <v>135</v>
      </c>
      <c r="L134">
        <v>37</v>
      </c>
      <c r="M134" t="s">
        <v>130</v>
      </c>
      <c r="N134">
        <v>56</v>
      </c>
      <c r="O134" t="s">
        <v>303</v>
      </c>
      <c r="P134" t="s">
        <v>502</v>
      </c>
      <c r="AA134" t="s">
        <v>272</v>
      </c>
      <c r="AB134" t="s">
        <v>249</v>
      </c>
      <c r="AC134" t="s">
        <v>273</v>
      </c>
      <c r="AD134">
        <v>0</v>
      </c>
      <c r="AE134">
        <v>0</v>
      </c>
      <c r="AF134">
        <v>0</v>
      </c>
      <c r="AG134">
        <v>0</v>
      </c>
      <c r="AI134" t="s">
        <v>109</v>
      </c>
      <c r="AJ134" t="s">
        <v>109</v>
      </c>
      <c r="AK134" t="s">
        <v>179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1</v>
      </c>
      <c r="AR134">
        <v>1</v>
      </c>
      <c r="AS134">
        <v>1</v>
      </c>
    </row>
    <row r="135" spans="1:45" x14ac:dyDescent="0.3">
      <c r="A135" t="s">
        <v>56</v>
      </c>
      <c r="C135" t="s">
        <v>50</v>
      </c>
      <c r="D135">
        <v>2016</v>
      </c>
      <c r="E135" t="s">
        <v>67</v>
      </c>
      <c r="F135" t="s">
        <v>99</v>
      </c>
      <c r="I135" t="s">
        <v>140</v>
      </c>
      <c r="K135" t="s">
        <v>135</v>
      </c>
      <c r="L135">
        <v>37</v>
      </c>
      <c r="M135" t="s">
        <v>503</v>
      </c>
      <c r="N135">
        <v>27.5</v>
      </c>
      <c r="O135" t="s">
        <v>504</v>
      </c>
      <c r="P135" t="s">
        <v>505</v>
      </c>
      <c r="AA135" t="s">
        <v>272</v>
      </c>
      <c r="AB135" t="s">
        <v>249</v>
      </c>
      <c r="AC135" t="s">
        <v>273</v>
      </c>
      <c r="AD135">
        <v>0</v>
      </c>
      <c r="AE135">
        <v>0</v>
      </c>
      <c r="AF135">
        <v>0</v>
      </c>
      <c r="AG135">
        <v>0</v>
      </c>
      <c r="AI135" t="s">
        <v>109</v>
      </c>
      <c r="AJ135" t="s">
        <v>109</v>
      </c>
      <c r="AK135" t="s">
        <v>179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1</v>
      </c>
      <c r="AR135">
        <v>1</v>
      </c>
      <c r="AS1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0D9A-1005-42E3-8D97-723FEC086E32}">
  <dimension ref="A1:AT156"/>
  <sheetViews>
    <sheetView topLeftCell="A40" workbookViewId="0">
      <selection activeCell="AT144" sqref="AT144"/>
    </sheetView>
  </sheetViews>
  <sheetFormatPr defaultRowHeight="14.4" x14ac:dyDescent="0.3"/>
  <cols>
    <col min="8" max="8" width="9.109375" style="3"/>
    <col min="10" max="10" width="9.109375" style="3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</row>
    <row r="2" spans="1:46" x14ac:dyDescent="0.3">
      <c r="A2" t="s">
        <v>52</v>
      </c>
      <c r="B2">
        <v>627</v>
      </c>
      <c r="C2" t="s">
        <v>25</v>
      </c>
      <c r="D2">
        <v>2011</v>
      </c>
      <c r="E2" t="s">
        <v>57</v>
      </c>
      <c r="F2" t="s">
        <v>98</v>
      </c>
      <c r="I2" s="2" t="s">
        <v>104</v>
      </c>
      <c r="K2" s="2" t="s">
        <v>274</v>
      </c>
      <c r="L2" s="2">
        <v>39</v>
      </c>
      <c r="M2" s="2" t="s">
        <v>275</v>
      </c>
      <c r="N2" s="2">
        <v>2570</v>
      </c>
      <c r="O2" s="2" t="s">
        <v>276</v>
      </c>
      <c r="P2" s="2" t="s">
        <v>277</v>
      </c>
      <c r="Q2" s="2"/>
      <c r="R2" s="2">
        <v>28</v>
      </c>
      <c r="Z2" t="s">
        <v>176</v>
      </c>
      <c r="AB2" t="s">
        <v>177</v>
      </c>
      <c r="AC2" t="s">
        <v>178</v>
      </c>
      <c r="AD2">
        <v>0</v>
      </c>
      <c r="AE2">
        <v>0</v>
      </c>
      <c r="AF2">
        <v>0</v>
      </c>
      <c r="AG2">
        <v>0</v>
      </c>
      <c r="AH2" t="s">
        <v>179</v>
      </c>
      <c r="AI2" t="s">
        <v>109</v>
      </c>
      <c r="AJ2" t="s">
        <v>109</v>
      </c>
      <c r="AK2" t="s">
        <v>179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6" x14ac:dyDescent="0.3">
      <c r="A3" s="1" t="s">
        <v>52</v>
      </c>
      <c r="B3" s="1">
        <v>627</v>
      </c>
      <c r="C3" s="1" t="s">
        <v>25</v>
      </c>
      <c r="D3" s="1">
        <v>2011</v>
      </c>
      <c r="E3" s="1" t="s">
        <v>57</v>
      </c>
      <c r="F3" s="1" t="s">
        <v>99</v>
      </c>
      <c r="G3" s="1"/>
      <c r="I3" s="1">
        <v>0.02</v>
      </c>
      <c r="J3" s="3">
        <v>4</v>
      </c>
      <c r="K3" s="1" t="s">
        <v>274</v>
      </c>
      <c r="L3" s="1">
        <v>39</v>
      </c>
      <c r="M3" s="1">
        <f>0.02/3*2</f>
        <v>1.3333333333333334E-2</v>
      </c>
      <c r="N3" s="1">
        <f>0.02/3*2</f>
        <v>1.3333333333333334E-2</v>
      </c>
      <c r="O3" s="1">
        <f>0.02/3*2</f>
        <v>1.3333333333333334E-2</v>
      </c>
      <c r="P3" s="1">
        <f>0.02/3*2</f>
        <v>1.3333333333333334E-2</v>
      </c>
      <c r="Q3" s="1"/>
      <c r="R3" s="1"/>
    </row>
    <row r="4" spans="1:46" x14ac:dyDescent="0.3">
      <c r="A4" t="s">
        <v>52</v>
      </c>
      <c r="B4">
        <v>495</v>
      </c>
      <c r="C4" t="s">
        <v>26</v>
      </c>
      <c r="D4">
        <v>2012</v>
      </c>
      <c r="E4" t="s">
        <v>58</v>
      </c>
      <c r="F4" t="s">
        <v>99</v>
      </c>
      <c r="I4" s="1">
        <v>1</v>
      </c>
      <c r="J4" s="3">
        <v>1</v>
      </c>
      <c r="K4" s="2" t="s">
        <v>274</v>
      </c>
      <c r="L4" s="2">
        <v>20</v>
      </c>
      <c r="M4" s="1">
        <f>2/3*1</f>
        <v>0.66666666666666663</v>
      </c>
      <c r="N4" s="2">
        <v>400</v>
      </c>
      <c r="O4" s="2" t="s">
        <v>278</v>
      </c>
      <c r="P4" s="2" t="s">
        <v>279</v>
      </c>
      <c r="Z4" t="s">
        <v>180</v>
      </c>
      <c r="AB4" t="s">
        <v>181</v>
      </c>
      <c r="AC4" t="s">
        <v>182</v>
      </c>
      <c r="AD4">
        <v>0</v>
      </c>
      <c r="AE4">
        <v>0</v>
      </c>
      <c r="AF4">
        <v>0</v>
      </c>
      <c r="AG4">
        <v>0</v>
      </c>
      <c r="AH4" t="s">
        <v>179</v>
      </c>
      <c r="AI4" t="s">
        <v>109</v>
      </c>
      <c r="AJ4" t="s">
        <v>109</v>
      </c>
      <c r="AK4" t="s">
        <v>179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183</v>
      </c>
    </row>
    <row r="5" spans="1:46" x14ac:dyDescent="0.3">
      <c r="A5" t="s">
        <v>52</v>
      </c>
      <c r="B5">
        <v>495</v>
      </c>
      <c r="C5" t="s">
        <v>26</v>
      </c>
      <c r="D5">
        <v>2012</v>
      </c>
      <c r="E5" t="s">
        <v>58</v>
      </c>
      <c r="F5" t="s">
        <v>98</v>
      </c>
      <c r="I5" s="1">
        <v>1.9</v>
      </c>
      <c r="J5" s="3">
        <v>1</v>
      </c>
      <c r="K5" s="2" t="s">
        <v>274</v>
      </c>
      <c r="L5" s="2">
        <v>20</v>
      </c>
      <c r="M5" s="1">
        <f>1.9*2/3</f>
        <v>1.2666666666666666</v>
      </c>
      <c r="N5" s="2">
        <v>440</v>
      </c>
      <c r="O5" s="2" t="s">
        <v>280</v>
      </c>
      <c r="P5" s="2" t="s">
        <v>281</v>
      </c>
      <c r="Z5" t="s">
        <v>180</v>
      </c>
      <c r="AB5" t="s">
        <v>181</v>
      </c>
      <c r="AC5" t="s">
        <v>182</v>
      </c>
      <c r="AD5">
        <v>0</v>
      </c>
      <c r="AE5">
        <v>0</v>
      </c>
      <c r="AF5">
        <v>0</v>
      </c>
      <c r="AG5">
        <v>0</v>
      </c>
      <c r="AH5" t="s">
        <v>179</v>
      </c>
      <c r="AI5" t="s">
        <v>109</v>
      </c>
      <c r="AJ5" t="s">
        <v>109</v>
      </c>
      <c r="AK5" t="s">
        <v>179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183</v>
      </c>
    </row>
    <row r="6" spans="1:46" x14ac:dyDescent="0.3">
      <c r="A6" t="s">
        <v>52</v>
      </c>
      <c r="B6">
        <v>495</v>
      </c>
      <c r="C6" t="s">
        <v>26</v>
      </c>
      <c r="D6">
        <v>2012</v>
      </c>
      <c r="E6" t="s">
        <v>59</v>
      </c>
      <c r="F6" t="s">
        <v>99</v>
      </c>
      <c r="I6" s="1"/>
      <c r="K6" s="2" t="s">
        <v>274</v>
      </c>
      <c r="L6" s="2">
        <v>12</v>
      </c>
      <c r="M6" s="2" t="s">
        <v>282</v>
      </c>
      <c r="N6" s="2">
        <v>89</v>
      </c>
      <c r="O6" s="2" t="s">
        <v>283</v>
      </c>
      <c r="P6" s="2" t="s">
        <v>284</v>
      </c>
      <c r="Z6" t="s">
        <v>180</v>
      </c>
      <c r="AB6" t="s">
        <v>181</v>
      </c>
      <c r="AC6" t="s">
        <v>182</v>
      </c>
      <c r="AD6">
        <v>0</v>
      </c>
      <c r="AE6">
        <v>0</v>
      </c>
      <c r="AF6">
        <v>0</v>
      </c>
      <c r="AG6">
        <v>0</v>
      </c>
      <c r="AH6" t="s">
        <v>179</v>
      </c>
      <c r="AI6" t="s">
        <v>109</v>
      </c>
      <c r="AJ6" t="s">
        <v>109</v>
      </c>
      <c r="AK6" t="s">
        <v>179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183</v>
      </c>
    </row>
    <row r="7" spans="1:46" x14ac:dyDescent="0.3">
      <c r="A7" t="s">
        <v>52</v>
      </c>
      <c r="B7">
        <v>495</v>
      </c>
      <c r="C7" t="s">
        <v>26</v>
      </c>
      <c r="D7">
        <v>2012</v>
      </c>
      <c r="E7" t="s">
        <v>59</v>
      </c>
      <c r="F7" t="s">
        <v>98</v>
      </c>
      <c r="I7" s="1">
        <v>1.9</v>
      </c>
      <c r="J7" s="3">
        <v>1</v>
      </c>
      <c r="K7" s="2" t="s">
        <v>274</v>
      </c>
      <c r="L7" s="2">
        <v>12</v>
      </c>
      <c r="M7" s="1">
        <f>2/3*1.9</f>
        <v>1.2666666666666666</v>
      </c>
      <c r="N7" s="2">
        <v>200</v>
      </c>
      <c r="O7" s="2" t="s">
        <v>285</v>
      </c>
      <c r="P7" s="2" t="s">
        <v>286</v>
      </c>
      <c r="Z7" t="s">
        <v>180</v>
      </c>
      <c r="AB7" t="s">
        <v>181</v>
      </c>
      <c r="AC7" t="s">
        <v>182</v>
      </c>
      <c r="AD7">
        <v>0</v>
      </c>
      <c r="AE7">
        <v>0</v>
      </c>
      <c r="AF7">
        <v>0</v>
      </c>
      <c r="AG7">
        <v>0</v>
      </c>
      <c r="AH7" t="s">
        <v>179</v>
      </c>
      <c r="AI7" t="s">
        <v>109</v>
      </c>
      <c r="AJ7" t="s">
        <v>109</v>
      </c>
      <c r="AK7" t="s">
        <v>179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183</v>
      </c>
    </row>
    <row r="8" spans="1:46" x14ac:dyDescent="0.3">
      <c r="A8" t="s">
        <v>52</v>
      </c>
      <c r="B8">
        <v>393</v>
      </c>
      <c r="C8" t="s">
        <v>27</v>
      </c>
      <c r="D8">
        <v>2017</v>
      </c>
      <c r="E8" t="s">
        <v>57</v>
      </c>
      <c r="F8" t="s">
        <v>100</v>
      </c>
      <c r="I8" s="2" t="s">
        <v>106</v>
      </c>
      <c r="J8" s="3">
        <v>1</v>
      </c>
      <c r="K8" s="2" t="s">
        <v>274</v>
      </c>
      <c r="L8" s="2">
        <v>57</v>
      </c>
      <c r="M8" s="1">
        <f>2/3*I8</f>
        <v>0.14666666666666667</v>
      </c>
      <c r="N8" s="2">
        <v>2.93</v>
      </c>
      <c r="O8" s="2" t="s">
        <v>288</v>
      </c>
      <c r="P8" s="2" t="s">
        <v>289</v>
      </c>
      <c r="Q8" s="2">
        <v>0.51</v>
      </c>
      <c r="R8" s="2">
        <v>0.61</v>
      </c>
      <c r="Z8" t="s">
        <v>184</v>
      </c>
      <c r="AB8" t="s">
        <v>185</v>
      </c>
      <c r="AC8" t="s">
        <v>186</v>
      </c>
      <c r="AD8">
        <v>0</v>
      </c>
      <c r="AE8">
        <v>0</v>
      </c>
      <c r="AF8">
        <v>0</v>
      </c>
      <c r="AG8">
        <v>0</v>
      </c>
      <c r="AH8" t="s">
        <v>179</v>
      </c>
      <c r="AI8" t="s">
        <v>109</v>
      </c>
      <c r="AJ8" t="s">
        <v>109</v>
      </c>
      <c r="AK8" t="s">
        <v>109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6" x14ac:dyDescent="0.3">
      <c r="A9" t="s">
        <v>52</v>
      </c>
      <c r="B9">
        <v>393</v>
      </c>
      <c r="C9" t="s">
        <v>27</v>
      </c>
      <c r="D9">
        <v>2017</v>
      </c>
      <c r="E9" t="s">
        <v>57</v>
      </c>
      <c r="F9" t="s">
        <v>101</v>
      </c>
      <c r="I9" s="2" t="s">
        <v>104</v>
      </c>
      <c r="J9" s="3">
        <v>1</v>
      </c>
      <c r="K9" s="2" t="s">
        <v>274</v>
      </c>
      <c r="L9" s="2">
        <v>57</v>
      </c>
      <c r="M9" s="1">
        <f t="shared" ref="M9:M10" si="0">2/3*I9</f>
        <v>0.3133333333333333</v>
      </c>
      <c r="N9" s="2">
        <v>5.04</v>
      </c>
      <c r="O9" s="2" t="s">
        <v>290</v>
      </c>
      <c r="P9" s="2" t="s">
        <v>291</v>
      </c>
      <c r="Q9" s="2">
        <v>0.89</v>
      </c>
      <c r="R9" s="2">
        <v>1.0900000000000001</v>
      </c>
      <c r="Z9" t="s">
        <v>184</v>
      </c>
      <c r="AB9" t="s">
        <v>185</v>
      </c>
      <c r="AC9" t="s">
        <v>186</v>
      </c>
      <c r="AD9">
        <v>0</v>
      </c>
      <c r="AE9">
        <v>0</v>
      </c>
      <c r="AF9">
        <v>0</v>
      </c>
      <c r="AG9">
        <v>0</v>
      </c>
      <c r="AH9" t="s">
        <v>179</v>
      </c>
      <c r="AI9" t="s">
        <v>109</v>
      </c>
      <c r="AJ9" t="s">
        <v>109</v>
      </c>
      <c r="AK9" t="s">
        <v>109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6" x14ac:dyDescent="0.3">
      <c r="A10" t="s">
        <v>52</v>
      </c>
      <c r="B10">
        <v>393</v>
      </c>
      <c r="C10" t="s">
        <v>27</v>
      </c>
      <c r="D10">
        <v>2017</v>
      </c>
      <c r="E10" t="s">
        <v>57</v>
      </c>
      <c r="F10" t="s">
        <v>102</v>
      </c>
      <c r="I10" s="2" t="s">
        <v>107</v>
      </c>
      <c r="J10" s="3">
        <v>1</v>
      </c>
      <c r="K10" s="2" t="s">
        <v>274</v>
      </c>
      <c r="L10" s="2">
        <v>57</v>
      </c>
      <c r="M10" s="1">
        <f t="shared" si="0"/>
        <v>2.9866666666666668</v>
      </c>
      <c r="N10" s="2">
        <v>99.8</v>
      </c>
      <c r="O10" s="2" t="s">
        <v>292</v>
      </c>
      <c r="P10" s="2" t="s">
        <v>293</v>
      </c>
      <c r="Q10" s="2">
        <v>18</v>
      </c>
      <c r="R10" s="2">
        <v>16.2</v>
      </c>
      <c r="Z10" t="s">
        <v>184</v>
      </c>
      <c r="AB10" t="s">
        <v>185</v>
      </c>
      <c r="AC10" t="s">
        <v>186</v>
      </c>
      <c r="AD10">
        <v>0</v>
      </c>
      <c r="AE10">
        <v>0</v>
      </c>
      <c r="AF10">
        <v>0</v>
      </c>
      <c r="AG10">
        <v>0</v>
      </c>
      <c r="AH10" t="s">
        <v>179</v>
      </c>
      <c r="AI10" t="s">
        <v>109</v>
      </c>
      <c r="AJ10" t="s">
        <v>109</v>
      </c>
      <c r="AK10" t="s">
        <v>109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187</v>
      </c>
    </row>
    <row r="11" spans="1:46" s="1" customFormat="1" x14ac:dyDescent="0.3">
      <c r="A11" s="1" t="s">
        <v>52</v>
      </c>
      <c r="B11" s="1">
        <v>393</v>
      </c>
      <c r="C11" s="1" t="s">
        <v>27</v>
      </c>
      <c r="D11" s="1">
        <v>2017</v>
      </c>
      <c r="E11" s="1" t="s">
        <v>57</v>
      </c>
      <c r="F11" s="1" t="s">
        <v>506</v>
      </c>
      <c r="H11" s="3"/>
      <c r="I11" s="1">
        <v>0.2</v>
      </c>
      <c r="J11" s="3"/>
      <c r="K11" s="1" t="s">
        <v>274</v>
      </c>
      <c r="L11" s="1">
        <v>57</v>
      </c>
      <c r="M11" s="1">
        <f>0.2*2/3</f>
        <v>0.13333333333333333</v>
      </c>
      <c r="N11" s="1">
        <v>2.65</v>
      </c>
      <c r="O11" s="1">
        <f>0.2*2/3</f>
        <v>0.13333333333333333</v>
      </c>
    </row>
    <row r="13" spans="1:46" x14ac:dyDescent="0.3">
      <c r="A13" t="s">
        <v>53</v>
      </c>
      <c r="B13">
        <v>627</v>
      </c>
      <c r="C13" t="s">
        <v>25</v>
      </c>
      <c r="D13">
        <v>2011</v>
      </c>
      <c r="E13" t="s">
        <v>60</v>
      </c>
      <c r="F13" t="s">
        <v>98</v>
      </c>
      <c r="I13" s="2" t="s">
        <v>104</v>
      </c>
      <c r="J13" s="3">
        <v>1</v>
      </c>
      <c r="K13" s="2" t="s">
        <v>274</v>
      </c>
      <c r="L13" s="2">
        <v>6</v>
      </c>
      <c r="M13" s="2">
        <f>0.47*2/3</f>
        <v>0.3133333333333333</v>
      </c>
      <c r="N13" s="2">
        <v>9.1999999999999993</v>
      </c>
      <c r="O13" s="2"/>
      <c r="P13" s="2" t="s">
        <v>295</v>
      </c>
      <c r="Q13" s="2"/>
      <c r="R13" s="2"/>
      <c r="Z13" t="s">
        <v>176</v>
      </c>
      <c r="AB13" t="s">
        <v>177</v>
      </c>
      <c r="AC13" t="s">
        <v>178</v>
      </c>
      <c r="AD13">
        <v>0</v>
      </c>
      <c r="AE13">
        <v>0</v>
      </c>
      <c r="AF13">
        <v>0</v>
      </c>
      <c r="AG13">
        <v>0</v>
      </c>
      <c r="AH13" t="s">
        <v>179</v>
      </c>
      <c r="AI13" t="s">
        <v>109</v>
      </c>
      <c r="AJ13" t="s">
        <v>109</v>
      </c>
      <c r="AK13" t="s">
        <v>179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6" x14ac:dyDescent="0.3">
      <c r="A14" t="s">
        <v>53</v>
      </c>
      <c r="B14">
        <v>627</v>
      </c>
      <c r="C14" t="s">
        <v>25</v>
      </c>
      <c r="D14">
        <v>2011</v>
      </c>
      <c r="E14" t="s">
        <v>60</v>
      </c>
      <c r="F14" t="s">
        <v>99</v>
      </c>
      <c r="I14" s="2" t="s">
        <v>108</v>
      </c>
      <c r="J14" s="3">
        <v>4</v>
      </c>
      <c r="K14" s="2" t="s">
        <v>274</v>
      </c>
      <c r="L14" s="2">
        <v>6</v>
      </c>
      <c r="M14" s="2">
        <v>1.3333333333333299E-2</v>
      </c>
      <c r="N14" s="2">
        <v>1.3333333333333299E-2</v>
      </c>
      <c r="O14" s="2" t="s">
        <v>297</v>
      </c>
      <c r="P14" s="2">
        <v>1.3333333333333299E-2</v>
      </c>
      <c r="Q14" s="2"/>
      <c r="R14" s="2"/>
      <c r="Z14" t="s">
        <v>176</v>
      </c>
      <c r="AB14" t="s">
        <v>177</v>
      </c>
      <c r="AC14" t="s">
        <v>178</v>
      </c>
      <c r="AD14">
        <v>0</v>
      </c>
      <c r="AE14">
        <v>0</v>
      </c>
      <c r="AF14">
        <v>0</v>
      </c>
      <c r="AG14">
        <v>0</v>
      </c>
      <c r="AH14" t="s">
        <v>179</v>
      </c>
      <c r="AI14" t="s">
        <v>109</v>
      </c>
      <c r="AJ14" t="s">
        <v>109</v>
      </c>
      <c r="AK14" t="s">
        <v>179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6" x14ac:dyDescent="0.3">
      <c r="A15" t="s">
        <v>53</v>
      </c>
      <c r="B15">
        <v>495</v>
      </c>
      <c r="C15" t="s">
        <v>26</v>
      </c>
      <c r="D15">
        <v>2012</v>
      </c>
      <c r="E15" t="s">
        <v>60</v>
      </c>
      <c r="F15" t="s">
        <v>99</v>
      </c>
      <c r="G15" s="2" t="s">
        <v>109</v>
      </c>
      <c r="H15" s="3">
        <v>1</v>
      </c>
      <c r="K15" s="2" t="s">
        <v>274</v>
      </c>
      <c r="L15" s="2">
        <v>10</v>
      </c>
      <c r="M15" s="1">
        <f>2/3*1</f>
        <v>0.66666666666666663</v>
      </c>
      <c r="N15" s="2">
        <v>6.1</v>
      </c>
      <c r="O15" s="2" t="s">
        <v>299</v>
      </c>
      <c r="P15" s="1">
        <v>2.2999999999999998</v>
      </c>
      <c r="Z15" t="s">
        <v>180</v>
      </c>
      <c r="AB15" t="s">
        <v>181</v>
      </c>
      <c r="AC15" t="s">
        <v>188</v>
      </c>
      <c r="AD15">
        <v>0</v>
      </c>
      <c r="AE15">
        <v>0</v>
      </c>
      <c r="AF15">
        <v>0</v>
      </c>
      <c r="AG15">
        <v>0</v>
      </c>
      <c r="AH15" t="s">
        <v>179</v>
      </c>
      <c r="AI15" t="s">
        <v>109</v>
      </c>
      <c r="AJ15" t="s">
        <v>109</v>
      </c>
      <c r="AK15" t="s">
        <v>179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183</v>
      </c>
    </row>
    <row r="16" spans="1:46" x14ac:dyDescent="0.3">
      <c r="A16" t="s">
        <v>53</v>
      </c>
      <c r="B16">
        <v>495</v>
      </c>
      <c r="C16" t="s">
        <v>26</v>
      </c>
      <c r="D16">
        <v>2012</v>
      </c>
      <c r="E16" t="s">
        <v>60</v>
      </c>
      <c r="F16" t="s">
        <v>98</v>
      </c>
      <c r="G16" s="2" t="s">
        <v>110</v>
      </c>
      <c r="K16" s="2" t="s">
        <v>274</v>
      </c>
      <c r="L16" s="2">
        <v>10</v>
      </c>
      <c r="M16" s="1">
        <f>2/3*1.9</f>
        <v>1.2666666666666666</v>
      </c>
      <c r="N16" s="2">
        <v>20</v>
      </c>
      <c r="O16" s="2" t="s">
        <v>302</v>
      </c>
      <c r="P16" s="2" t="s">
        <v>303</v>
      </c>
      <c r="Z16" t="s">
        <v>180</v>
      </c>
      <c r="AB16" t="s">
        <v>181</v>
      </c>
      <c r="AC16" t="s">
        <v>188</v>
      </c>
      <c r="AD16">
        <v>0</v>
      </c>
      <c r="AE16">
        <v>0</v>
      </c>
      <c r="AF16">
        <v>0</v>
      </c>
      <c r="AG16">
        <v>0</v>
      </c>
      <c r="AH16" t="s">
        <v>179</v>
      </c>
      <c r="AI16" t="s">
        <v>109</v>
      </c>
      <c r="AJ16" t="s">
        <v>109</v>
      </c>
      <c r="AK16" t="s">
        <v>179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183</v>
      </c>
    </row>
    <row r="17" spans="1:46" x14ac:dyDescent="0.3">
      <c r="A17" t="s">
        <v>53</v>
      </c>
      <c r="B17">
        <v>534</v>
      </c>
      <c r="C17" t="s">
        <v>28</v>
      </c>
      <c r="D17">
        <v>2012</v>
      </c>
      <c r="E17" t="s">
        <v>60</v>
      </c>
      <c r="F17" t="s">
        <v>99</v>
      </c>
      <c r="G17" s="5" t="s">
        <v>111</v>
      </c>
      <c r="K17" s="2" t="s">
        <v>274</v>
      </c>
      <c r="L17" s="5">
        <v>16</v>
      </c>
      <c r="P17" s="1">
        <v>2.2999999999999998</v>
      </c>
      <c r="Z17" t="s">
        <v>189</v>
      </c>
      <c r="AB17" t="s">
        <v>190</v>
      </c>
      <c r="AC17" t="s">
        <v>191</v>
      </c>
      <c r="AD17">
        <v>0</v>
      </c>
      <c r="AE17">
        <v>0</v>
      </c>
      <c r="AF17">
        <v>0</v>
      </c>
      <c r="AG17">
        <v>0</v>
      </c>
      <c r="AH17" t="s">
        <v>179</v>
      </c>
      <c r="AI17" t="s">
        <v>109</v>
      </c>
      <c r="AJ17" t="s">
        <v>109</v>
      </c>
      <c r="AK17" t="s">
        <v>179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t="s">
        <v>53</v>
      </c>
      <c r="B18">
        <v>534</v>
      </c>
      <c r="C18" t="s">
        <v>28</v>
      </c>
      <c r="D18">
        <v>2012</v>
      </c>
      <c r="E18" t="s">
        <v>60</v>
      </c>
      <c r="F18" t="s">
        <v>98</v>
      </c>
      <c r="G18" s="5" t="s">
        <v>112</v>
      </c>
      <c r="K18" s="2" t="s">
        <v>274</v>
      </c>
      <c r="L18" s="5">
        <v>16</v>
      </c>
      <c r="P18" s="2" t="s">
        <v>304</v>
      </c>
      <c r="Z18" t="s">
        <v>189</v>
      </c>
      <c r="AB18" t="s">
        <v>190</v>
      </c>
      <c r="AC18" t="s">
        <v>191</v>
      </c>
      <c r="AD18">
        <v>0</v>
      </c>
      <c r="AE18">
        <v>0</v>
      </c>
      <c r="AF18">
        <v>0</v>
      </c>
      <c r="AG18">
        <v>0</v>
      </c>
      <c r="AH18" t="s">
        <v>179</v>
      </c>
      <c r="AI18" t="s">
        <v>109</v>
      </c>
      <c r="AJ18" t="s">
        <v>109</v>
      </c>
      <c r="AK18" t="s">
        <v>179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t="s">
        <v>53</v>
      </c>
      <c r="B19">
        <v>534</v>
      </c>
      <c r="C19" t="s">
        <v>28</v>
      </c>
      <c r="D19">
        <v>2012</v>
      </c>
      <c r="E19" t="s">
        <v>60</v>
      </c>
      <c r="F19" t="s">
        <v>99</v>
      </c>
      <c r="G19" s="5" t="s">
        <v>111</v>
      </c>
      <c r="K19" s="2" t="s">
        <v>274</v>
      </c>
      <c r="L19" s="5">
        <v>12</v>
      </c>
      <c r="P19" s="2" t="s">
        <v>305</v>
      </c>
      <c r="Z19" t="s">
        <v>192</v>
      </c>
      <c r="AB19" t="s">
        <v>190</v>
      </c>
      <c r="AC19" t="s">
        <v>191</v>
      </c>
      <c r="AD19">
        <v>0</v>
      </c>
      <c r="AE19">
        <v>0</v>
      </c>
      <c r="AF19">
        <v>0</v>
      </c>
      <c r="AG19">
        <v>0</v>
      </c>
      <c r="AH19" t="s">
        <v>179</v>
      </c>
      <c r="AI19" t="s">
        <v>179</v>
      </c>
      <c r="AJ19" t="s">
        <v>179</v>
      </c>
      <c r="AK19" t="s">
        <v>109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t="s">
        <v>53</v>
      </c>
      <c r="B20">
        <v>534</v>
      </c>
      <c r="C20" t="s">
        <v>28</v>
      </c>
      <c r="D20">
        <v>2012</v>
      </c>
      <c r="E20" t="s">
        <v>60</v>
      </c>
      <c r="F20" t="s">
        <v>98</v>
      </c>
      <c r="G20" s="5" t="s">
        <v>112</v>
      </c>
      <c r="K20" s="2" t="s">
        <v>274</v>
      </c>
      <c r="L20" s="5">
        <v>12</v>
      </c>
      <c r="P20" s="2" t="s">
        <v>305</v>
      </c>
      <c r="Z20" t="s">
        <v>192</v>
      </c>
      <c r="AB20" t="s">
        <v>190</v>
      </c>
      <c r="AC20" t="s">
        <v>191</v>
      </c>
      <c r="AD20">
        <v>0</v>
      </c>
      <c r="AE20">
        <v>0</v>
      </c>
      <c r="AF20">
        <v>0</v>
      </c>
      <c r="AG20">
        <v>0</v>
      </c>
      <c r="AH20" t="s">
        <v>179</v>
      </c>
      <c r="AI20" t="s">
        <v>179</v>
      </c>
      <c r="AJ20" t="s">
        <v>179</v>
      </c>
      <c r="AK20" t="s">
        <v>109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2" spans="1:46" x14ac:dyDescent="0.3">
      <c r="A22" t="s">
        <v>54</v>
      </c>
      <c r="B22">
        <v>627</v>
      </c>
      <c r="C22" t="s">
        <v>25</v>
      </c>
      <c r="D22">
        <v>2011</v>
      </c>
      <c r="E22" t="s">
        <v>61</v>
      </c>
      <c r="F22" t="s">
        <v>98</v>
      </c>
      <c r="I22" s="2" t="s">
        <v>113</v>
      </c>
      <c r="K22" s="2" t="s">
        <v>114</v>
      </c>
      <c r="L22" s="2">
        <v>132</v>
      </c>
      <c r="M22" s="2">
        <v>1.9</v>
      </c>
      <c r="N22" s="2">
        <v>1390</v>
      </c>
      <c r="O22" s="2" t="s">
        <v>306</v>
      </c>
      <c r="P22" s="1">
        <v>97</v>
      </c>
      <c r="R22" s="1">
        <v>32</v>
      </c>
      <c r="Z22" t="s">
        <v>193</v>
      </c>
      <c r="AB22" t="s">
        <v>177</v>
      </c>
      <c r="AC22" t="s">
        <v>194</v>
      </c>
      <c r="AD22">
        <v>0</v>
      </c>
      <c r="AE22">
        <v>0</v>
      </c>
      <c r="AF22">
        <v>0</v>
      </c>
      <c r="AG22">
        <v>0</v>
      </c>
      <c r="AH22" t="s">
        <v>179</v>
      </c>
      <c r="AI22" t="s">
        <v>109</v>
      </c>
      <c r="AJ22" t="s">
        <v>109</v>
      </c>
      <c r="AK22" t="s">
        <v>179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3">
      <c r="A23" t="s">
        <v>54</v>
      </c>
      <c r="B23">
        <v>627</v>
      </c>
      <c r="C23" t="s">
        <v>25</v>
      </c>
      <c r="D23">
        <v>2011</v>
      </c>
      <c r="E23" t="s">
        <v>61</v>
      </c>
      <c r="F23" t="s">
        <v>99</v>
      </c>
      <c r="I23" s="2" t="s">
        <v>115</v>
      </c>
      <c r="K23" s="2" t="s">
        <v>114</v>
      </c>
      <c r="L23" s="2">
        <v>132</v>
      </c>
      <c r="M23" s="2">
        <v>1.5</v>
      </c>
      <c r="N23" s="2">
        <v>4661</v>
      </c>
      <c r="O23" s="2" t="s">
        <v>308</v>
      </c>
      <c r="P23" s="1">
        <v>280</v>
      </c>
      <c r="R23" s="1">
        <v>73</v>
      </c>
      <c r="Z23" t="s">
        <v>193</v>
      </c>
      <c r="AB23" t="s">
        <v>177</v>
      </c>
      <c r="AC23" t="s">
        <v>194</v>
      </c>
      <c r="AD23">
        <v>0</v>
      </c>
      <c r="AE23">
        <v>0</v>
      </c>
      <c r="AF23">
        <v>0</v>
      </c>
      <c r="AG23">
        <v>0</v>
      </c>
      <c r="AH23" t="s">
        <v>179</v>
      </c>
      <c r="AI23" t="s">
        <v>109</v>
      </c>
      <c r="AJ23" t="s">
        <v>109</v>
      </c>
      <c r="AK23" t="s">
        <v>179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t="s">
        <v>54</v>
      </c>
      <c r="B24">
        <v>143</v>
      </c>
      <c r="C24" t="s">
        <v>29</v>
      </c>
      <c r="D24">
        <v>2013</v>
      </c>
      <c r="E24" t="s">
        <v>62</v>
      </c>
      <c r="F24" t="s">
        <v>98</v>
      </c>
      <c r="G24" s="2" t="s">
        <v>116</v>
      </c>
      <c r="H24" s="3">
        <v>1</v>
      </c>
      <c r="K24" s="2" t="s">
        <v>114</v>
      </c>
      <c r="L24" s="2">
        <v>31</v>
      </c>
      <c r="M24" s="1">
        <f>5*2/3</f>
        <v>3.3333333333333335</v>
      </c>
      <c r="N24" s="2">
        <v>336</v>
      </c>
      <c r="O24" s="2"/>
      <c r="P24" s="2"/>
      <c r="Q24" s="2"/>
      <c r="R24" s="2">
        <v>32</v>
      </c>
      <c r="S24" s="2">
        <v>4.4000000000000004</v>
      </c>
      <c r="Z24" t="s">
        <v>195</v>
      </c>
      <c r="AA24" t="s">
        <v>196</v>
      </c>
      <c r="AB24" t="s">
        <v>197</v>
      </c>
      <c r="AC24" t="s">
        <v>188</v>
      </c>
      <c r="AD24">
        <v>0</v>
      </c>
      <c r="AE24">
        <v>0</v>
      </c>
      <c r="AF24">
        <v>0</v>
      </c>
      <c r="AG24">
        <v>0</v>
      </c>
      <c r="AH24" t="s">
        <v>179</v>
      </c>
      <c r="AI24" t="s">
        <v>109</v>
      </c>
      <c r="AJ24" t="s">
        <v>109</v>
      </c>
      <c r="AK24" t="s">
        <v>179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512</v>
      </c>
    </row>
    <row r="25" spans="1:46" x14ac:dyDescent="0.3">
      <c r="A25" t="s">
        <v>54</v>
      </c>
      <c r="B25">
        <v>143</v>
      </c>
      <c r="C25" t="s">
        <v>29</v>
      </c>
      <c r="D25">
        <v>2013</v>
      </c>
      <c r="E25" t="s">
        <v>62</v>
      </c>
      <c r="F25" t="s">
        <v>99</v>
      </c>
      <c r="G25" s="2" t="s">
        <v>117</v>
      </c>
      <c r="H25" s="3">
        <v>1</v>
      </c>
      <c r="K25" s="2" t="s">
        <v>114</v>
      </c>
      <c r="L25" s="2">
        <v>31</v>
      </c>
      <c r="M25" s="1">
        <f>7*2/3</f>
        <v>4.666666666666667</v>
      </c>
      <c r="N25" s="2">
        <v>98.2</v>
      </c>
      <c r="O25" s="2"/>
      <c r="P25" s="2"/>
      <c r="Q25" s="2"/>
      <c r="R25" s="2">
        <v>14.6</v>
      </c>
      <c r="S25" s="2">
        <v>3.2</v>
      </c>
      <c r="Z25" t="s">
        <v>195</v>
      </c>
      <c r="AA25" t="s">
        <v>196</v>
      </c>
      <c r="AB25" t="s">
        <v>197</v>
      </c>
      <c r="AC25" t="s">
        <v>188</v>
      </c>
      <c r="AD25">
        <v>0</v>
      </c>
      <c r="AE25">
        <v>0</v>
      </c>
      <c r="AF25">
        <v>0</v>
      </c>
      <c r="AG25">
        <v>0</v>
      </c>
      <c r="AH25" t="s">
        <v>179</v>
      </c>
      <c r="AI25" t="s">
        <v>109</v>
      </c>
      <c r="AJ25" t="s">
        <v>109</v>
      </c>
      <c r="AK25" t="s">
        <v>179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t="s">
        <v>54</v>
      </c>
      <c r="B26">
        <v>143</v>
      </c>
      <c r="C26" t="s">
        <v>29</v>
      </c>
      <c r="D26">
        <v>2013</v>
      </c>
      <c r="E26" t="s">
        <v>61</v>
      </c>
      <c r="F26" t="s">
        <v>98</v>
      </c>
      <c r="G26" s="2" t="s">
        <v>116</v>
      </c>
      <c r="H26" s="3">
        <v>1</v>
      </c>
      <c r="K26" s="2" t="s">
        <v>114</v>
      </c>
      <c r="L26" s="2">
        <v>30</v>
      </c>
      <c r="M26" s="1">
        <f>5*2/3</f>
        <v>3.3333333333333335</v>
      </c>
      <c r="N26" s="2">
        <v>894</v>
      </c>
      <c r="O26" s="2"/>
      <c r="P26" s="2"/>
      <c r="Q26" s="2"/>
      <c r="R26" s="2">
        <v>23.7</v>
      </c>
      <c r="S26" s="2">
        <v>4.4000000000000004</v>
      </c>
      <c r="Z26" t="s">
        <v>195</v>
      </c>
      <c r="AA26" t="s">
        <v>196</v>
      </c>
      <c r="AB26" t="s">
        <v>197</v>
      </c>
      <c r="AC26" t="s">
        <v>188</v>
      </c>
      <c r="AD26">
        <v>0</v>
      </c>
      <c r="AE26">
        <v>0</v>
      </c>
      <c r="AF26">
        <v>0</v>
      </c>
      <c r="AG26">
        <v>0</v>
      </c>
      <c r="AH26" t="s">
        <v>179</v>
      </c>
      <c r="AI26" t="s">
        <v>109</v>
      </c>
      <c r="AJ26" t="s">
        <v>109</v>
      </c>
      <c r="AK26" t="s">
        <v>179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t="s">
        <v>54</v>
      </c>
      <c r="B27">
        <v>143</v>
      </c>
      <c r="C27" t="s">
        <v>29</v>
      </c>
      <c r="D27">
        <v>2013</v>
      </c>
      <c r="E27" t="s">
        <v>61</v>
      </c>
      <c r="F27" t="s">
        <v>99</v>
      </c>
      <c r="G27" s="2" t="s">
        <v>117</v>
      </c>
      <c r="H27" s="3">
        <v>1</v>
      </c>
      <c r="K27" s="2" t="s">
        <v>114</v>
      </c>
      <c r="L27" s="2">
        <v>30</v>
      </c>
      <c r="M27" s="1">
        <f>7*2/3</f>
        <v>4.666666666666667</v>
      </c>
      <c r="N27" s="2">
        <v>280</v>
      </c>
      <c r="O27" s="2"/>
      <c r="P27" s="2"/>
      <c r="Q27" s="2"/>
      <c r="R27" s="2">
        <v>26.9</v>
      </c>
      <c r="S27" s="2">
        <v>3.7</v>
      </c>
      <c r="Z27" t="s">
        <v>195</v>
      </c>
      <c r="AA27" t="s">
        <v>196</v>
      </c>
      <c r="AB27" t="s">
        <v>197</v>
      </c>
      <c r="AC27" t="s">
        <v>188</v>
      </c>
      <c r="AD27">
        <v>0</v>
      </c>
      <c r="AE27">
        <v>0</v>
      </c>
      <c r="AF27">
        <v>0</v>
      </c>
      <c r="AG27">
        <v>0</v>
      </c>
      <c r="AH27" t="s">
        <v>179</v>
      </c>
      <c r="AI27" t="s">
        <v>109</v>
      </c>
      <c r="AJ27" t="s">
        <v>109</v>
      </c>
      <c r="AK27" t="s">
        <v>179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t="s">
        <v>54</v>
      </c>
      <c r="B28">
        <v>143</v>
      </c>
      <c r="C28" t="s">
        <v>29</v>
      </c>
      <c r="D28">
        <v>2013</v>
      </c>
      <c r="E28" t="s">
        <v>63</v>
      </c>
      <c r="F28" t="s">
        <v>98</v>
      </c>
      <c r="G28" s="2" t="s">
        <v>116</v>
      </c>
      <c r="H28" s="3">
        <v>1</v>
      </c>
      <c r="K28" s="2" t="s">
        <v>114</v>
      </c>
      <c r="L28" s="2">
        <v>13</v>
      </c>
      <c r="M28" s="1">
        <f>5*2/3</f>
        <v>3.3333333333333335</v>
      </c>
      <c r="N28" s="2">
        <v>58.4</v>
      </c>
      <c r="O28" s="2"/>
      <c r="P28" s="2"/>
      <c r="Q28" s="2"/>
      <c r="R28" s="2">
        <v>11.4</v>
      </c>
      <c r="S28" s="2">
        <v>3.2</v>
      </c>
      <c r="Z28" t="s">
        <v>195</v>
      </c>
      <c r="AA28" t="s">
        <v>196</v>
      </c>
      <c r="AB28" t="s">
        <v>197</v>
      </c>
      <c r="AC28" t="s">
        <v>188</v>
      </c>
      <c r="AD28">
        <v>0</v>
      </c>
      <c r="AE28">
        <v>0</v>
      </c>
      <c r="AF28">
        <v>0</v>
      </c>
      <c r="AG28">
        <v>0</v>
      </c>
      <c r="AH28" t="s">
        <v>179</v>
      </c>
      <c r="AI28" t="s">
        <v>109</v>
      </c>
      <c r="AJ28" t="s">
        <v>109</v>
      </c>
      <c r="AK28" t="s">
        <v>179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t="s">
        <v>54</v>
      </c>
      <c r="B29">
        <v>143</v>
      </c>
      <c r="C29" t="s">
        <v>29</v>
      </c>
      <c r="D29">
        <v>2013</v>
      </c>
      <c r="E29" t="s">
        <v>63</v>
      </c>
      <c r="F29" t="s">
        <v>99</v>
      </c>
      <c r="G29" s="2" t="s">
        <v>117</v>
      </c>
      <c r="H29" s="3">
        <v>1</v>
      </c>
      <c r="K29" s="2" t="s">
        <v>114</v>
      </c>
      <c r="L29" s="2">
        <v>13</v>
      </c>
      <c r="M29" s="1">
        <f>7*2/3</f>
        <v>4.666666666666667</v>
      </c>
      <c r="N29" s="2">
        <v>280</v>
      </c>
      <c r="O29" s="2"/>
      <c r="P29" s="2"/>
      <c r="Q29" s="2"/>
      <c r="R29" s="2">
        <v>15.8</v>
      </c>
      <c r="S29" s="2">
        <v>4.5999999999999996</v>
      </c>
      <c r="Z29" t="s">
        <v>195</v>
      </c>
      <c r="AA29" t="s">
        <v>196</v>
      </c>
      <c r="AB29" t="s">
        <v>197</v>
      </c>
      <c r="AC29" t="s">
        <v>188</v>
      </c>
      <c r="AD29">
        <v>0</v>
      </c>
      <c r="AE29">
        <v>0</v>
      </c>
      <c r="AF29">
        <v>0</v>
      </c>
      <c r="AG29">
        <v>0</v>
      </c>
      <c r="AH29" t="s">
        <v>179</v>
      </c>
      <c r="AI29" t="s">
        <v>109</v>
      </c>
      <c r="AJ29" t="s">
        <v>109</v>
      </c>
      <c r="AK29" t="s">
        <v>179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t="s">
        <v>54</v>
      </c>
      <c r="B30">
        <v>169</v>
      </c>
      <c r="C30" t="s">
        <v>30</v>
      </c>
      <c r="D30">
        <v>2011</v>
      </c>
      <c r="E30" t="s">
        <v>64</v>
      </c>
      <c r="F30" t="s">
        <v>99</v>
      </c>
      <c r="G30" s="1"/>
      <c r="I30" s="1"/>
      <c r="K30" s="2" t="s">
        <v>114</v>
      </c>
      <c r="L30" s="2">
        <v>20</v>
      </c>
      <c r="M30" s="2" t="s">
        <v>316</v>
      </c>
      <c r="N30" s="2">
        <v>1500</v>
      </c>
      <c r="O30" s="2" t="s">
        <v>307</v>
      </c>
      <c r="P30" s="2" t="s">
        <v>317</v>
      </c>
      <c r="Z30" t="s">
        <v>180</v>
      </c>
      <c r="AB30" t="s">
        <v>181</v>
      </c>
      <c r="AC30" t="s">
        <v>198</v>
      </c>
      <c r="AD30">
        <v>0</v>
      </c>
      <c r="AE30">
        <v>0</v>
      </c>
      <c r="AF30">
        <v>0</v>
      </c>
      <c r="AG30">
        <v>0</v>
      </c>
      <c r="AH30" t="s">
        <v>179</v>
      </c>
      <c r="AI30" t="s">
        <v>109</v>
      </c>
      <c r="AJ30" t="s">
        <v>109</v>
      </c>
      <c r="AK30" t="s">
        <v>179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t="s">
        <v>54</v>
      </c>
      <c r="B31">
        <v>169</v>
      </c>
      <c r="C31" t="s">
        <v>30</v>
      </c>
      <c r="D31">
        <v>2011</v>
      </c>
      <c r="E31" t="s">
        <v>64</v>
      </c>
      <c r="F31" t="s">
        <v>98</v>
      </c>
      <c r="G31" s="1"/>
      <c r="I31" s="2" t="s">
        <v>118</v>
      </c>
      <c r="J31" s="3">
        <v>1</v>
      </c>
      <c r="K31" s="2" t="s">
        <v>114</v>
      </c>
      <c r="L31" s="2">
        <v>20</v>
      </c>
      <c r="M31" s="1">
        <f>0.98*2/3</f>
        <v>0.65333333333333332</v>
      </c>
      <c r="N31" s="2">
        <v>370</v>
      </c>
      <c r="O31" s="2" t="s">
        <v>319</v>
      </c>
      <c r="P31" s="2" t="s">
        <v>320</v>
      </c>
      <c r="Z31" t="s">
        <v>180</v>
      </c>
      <c r="AB31" t="s">
        <v>181</v>
      </c>
      <c r="AC31" t="s">
        <v>198</v>
      </c>
      <c r="AD31">
        <v>0</v>
      </c>
      <c r="AE31">
        <v>0</v>
      </c>
      <c r="AF31">
        <v>0</v>
      </c>
      <c r="AG31">
        <v>0</v>
      </c>
      <c r="AH31" t="s">
        <v>179</v>
      </c>
      <c r="AI31" t="s">
        <v>109</v>
      </c>
      <c r="AJ31" t="s">
        <v>109</v>
      </c>
      <c r="AK31" t="s">
        <v>179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t="s">
        <v>54</v>
      </c>
      <c r="B32">
        <v>169</v>
      </c>
      <c r="C32" t="s">
        <v>30</v>
      </c>
      <c r="D32">
        <v>2011</v>
      </c>
      <c r="E32" t="s">
        <v>65</v>
      </c>
      <c r="F32" t="s">
        <v>99</v>
      </c>
      <c r="G32" s="1"/>
      <c r="I32" s="1"/>
      <c r="K32" s="2" t="s">
        <v>114</v>
      </c>
      <c r="L32" s="2">
        <v>42</v>
      </c>
      <c r="M32" s="2" t="s">
        <v>321</v>
      </c>
      <c r="N32" s="2">
        <v>3700</v>
      </c>
      <c r="O32" s="2" t="s">
        <v>322</v>
      </c>
      <c r="P32" s="2" t="s">
        <v>323</v>
      </c>
      <c r="Z32" t="s">
        <v>180</v>
      </c>
      <c r="AB32" t="s">
        <v>181</v>
      </c>
      <c r="AC32" t="s">
        <v>198</v>
      </c>
      <c r="AD32">
        <v>0</v>
      </c>
      <c r="AE32">
        <v>0</v>
      </c>
      <c r="AF32">
        <v>0</v>
      </c>
      <c r="AG32">
        <v>0</v>
      </c>
      <c r="AH32" t="s">
        <v>179</v>
      </c>
      <c r="AI32" t="s">
        <v>109</v>
      </c>
      <c r="AJ32" t="s">
        <v>109</v>
      </c>
      <c r="AK32" t="s">
        <v>179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54</v>
      </c>
      <c r="B33">
        <v>169</v>
      </c>
      <c r="C33" t="s">
        <v>30</v>
      </c>
      <c r="D33">
        <v>2011</v>
      </c>
      <c r="E33" t="s">
        <v>65</v>
      </c>
      <c r="F33" t="s">
        <v>98</v>
      </c>
      <c r="G33" s="1"/>
      <c r="I33" s="2" t="s">
        <v>119</v>
      </c>
      <c r="J33" s="3">
        <v>1</v>
      </c>
      <c r="K33" s="2" t="s">
        <v>114</v>
      </c>
      <c r="L33" s="2">
        <v>42</v>
      </c>
      <c r="M33" s="2" t="s">
        <v>285</v>
      </c>
      <c r="N33" s="2">
        <v>1700</v>
      </c>
      <c r="O33" s="2" t="s">
        <v>324</v>
      </c>
      <c r="P33" s="2" t="s">
        <v>325</v>
      </c>
      <c r="Z33" t="s">
        <v>180</v>
      </c>
      <c r="AB33" t="s">
        <v>181</v>
      </c>
      <c r="AC33" t="s">
        <v>198</v>
      </c>
      <c r="AD33">
        <v>0</v>
      </c>
      <c r="AE33">
        <v>0</v>
      </c>
      <c r="AF33">
        <v>0</v>
      </c>
      <c r="AG33">
        <v>0</v>
      </c>
      <c r="AH33" t="s">
        <v>179</v>
      </c>
      <c r="AI33" t="s">
        <v>109</v>
      </c>
      <c r="AJ33" t="s">
        <v>109</v>
      </c>
      <c r="AK33" t="s">
        <v>179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t="s">
        <v>54</v>
      </c>
      <c r="B34">
        <v>169</v>
      </c>
      <c r="C34" t="s">
        <v>30</v>
      </c>
      <c r="D34">
        <v>2011</v>
      </c>
      <c r="E34" t="s">
        <v>61</v>
      </c>
      <c r="F34" t="s">
        <v>99</v>
      </c>
      <c r="G34" s="1"/>
      <c r="I34" s="1"/>
      <c r="K34" s="2" t="s">
        <v>114</v>
      </c>
      <c r="L34" s="2">
        <v>45</v>
      </c>
      <c r="M34" s="2" t="s">
        <v>303</v>
      </c>
      <c r="N34" s="2">
        <v>7400</v>
      </c>
      <c r="O34" s="2" t="s">
        <v>326</v>
      </c>
      <c r="P34" s="2" t="s">
        <v>327</v>
      </c>
      <c r="Z34" t="s">
        <v>180</v>
      </c>
      <c r="AB34" t="s">
        <v>181</v>
      </c>
      <c r="AC34" t="s">
        <v>198</v>
      </c>
      <c r="AD34">
        <v>0</v>
      </c>
      <c r="AE34">
        <v>0</v>
      </c>
      <c r="AF34">
        <v>0</v>
      </c>
      <c r="AG34">
        <v>0</v>
      </c>
      <c r="AH34" t="s">
        <v>179</v>
      </c>
      <c r="AI34" t="s">
        <v>109</v>
      </c>
      <c r="AJ34" t="s">
        <v>109</v>
      </c>
      <c r="AK34" t="s">
        <v>179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54</v>
      </c>
      <c r="B35">
        <v>169</v>
      </c>
      <c r="C35" t="s">
        <v>30</v>
      </c>
      <c r="D35">
        <v>2011</v>
      </c>
      <c r="E35" t="s">
        <v>61</v>
      </c>
      <c r="F35" t="s">
        <v>98</v>
      </c>
      <c r="G35" s="1"/>
      <c r="I35" s="2" t="s">
        <v>118</v>
      </c>
      <c r="J35" s="3">
        <v>1</v>
      </c>
      <c r="K35" s="2" t="s">
        <v>114</v>
      </c>
      <c r="L35" s="2">
        <v>45</v>
      </c>
      <c r="M35" s="1">
        <f>2/3*0.98</f>
        <v>0.65333333333333332</v>
      </c>
      <c r="N35" s="2">
        <v>4100</v>
      </c>
      <c r="O35" s="2" t="s">
        <v>328</v>
      </c>
      <c r="P35" s="2" t="s">
        <v>325</v>
      </c>
      <c r="Z35" t="s">
        <v>180</v>
      </c>
      <c r="AB35" t="s">
        <v>181</v>
      </c>
      <c r="AC35" t="s">
        <v>198</v>
      </c>
      <c r="AD35">
        <v>0</v>
      </c>
      <c r="AE35">
        <v>0</v>
      </c>
      <c r="AF35">
        <v>0</v>
      </c>
      <c r="AG35">
        <v>0</v>
      </c>
      <c r="AH35" t="s">
        <v>179</v>
      </c>
      <c r="AI35" t="s">
        <v>109</v>
      </c>
      <c r="AJ35" t="s">
        <v>109</v>
      </c>
      <c r="AK35" t="s">
        <v>179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t="s">
        <v>54</v>
      </c>
      <c r="B36">
        <v>169</v>
      </c>
      <c r="C36" t="s">
        <v>30</v>
      </c>
      <c r="D36">
        <v>2011</v>
      </c>
      <c r="E36" t="s">
        <v>62</v>
      </c>
      <c r="F36" t="s">
        <v>99</v>
      </c>
      <c r="G36" s="1"/>
      <c r="I36" s="1"/>
      <c r="K36" s="2" t="s">
        <v>114</v>
      </c>
      <c r="L36" s="2">
        <v>20</v>
      </c>
      <c r="M36" s="2" t="s">
        <v>316</v>
      </c>
      <c r="N36" s="2">
        <v>1000</v>
      </c>
      <c r="O36" s="2" t="s">
        <v>329</v>
      </c>
      <c r="P36" s="2" t="s">
        <v>330</v>
      </c>
      <c r="Z36" t="s">
        <v>180</v>
      </c>
      <c r="AB36" t="s">
        <v>181</v>
      </c>
      <c r="AC36" t="s">
        <v>198</v>
      </c>
      <c r="AD36">
        <v>0</v>
      </c>
      <c r="AE36">
        <v>0</v>
      </c>
      <c r="AF36">
        <v>0</v>
      </c>
      <c r="AG36">
        <v>0</v>
      </c>
      <c r="AH36" t="s">
        <v>179</v>
      </c>
      <c r="AI36" t="s">
        <v>109</v>
      </c>
      <c r="AJ36" t="s">
        <v>109</v>
      </c>
      <c r="AK36" t="s">
        <v>179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t="s">
        <v>54</v>
      </c>
      <c r="B37">
        <v>169</v>
      </c>
      <c r="C37" t="s">
        <v>30</v>
      </c>
      <c r="D37">
        <v>2011</v>
      </c>
      <c r="E37" t="s">
        <v>62</v>
      </c>
      <c r="F37" t="s">
        <v>98</v>
      </c>
      <c r="G37" s="1"/>
      <c r="I37" s="2" t="s">
        <v>118</v>
      </c>
      <c r="J37" s="3">
        <v>1</v>
      </c>
      <c r="K37" s="2" t="s">
        <v>114</v>
      </c>
      <c r="L37" s="2">
        <v>20</v>
      </c>
      <c r="M37" s="1">
        <f>2/3*0.98</f>
        <v>0.65333333333333332</v>
      </c>
      <c r="N37" s="2">
        <v>6000</v>
      </c>
      <c r="O37" s="2" t="s">
        <v>331</v>
      </c>
      <c r="P37" s="2" t="s">
        <v>332</v>
      </c>
      <c r="Z37" t="s">
        <v>180</v>
      </c>
      <c r="AB37" t="s">
        <v>181</v>
      </c>
      <c r="AC37" t="s">
        <v>198</v>
      </c>
      <c r="AD37">
        <v>0</v>
      </c>
      <c r="AE37">
        <v>0</v>
      </c>
      <c r="AF37">
        <v>0</v>
      </c>
      <c r="AG37">
        <v>0</v>
      </c>
      <c r="AH37" t="s">
        <v>179</v>
      </c>
      <c r="AI37" t="s">
        <v>109</v>
      </c>
      <c r="AJ37" t="s">
        <v>109</v>
      </c>
      <c r="AK37" t="s">
        <v>179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s="1" customFormat="1" x14ac:dyDescent="0.3">
      <c r="A38" s="1" t="s">
        <v>54</v>
      </c>
      <c r="B38" s="1">
        <v>169</v>
      </c>
      <c r="C38" s="1" t="s">
        <v>30</v>
      </c>
      <c r="D38" s="1">
        <v>2011</v>
      </c>
      <c r="E38" s="1" t="s">
        <v>61</v>
      </c>
      <c r="F38" s="1" t="s">
        <v>99</v>
      </c>
      <c r="H38" s="3"/>
      <c r="J38" s="3"/>
      <c r="K38" s="1" t="s">
        <v>114</v>
      </c>
      <c r="L38" s="1">
        <v>20</v>
      </c>
      <c r="M38" s="1">
        <v>6.5</v>
      </c>
      <c r="N38" s="1">
        <v>8100</v>
      </c>
      <c r="O38" s="1">
        <v>170</v>
      </c>
      <c r="P38" s="1">
        <v>1000</v>
      </c>
    </row>
    <row r="39" spans="1:45" s="1" customFormat="1" x14ac:dyDescent="0.3">
      <c r="A39" s="1" t="s">
        <v>54</v>
      </c>
      <c r="B39" s="1">
        <v>169</v>
      </c>
      <c r="C39" s="1" t="s">
        <v>30</v>
      </c>
      <c r="D39" s="1">
        <v>2011</v>
      </c>
      <c r="E39" s="1" t="s">
        <v>61</v>
      </c>
      <c r="F39" s="1" t="s">
        <v>98</v>
      </c>
      <c r="H39" s="3"/>
      <c r="J39" s="3"/>
      <c r="K39" s="1" t="s">
        <v>114</v>
      </c>
      <c r="L39" s="1">
        <v>20</v>
      </c>
      <c r="M39" s="1">
        <v>15</v>
      </c>
      <c r="N39" s="1">
        <v>2900</v>
      </c>
      <c r="O39" s="1">
        <v>120</v>
      </c>
      <c r="P39" s="1">
        <v>530</v>
      </c>
    </row>
    <row r="40" spans="1:45" x14ac:dyDescent="0.3">
      <c r="A40" t="s">
        <v>54</v>
      </c>
      <c r="B40">
        <v>169</v>
      </c>
      <c r="C40" t="s">
        <v>30</v>
      </c>
      <c r="D40">
        <v>2011</v>
      </c>
      <c r="E40" t="s">
        <v>61</v>
      </c>
      <c r="F40" t="s">
        <v>99</v>
      </c>
      <c r="G40" s="1"/>
      <c r="I40" s="1"/>
      <c r="K40" s="2" t="s">
        <v>114</v>
      </c>
      <c r="L40" s="2">
        <v>19</v>
      </c>
      <c r="M40" s="2" t="s">
        <v>333</v>
      </c>
      <c r="N40" s="2">
        <v>1300</v>
      </c>
      <c r="O40" s="2" t="s">
        <v>326</v>
      </c>
      <c r="P40" s="2" t="s">
        <v>331</v>
      </c>
      <c r="Z40" t="s">
        <v>199</v>
      </c>
      <c r="AB40" t="s">
        <v>177</v>
      </c>
      <c r="AC40" t="s">
        <v>198</v>
      </c>
      <c r="AD40">
        <v>0</v>
      </c>
      <c r="AE40">
        <v>0</v>
      </c>
      <c r="AF40">
        <v>0</v>
      </c>
      <c r="AG40">
        <v>0</v>
      </c>
      <c r="AH40" t="s">
        <v>179</v>
      </c>
      <c r="AI40" t="s">
        <v>109</v>
      </c>
      <c r="AJ40" t="s">
        <v>109</v>
      </c>
      <c r="AK40" t="s">
        <v>179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54</v>
      </c>
      <c r="B41">
        <v>169</v>
      </c>
      <c r="C41" t="s">
        <v>30</v>
      </c>
      <c r="D41">
        <v>2011</v>
      </c>
      <c r="E41" t="s">
        <v>61</v>
      </c>
      <c r="F41" t="s">
        <v>98</v>
      </c>
      <c r="G41" s="1"/>
      <c r="I41" s="2" t="s">
        <v>118</v>
      </c>
      <c r="J41" s="3">
        <v>1</v>
      </c>
      <c r="K41" s="2" t="s">
        <v>114</v>
      </c>
      <c r="L41" s="2">
        <v>19</v>
      </c>
      <c r="M41" s="1">
        <f>2/3*0.98</f>
        <v>0.65333333333333332</v>
      </c>
      <c r="N41" s="2">
        <v>4000</v>
      </c>
      <c r="O41" s="2" t="s">
        <v>334</v>
      </c>
      <c r="P41" s="2" t="s">
        <v>335</v>
      </c>
      <c r="Z41" t="s">
        <v>199</v>
      </c>
      <c r="AB41" t="s">
        <v>177</v>
      </c>
      <c r="AC41" t="s">
        <v>198</v>
      </c>
      <c r="AD41">
        <v>0</v>
      </c>
      <c r="AE41">
        <v>0</v>
      </c>
      <c r="AF41">
        <v>0</v>
      </c>
      <c r="AG41">
        <v>0</v>
      </c>
      <c r="AH41" t="s">
        <v>179</v>
      </c>
      <c r="AI41" t="s">
        <v>109</v>
      </c>
      <c r="AJ41" t="s">
        <v>109</v>
      </c>
      <c r="AK41" t="s">
        <v>179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54</v>
      </c>
      <c r="B42">
        <v>169</v>
      </c>
      <c r="C42" t="s">
        <v>30</v>
      </c>
      <c r="D42">
        <v>2011</v>
      </c>
      <c r="E42" t="s">
        <v>61</v>
      </c>
      <c r="F42" t="s">
        <v>99</v>
      </c>
      <c r="G42" s="1"/>
      <c r="I42" s="1"/>
      <c r="K42" s="2" t="s">
        <v>114</v>
      </c>
      <c r="L42" s="2">
        <v>10</v>
      </c>
      <c r="M42" s="2" t="s">
        <v>336</v>
      </c>
      <c r="N42" s="2">
        <v>1700</v>
      </c>
      <c r="O42" s="2" t="s">
        <v>337</v>
      </c>
      <c r="P42" s="2" t="s">
        <v>338</v>
      </c>
      <c r="Z42" t="s">
        <v>200</v>
      </c>
      <c r="AB42" t="s">
        <v>201</v>
      </c>
      <c r="AC42" t="s">
        <v>198</v>
      </c>
      <c r="AD42">
        <v>0</v>
      </c>
      <c r="AE42">
        <v>0</v>
      </c>
      <c r="AF42">
        <v>0</v>
      </c>
      <c r="AG42">
        <v>0</v>
      </c>
      <c r="AH42" t="s">
        <v>179</v>
      </c>
      <c r="AI42" t="s">
        <v>109</v>
      </c>
      <c r="AJ42" t="s">
        <v>109</v>
      </c>
      <c r="AK42" t="s">
        <v>179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54</v>
      </c>
      <c r="B43">
        <v>169</v>
      </c>
      <c r="C43" t="s">
        <v>30</v>
      </c>
      <c r="D43">
        <v>2011</v>
      </c>
      <c r="E43" t="s">
        <v>61</v>
      </c>
      <c r="F43" t="s">
        <v>98</v>
      </c>
      <c r="G43" s="1"/>
      <c r="I43" s="1"/>
      <c r="K43" s="2" t="s">
        <v>114</v>
      </c>
      <c r="L43" s="2">
        <v>10</v>
      </c>
      <c r="M43" s="2" t="s">
        <v>339</v>
      </c>
      <c r="N43" s="2">
        <v>220</v>
      </c>
      <c r="O43" s="2" t="s">
        <v>340</v>
      </c>
      <c r="P43" s="2" t="s">
        <v>281</v>
      </c>
      <c r="Z43" t="s">
        <v>200</v>
      </c>
      <c r="AB43" t="s">
        <v>201</v>
      </c>
      <c r="AC43" t="s">
        <v>198</v>
      </c>
      <c r="AD43">
        <v>0</v>
      </c>
      <c r="AE43">
        <v>0</v>
      </c>
      <c r="AF43">
        <v>0</v>
      </c>
      <c r="AG43">
        <v>0</v>
      </c>
      <c r="AH43" t="s">
        <v>179</v>
      </c>
      <c r="AI43" t="s">
        <v>109</v>
      </c>
      <c r="AJ43" t="s">
        <v>109</v>
      </c>
      <c r="AK43" t="s">
        <v>179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54</v>
      </c>
      <c r="B44">
        <v>169</v>
      </c>
      <c r="C44" t="s">
        <v>30</v>
      </c>
      <c r="D44">
        <v>2011</v>
      </c>
      <c r="E44" t="s">
        <v>61</v>
      </c>
      <c r="F44" t="s">
        <v>99</v>
      </c>
      <c r="G44" s="1"/>
      <c r="I44" s="1"/>
      <c r="K44" s="2" t="s">
        <v>114</v>
      </c>
      <c r="L44" s="2">
        <v>10</v>
      </c>
      <c r="M44" s="2" t="s">
        <v>341</v>
      </c>
      <c r="N44" s="2">
        <v>1000</v>
      </c>
      <c r="O44" s="2" t="s">
        <v>342</v>
      </c>
      <c r="P44" s="2" t="s">
        <v>325</v>
      </c>
      <c r="Z44" t="s">
        <v>202</v>
      </c>
      <c r="AB44" t="s">
        <v>203</v>
      </c>
      <c r="AC44" t="s">
        <v>198</v>
      </c>
      <c r="AD44">
        <v>0</v>
      </c>
      <c r="AE44">
        <v>0</v>
      </c>
      <c r="AF44">
        <v>0</v>
      </c>
      <c r="AG44">
        <v>0</v>
      </c>
      <c r="AH44" t="s">
        <v>179</v>
      </c>
      <c r="AI44" t="s">
        <v>109</v>
      </c>
      <c r="AJ44" t="s">
        <v>109</v>
      </c>
      <c r="AK44" t="s">
        <v>179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54</v>
      </c>
      <c r="B45">
        <v>169</v>
      </c>
      <c r="C45" t="s">
        <v>30</v>
      </c>
      <c r="D45">
        <v>2011</v>
      </c>
      <c r="E45" t="s">
        <v>61</v>
      </c>
      <c r="F45" t="s">
        <v>98</v>
      </c>
      <c r="G45" s="1"/>
      <c r="I45" s="1"/>
      <c r="K45" s="2" t="s">
        <v>114</v>
      </c>
      <c r="L45" s="2">
        <v>10</v>
      </c>
      <c r="M45" s="2" t="s">
        <v>343</v>
      </c>
      <c r="N45" s="2">
        <v>730</v>
      </c>
      <c r="O45" s="2" t="s">
        <v>344</v>
      </c>
      <c r="P45" s="2" t="s">
        <v>331</v>
      </c>
      <c r="Z45" t="s">
        <v>202</v>
      </c>
      <c r="AB45" t="s">
        <v>203</v>
      </c>
      <c r="AC45" t="s">
        <v>198</v>
      </c>
      <c r="AD45">
        <v>0</v>
      </c>
      <c r="AE45">
        <v>0</v>
      </c>
      <c r="AF45">
        <v>0</v>
      </c>
      <c r="AG45">
        <v>0</v>
      </c>
      <c r="AH45" t="s">
        <v>179</v>
      </c>
      <c r="AI45" t="s">
        <v>109</v>
      </c>
      <c r="AJ45" t="s">
        <v>109</v>
      </c>
      <c r="AK45" t="s">
        <v>179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t="s">
        <v>54</v>
      </c>
      <c r="B46">
        <v>169</v>
      </c>
      <c r="C46" t="s">
        <v>30</v>
      </c>
      <c r="D46">
        <v>2011</v>
      </c>
      <c r="E46" t="s">
        <v>61</v>
      </c>
      <c r="F46" t="s">
        <v>99</v>
      </c>
      <c r="G46" s="1"/>
      <c r="I46" s="1"/>
      <c r="K46" s="2" t="s">
        <v>114</v>
      </c>
      <c r="L46" s="2">
        <v>10</v>
      </c>
      <c r="M46" s="2" t="s">
        <v>320</v>
      </c>
      <c r="N46" s="2">
        <v>930</v>
      </c>
      <c r="O46" s="2" t="s">
        <v>325</v>
      </c>
      <c r="P46" s="2" t="s">
        <v>345</v>
      </c>
      <c r="Z46" t="s">
        <v>204</v>
      </c>
      <c r="AA46" t="s">
        <v>205</v>
      </c>
      <c r="AB46" t="s">
        <v>197</v>
      </c>
      <c r="AC46" t="s">
        <v>198</v>
      </c>
      <c r="AD46">
        <v>0</v>
      </c>
      <c r="AE46">
        <v>0</v>
      </c>
      <c r="AF46">
        <v>0</v>
      </c>
      <c r="AG46">
        <v>0</v>
      </c>
      <c r="AH46" t="s">
        <v>179</v>
      </c>
      <c r="AI46" t="s">
        <v>109</v>
      </c>
      <c r="AJ46" t="s">
        <v>109</v>
      </c>
      <c r="AK46" t="s">
        <v>179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t="s">
        <v>54</v>
      </c>
      <c r="B47">
        <v>169</v>
      </c>
      <c r="C47" t="s">
        <v>30</v>
      </c>
      <c r="D47">
        <v>2011</v>
      </c>
      <c r="E47" t="s">
        <v>61</v>
      </c>
      <c r="F47" t="s">
        <v>98</v>
      </c>
      <c r="G47" s="1"/>
      <c r="I47" s="1"/>
      <c r="K47" s="2" t="s">
        <v>114</v>
      </c>
      <c r="L47" s="2">
        <v>10</v>
      </c>
      <c r="M47" s="2" t="s">
        <v>346</v>
      </c>
      <c r="N47" s="2">
        <v>1800</v>
      </c>
      <c r="O47" s="2" t="s">
        <v>324</v>
      </c>
      <c r="P47" s="2" t="s">
        <v>330</v>
      </c>
      <c r="Z47" t="s">
        <v>204</v>
      </c>
      <c r="AA47" t="s">
        <v>205</v>
      </c>
      <c r="AB47" t="s">
        <v>197</v>
      </c>
      <c r="AC47" t="s">
        <v>198</v>
      </c>
      <c r="AD47">
        <v>0</v>
      </c>
      <c r="AE47">
        <v>0</v>
      </c>
      <c r="AF47">
        <v>0</v>
      </c>
      <c r="AG47">
        <v>0</v>
      </c>
      <c r="AH47" t="s">
        <v>179</v>
      </c>
      <c r="AI47" t="s">
        <v>109</v>
      </c>
      <c r="AJ47" t="s">
        <v>109</v>
      </c>
      <c r="AK47" t="s">
        <v>179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s="1" customFormat="1" x14ac:dyDescent="0.3">
      <c r="A48" s="1" t="s">
        <v>54</v>
      </c>
      <c r="B48" s="1">
        <v>169</v>
      </c>
      <c r="C48" s="1" t="s">
        <v>30</v>
      </c>
      <c r="D48" s="1">
        <v>2011</v>
      </c>
      <c r="E48" s="1" t="s">
        <v>61</v>
      </c>
      <c r="F48" s="1" t="s">
        <v>99</v>
      </c>
      <c r="H48" s="3"/>
      <c r="I48" s="1">
        <v>0.03</v>
      </c>
      <c r="J48" s="3">
        <v>1</v>
      </c>
      <c r="K48" s="1" t="s">
        <v>114</v>
      </c>
      <c r="L48" s="1">
        <v>9</v>
      </c>
      <c r="M48" s="1">
        <f>0.03*2/3</f>
        <v>0.02</v>
      </c>
      <c r="N48" s="1">
        <v>130</v>
      </c>
      <c r="O48" s="1">
        <v>59</v>
      </c>
      <c r="P48" s="1">
        <v>56</v>
      </c>
    </row>
    <row r="49" spans="1:46" s="1" customFormat="1" x14ac:dyDescent="0.3">
      <c r="A49" s="1" t="s">
        <v>54</v>
      </c>
      <c r="B49" s="1">
        <v>169</v>
      </c>
      <c r="C49" s="1" t="s">
        <v>30</v>
      </c>
      <c r="D49" s="1">
        <v>2011</v>
      </c>
      <c r="E49" s="1" t="s">
        <v>61</v>
      </c>
      <c r="F49" s="1" t="s">
        <v>98</v>
      </c>
      <c r="H49" s="3"/>
      <c r="I49" s="1">
        <v>0.98</v>
      </c>
      <c r="J49" s="3">
        <v>2</v>
      </c>
      <c r="K49" s="1" t="s">
        <v>114</v>
      </c>
      <c r="L49" s="1">
        <v>9</v>
      </c>
      <c r="M49" s="1">
        <f>0.98*2/3</f>
        <v>0.65333333333333332</v>
      </c>
      <c r="N49" s="1">
        <v>220</v>
      </c>
      <c r="O49" s="1">
        <f>0.98*2/3</f>
        <v>0.65333333333333332</v>
      </c>
      <c r="P49" s="1">
        <v>49</v>
      </c>
    </row>
    <row r="50" spans="1:46" s="1" customFormat="1" x14ac:dyDescent="0.3">
      <c r="A50" s="1" t="s">
        <v>54</v>
      </c>
      <c r="B50" s="1">
        <v>169</v>
      </c>
      <c r="C50" s="1" t="s">
        <v>30</v>
      </c>
      <c r="D50" s="1">
        <v>2011</v>
      </c>
      <c r="E50" s="1" t="s">
        <v>61</v>
      </c>
      <c r="F50" s="1" t="s">
        <v>99</v>
      </c>
      <c r="H50" s="3"/>
      <c r="J50" s="3"/>
      <c r="K50" s="1" t="s">
        <v>114</v>
      </c>
      <c r="L50" s="1">
        <v>20</v>
      </c>
      <c r="M50" s="1">
        <v>3</v>
      </c>
      <c r="N50" s="1">
        <v>130</v>
      </c>
      <c r="O50" s="1">
        <v>16</v>
      </c>
      <c r="P50" s="1">
        <v>32</v>
      </c>
    </row>
    <row r="51" spans="1:46" s="1" customFormat="1" x14ac:dyDescent="0.3">
      <c r="A51" s="1" t="s">
        <v>54</v>
      </c>
      <c r="B51" s="1">
        <v>169</v>
      </c>
      <c r="C51" s="1" t="s">
        <v>30</v>
      </c>
      <c r="D51" s="1">
        <v>2011</v>
      </c>
      <c r="E51" s="1" t="s">
        <v>61</v>
      </c>
      <c r="F51" s="1" t="s">
        <v>98</v>
      </c>
      <c r="H51" s="3"/>
      <c r="I51" s="1">
        <v>0.98</v>
      </c>
      <c r="J51" s="3">
        <v>1</v>
      </c>
      <c r="K51" s="1" t="s">
        <v>114</v>
      </c>
      <c r="L51" s="1">
        <v>20</v>
      </c>
      <c r="M51" s="1">
        <f>0.98*2/3</f>
        <v>0.65333333333333332</v>
      </c>
      <c r="N51" s="1">
        <v>290</v>
      </c>
      <c r="O51" s="1">
        <v>18</v>
      </c>
      <c r="P51" s="1">
        <v>45</v>
      </c>
    </row>
    <row r="52" spans="1:46" x14ac:dyDescent="0.3">
      <c r="A52" t="s">
        <v>54</v>
      </c>
      <c r="B52">
        <v>211</v>
      </c>
      <c r="C52" t="s">
        <v>31</v>
      </c>
      <c r="D52">
        <v>2016</v>
      </c>
      <c r="E52" t="s">
        <v>61</v>
      </c>
      <c r="F52" t="s">
        <v>98</v>
      </c>
      <c r="G52" s="8">
        <v>1.1299999999999999</v>
      </c>
      <c r="H52" s="3">
        <v>1</v>
      </c>
      <c r="I52" s="2" t="s">
        <v>121</v>
      </c>
      <c r="K52" s="2" t="s">
        <v>114</v>
      </c>
      <c r="L52" s="1">
        <v>16</v>
      </c>
      <c r="M52" s="1">
        <f>1.13*2/3</f>
        <v>0.7533333333333333</v>
      </c>
      <c r="N52" s="2">
        <v>26.7</v>
      </c>
      <c r="O52" s="2" t="s">
        <v>347</v>
      </c>
      <c r="P52" s="2" t="s">
        <v>348</v>
      </c>
      <c r="Z52" t="s">
        <v>206</v>
      </c>
      <c r="AB52" t="s">
        <v>207</v>
      </c>
      <c r="AC52" t="s">
        <v>208</v>
      </c>
      <c r="AD52">
        <v>0</v>
      </c>
      <c r="AE52">
        <v>0</v>
      </c>
      <c r="AF52">
        <v>0</v>
      </c>
      <c r="AG52">
        <v>0</v>
      </c>
      <c r="AH52" t="s">
        <v>179</v>
      </c>
      <c r="AI52" t="s">
        <v>109</v>
      </c>
      <c r="AJ52" t="s">
        <v>209</v>
      </c>
      <c r="AK52" t="s">
        <v>209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 t="s">
        <v>513</v>
      </c>
    </row>
    <row r="53" spans="1:46" x14ac:dyDescent="0.3">
      <c r="A53" t="s">
        <v>54</v>
      </c>
      <c r="B53">
        <v>211</v>
      </c>
      <c r="C53" t="s">
        <v>31</v>
      </c>
      <c r="D53">
        <v>2016</v>
      </c>
      <c r="E53" t="s">
        <v>61</v>
      </c>
      <c r="F53" t="s">
        <v>99</v>
      </c>
      <c r="G53" s="1">
        <v>0.52</v>
      </c>
      <c r="H53" s="3">
        <v>1</v>
      </c>
      <c r="I53" s="2" t="s">
        <v>123</v>
      </c>
      <c r="K53" s="2" t="s">
        <v>114</v>
      </c>
      <c r="L53" s="1">
        <v>16</v>
      </c>
      <c r="M53" s="1">
        <f>0.52*2/3</f>
        <v>0.34666666666666668</v>
      </c>
      <c r="N53" s="2">
        <v>118</v>
      </c>
      <c r="O53" s="2" t="s">
        <v>350</v>
      </c>
      <c r="P53" s="2" t="s">
        <v>351</v>
      </c>
      <c r="Z53" t="s">
        <v>206</v>
      </c>
      <c r="AB53" t="s">
        <v>207</v>
      </c>
      <c r="AC53" t="s">
        <v>208</v>
      </c>
      <c r="AD53">
        <v>0</v>
      </c>
      <c r="AE53">
        <v>0</v>
      </c>
      <c r="AF53">
        <v>0</v>
      </c>
      <c r="AG53">
        <v>0</v>
      </c>
      <c r="AH53" t="s">
        <v>179</v>
      </c>
      <c r="AI53" t="s">
        <v>109</v>
      </c>
      <c r="AJ53" t="s">
        <v>209</v>
      </c>
      <c r="AK53" t="s">
        <v>209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t="s">
        <v>54</v>
      </c>
      <c r="B54">
        <v>211</v>
      </c>
      <c r="C54" t="s">
        <v>31</v>
      </c>
      <c r="D54">
        <v>2016</v>
      </c>
      <c r="E54" t="s">
        <v>61</v>
      </c>
      <c r="F54" t="s">
        <v>98</v>
      </c>
      <c r="G54" s="8">
        <v>1.1299999999999999</v>
      </c>
      <c r="H54" s="3" t="s">
        <v>51</v>
      </c>
      <c r="I54" s="2" t="s">
        <v>121</v>
      </c>
      <c r="K54" s="2" t="s">
        <v>114</v>
      </c>
      <c r="L54" s="1">
        <v>20</v>
      </c>
      <c r="M54" s="2" t="s">
        <v>352</v>
      </c>
      <c r="N54" s="2">
        <v>92.7</v>
      </c>
      <c r="O54" s="2" t="s">
        <v>353</v>
      </c>
      <c r="P54" s="2" t="s">
        <v>354</v>
      </c>
      <c r="Z54" t="s">
        <v>199</v>
      </c>
      <c r="AB54" t="s">
        <v>177</v>
      </c>
      <c r="AC54" t="s">
        <v>208</v>
      </c>
      <c r="AD54">
        <v>0</v>
      </c>
      <c r="AE54">
        <v>0</v>
      </c>
      <c r="AF54">
        <v>0</v>
      </c>
      <c r="AG54">
        <v>0</v>
      </c>
      <c r="AH54" t="s">
        <v>179</v>
      </c>
      <c r="AI54" t="s">
        <v>109</v>
      </c>
      <c r="AJ54" t="s">
        <v>209</v>
      </c>
      <c r="AK54" t="s">
        <v>209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t="s">
        <v>54</v>
      </c>
      <c r="B55">
        <v>211</v>
      </c>
      <c r="C55" t="s">
        <v>31</v>
      </c>
      <c r="D55">
        <v>2016</v>
      </c>
      <c r="E55" t="s">
        <v>61</v>
      </c>
      <c r="F55" t="s">
        <v>99</v>
      </c>
      <c r="G55" s="1">
        <v>0.52</v>
      </c>
      <c r="I55" s="2" t="s">
        <v>123</v>
      </c>
      <c r="K55" s="2" t="s">
        <v>114</v>
      </c>
      <c r="L55" s="1">
        <v>20</v>
      </c>
      <c r="M55" s="2" t="s">
        <v>355</v>
      </c>
      <c r="N55" s="2">
        <v>31.8</v>
      </c>
      <c r="O55" s="2" t="s">
        <v>356</v>
      </c>
      <c r="P55" s="2" t="s">
        <v>357</v>
      </c>
      <c r="Z55" t="s">
        <v>199</v>
      </c>
      <c r="AB55" t="s">
        <v>177</v>
      </c>
      <c r="AC55" t="s">
        <v>208</v>
      </c>
      <c r="AD55">
        <v>0</v>
      </c>
      <c r="AE55">
        <v>0</v>
      </c>
      <c r="AF55">
        <v>0</v>
      </c>
      <c r="AG55">
        <v>0</v>
      </c>
      <c r="AH55" t="s">
        <v>179</v>
      </c>
      <c r="AI55" t="s">
        <v>109</v>
      </c>
      <c r="AJ55" t="s">
        <v>209</v>
      </c>
      <c r="AK55" t="s">
        <v>209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t="s">
        <v>54</v>
      </c>
      <c r="B56">
        <v>211</v>
      </c>
      <c r="C56" t="s">
        <v>31</v>
      </c>
      <c r="D56">
        <v>2016</v>
      </c>
      <c r="E56" t="s">
        <v>61</v>
      </c>
      <c r="F56" t="s">
        <v>98</v>
      </c>
      <c r="G56" s="8">
        <v>1.1299999999999999</v>
      </c>
      <c r="H56" s="3">
        <v>1</v>
      </c>
      <c r="I56" s="2" t="s">
        <v>121</v>
      </c>
      <c r="K56" s="2" t="s">
        <v>114</v>
      </c>
      <c r="L56" s="1">
        <v>20</v>
      </c>
      <c r="M56" s="1">
        <f>1.13*2/3</f>
        <v>0.7533333333333333</v>
      </c>
      <c r="N56" s="2">
        <v>318</v>
      </c>
      <c r="O56" s="2" t="s">
        <v>359</v>
      </c>
      <c r="P56" s="2" t="s">
        <v>360</v>
      </c>
      <c r="Z56" t="s">
        <v>210</v>
      </c>
      <c r="AA56" t="s">
        <v>211</v>
      </c>
      <c r="AB56" t="s">
        <v>197</v>
      </c>
      <c r="AC56" t="s">
        <v>208</v>
      </c>
      <c r="AD56">
        <v>0</v>
      </c>
      <c r="AE56">
        <v>0</v>
      </c>
      <c r="AF56">
        <v>0</v>
      </c>
      <c r="AG56">
        <v>0</v>
      </c>
      <c r="AH56" t="s">
        <v>179</v>
      </c>
      <c r="AI56" t="s">
        <v>109</v>
      </c>
      <c r="AJ56" t="s">
        <v>209</v>
      </c>
      <c r="AK56" t="s">
        <v>209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t="s">
        <v>54</v>
      </c>
      <c r="B57">
        <v>211</v>
      </c>
      <c r="C57" t="s">
        <v>31</v>
      </c>
      <c r="D57">
        <v>2016</v>
      </c>
      <c r="E57" t="s">
        <v>61</v>
      </c>
      <c r="F57" t="s">
        <v>99</v>
      </c>
      <c r="G57" s="1">
        <v>0.52</v>
      </c>
      <c r="I57" s="2" t="s">
        <v>123</v>
      </c>
      <c r="K57" s="2" t="s">
        <v>114</v>
      </c>
      <c r="L57" s="1">
        <v>20</v>
      </c>
      <c r="M57" s="2" t="s">
        <v>361</v>
      </c>
      <c r="N57" s="2">
        <v>239</v>
      </c>
      <c r="O57" s="2" t="s">
        <v>313</v>
      </c>
      <c r="P57" s="2" t="s">
        <v>362</v>
      </c>
      <c r="Z57" t="s">
        <v>210</v>
      </c>
      <c r="AA57" t="s">
        <v>211</v>
      </c>
      <c r="AB57" t="s">
        <v>197</v>
      </c>
      <c r="AC57" t="s">
        <v>208</v>
      </c>
      <c r="AD57">
        <v>0</v>
      </c>
      <c r="AE57">
        <v>0</v>
      </c>
      <c r="AF57">
        <v>0</v>
      </c>
      <c r="AG57">
        <v>0</v>
      </c>
      <c r="AH57" t="s">
        <v>179</v>
      </c>
      <c r="AI57" t="s">
        <v>109</v>
      </c>
      <c r="AJ57" t="s">
        <v>209</v>
      </c>
      <c r="AK57" t="s">
        <v>209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t="s">
        <v>54</v>
      </c>
      <c r="B58">
        <v>634</v>
      </c>
      <c r="C58" t="s">
        <v>32</v>
      </c>
      <c r="D58">
        <v>2015</v>
      </c>
      <c r="E58" t="s">
        <v>61</v>
      </c>
      <c r="F58" t="s">
        <v>98</v>
      </c>
      <c r="I58" s="1">
        <v>7.01</v>
      </c>
      <c r="J58" s="3">
        <v>1</v>
      </c>
      <c r="K58" s="2" t="s">
        <v>114</v>
      </c>
      <c r="L58" s="2">
        <v>10</v>
      </c>
      <c r="M58" s="1">
        <f>2/3*7.01</f>
        <v>4.6733333333333329</v>
      </c>
      <c r="N58" s="2">
        <v>310</v>
      </c>
      <c r="O58" s="2" t="s">
        <v>276</v>
      </c>
      <c r="P58" s="2" t="s">
        <v>364</v>
      </c>
      <c r="Z58" t="s">
        <v>212</v>
      </c>
      <c r="AB58" t="s">
        <v>177</v>
      </c>
      <c r="AC58" t="s">
        <v>213</v>
      </c>
      <c r="AD58">
        <v>0</v>
      </c>
      <c r="AE58">
        <v>0</v>
      </c>
      <c r="AF58">
        <v>0</v>
      </c>
      <c r="AG58">
        <v>0</v>
      </c>
      <c r="AH58" t="s">
        <v>179</v>
      </c>
      <c r="AI58" t="s">
        <v>109</v>
      </c>
      <c r="AJ58" t="s">
        <v>109</v>
      </c>
      <c r="AK58" t="s">
        <v>179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t="s">
        <v>54</v>
      </c>
      <c r="B59">
        <v>634</v>
      </c>
      <c r="C59" t="s">
        <v>32</v>
      </c>
      <c r="D59">
        <v>2015</v>
      </c>
      <c r="E59" t="s">
        <v>61</v>
      </c>
      <c r="F59" t="s">
        <v>99</v>
      </c>
      <c r="I59" s="5" t="s">
        <v>123</v>
      </c>
      <c r="K59" s="2" t="s">
        <v>114</v>
      </c>
      <c r="L59" s="2">
        <v>10</v>
      </c>
      <c r="M59" s="2" t="s">
        <v>365</v>
      </c>
      <c r="N59" s="2">
        <v>699</v>
      </c>
      <c r="O59" s="2" t="s">
        <v>366</v>
      </c>
      <c r="P59" s="2" t="s">
        <v>367</v>
      </c>
      <c r="Z59" t="s">
        <v>212</v>
      </c>
      <c r="AB59" t="s">
        <v>177</v>
      </c>
      <c r="AC59" t="s">
        <v>213</v>
      </c>
      <c r="AD59">
        <v>0</v>
      </c>
      <c r="AE59">
        <v>0</v>
      </c>
      <c r="AF59">
        <v>0</v>
      </c>
      <c r="AG59">
        <v>0</v>
      </c>
      <c r="AH59" t="s">
        <v>179</v>
      </c>
      <c r="AI59" t="s">
        <v>109</v>
      </c>
      <c r="AJ59" t="s">
        <v>109</v>
      </c>
      <c r="AK59" t="s">
        <v>179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t="s">
        <v>54</v>
      </c>
      <c r="B60">
        <v>634</v>
      </c>
      <c r="C60" t="s">
        <v>32</v>
      </c>
      <c r="D60">
        <v>2015</v>
      </c>
      <c r="E60" t="s">
        <v>61</v>
      </c>
      <c r="F60" t="s">
        <v>98</v>
      </c>
      <c r="I60" s="1">
        <v>7.01</v>
      </c>
      <c r="J60" s="3">
        <v>1</v>
      </c>
      <c r="K60" s="2" t="s">
        <v>114</v>
      </c>
      <c r="L60" s="2">
        <v>10</v>
      </c>
      <c r="M60" s="1">
        <f>2/3*7.01</f>
        <v>4.6733333333333329</v>
      </c>
      <c r="N60" s="2">
        <v>192</v>
      </c>
      <c r="O60" s="2" t="s">
        <v>368</v>
      </c>
      <c r="P60" s="2" t="s">
        <v>369</v>
      </c>
      <c r="Z60" t="s">
        <v>214</v>
      </c>
      <c r="AB60" t="s">
        <v>215</v>
      </c>
      <c r="AC60" t="s">
        <v>213</v>
      </c>
      <c r="AD60">
        <v>0</v>
      </c>
      <c r="AE60">
        <v>0</v>
      </c>
      <c r="AF60">
        <v>0</v>
      </c>
      <c r="AG60">
        <v>0</v>
      </c>
      <c r="AH60" t="s">
        <v>179</v>
      </c>
      <c r="AI60" t="s">
        <v>109</v>
      </c>
      <c r="AJ60" t="s">
        <v>109</v>
      </c>
      <c r="AK60" t="s">
        <v>179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t="s">
        <v>54</v>
      </c>
      <c r="B61">
        <v>634</v>
      </c>
      <c r="C61" t="s">
        <v>32</v>
      </c>
      <c r="D61">
        <v>2015</v>
      </c>
      <c r="E61" t="s">
        <v>61</v>
      </c>
      <c r="F61" t="s">
        <v>99</v>
      </c>
      <c r="I61" s="5" t="s">
        <v>123</v>
      </c>
      <c r="K61" s="2" t="s">
        <v>114</v>
      </c>
      <c r="L61" s="2">
        <v>10</v>
      </c>
      <c r="M61" s="2" t="s">
        <v>370</v>
      </c>
      <c r="N61" s="2">
        <v>149</v>
      </c>
      <c r="O61" s="2" t="s">
        <v>371</v>
      </c>
      <c r="P61" s="2" t="s">
        <v>372</v>
      </c>
      <c r="Z61" t="s">
        <v>214</v>
      </c>
      <c r="AB61" t="s">
        <v>215</v>
      </c>
      <c r="AC61" t="s">
        <v>213</v>
      </c>
      <c r="AD61">
        <v>0</v>
      </c>
      <c r="AE61">
        <v>0</v>
      </c>
      <c r="AF61">
        <v>0</v>
      </c>
      <c r="AG61">
        <v>0</v>
      </c>
      <c r="AH61" t="s">
        <v>179</v>
      </c>
      <c r="AI61" t="s">
        <v>109</v>
      </c>
      <c r="AJ61" t="s">
        <v>109</v>
      </c>
      <c r="AK61" t="s">
        <v>179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t="s">
        <v>54</v>
      </c>
      <c r="B62">
        <v>634</v>
      </c>
      <c r="C62" t="s">
        <v>32</v>
      </c>
      <c r="D62">
        <v>2015</v>
      </c>
      <c r="E62" t="s">
        <v>61</v>
      </c>
      <c r="F62" t="s">
        <v>98</v>
      </c>
      <c r="I62" s="1">
        <v>7.01</v>
      </c>
      <c r="J62" s="3">
        <v>1</v>
      </c>
      <c r="K62" s="2" t="s">
        <v>114</v>
      </c>
      <c r="L62" s="2">
        <v>7</v>
      </c>
      <c r="M62" s="1">
        <f>2/3*7.01</f>
        <v>4.6733333333333329</v>
      </c>
      <c r="N62" s="2">
        <v>129</v>
      </c>
      <c r="O62" s="2" t="s">
        <v>373</v>
      </c>
      <c r="P62" s="2" t="s">
        <v>374</v>
      </c>
      <c r="Z62" t="s">
        <v>216</v>
      </c>
      <c r="AB62" t="s">
        <v>217</v>
      </c>
      <c r="AC62" t="s">
        <v>213</v>
      </c>
      <c r="AD62">
        <v>0</v>
      </c>
      <c r="AE62">
        <v>0</v>
      </c>
      <c r="AF62">
        <v>0</v>
      </c>
      <c r="AG62">
        <v>0</v>
      </c>
      <c r="AH62" t="s">
        <v>179</v>
      </c>
      <c r="AI62" t="s">
        <v>109</v>
      </c>
      <c r="AJ62" t="s">
        <v>109</v>
      </c>
      <c r="AK62" t="s">
        <v>179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t="s">
        <v>54</v>
      </c>
      <c r="B63">
        <v>634</v>
      </c>
      <c r="C63" t="s">
        <v>32</v>
      </c>
      <c r="D63">
        <v>2015</v>
      </c>
      <c r="E63" t="s">
        <v>61</v>
      </c>
      <c r="F63" t="s">
        <v>99</v>
      </c>
      <c r="I63" s="5" t="s">
        <v>123</v>
      </c>
      <c r="K63" s="2" t="s">
        <v>114</v>
      </c>
      <c r="L63" s="2">
        <v>7</v>
      </c>
      <c r="M63" s="2" t="s">
        <v>375</v>
      </c>
      <c r="N63" s="2">
        <v>81</v>
      </c>
      <c r="O63" s="2" t="s">
        <v>376</v>
      </c>
      <c r="P63" s="2" t="s">
        <v>377</v>
      </c>
      <c r="Z63" t="s">
        <v>216</v>
      </c>
      <c r="AB63" t="s">
        <v>217</v>
      </c>
      <c r="AC63" t="s">
        <v>213</v>
      </c>
      <c r="AD63">
        <v>0</v>
      </c>
      <c r="AE63">
        <v>0</v>
      </c>
      <c r="AF63">
        <v>0</v>
      </c>
      <c r="AG63">
        <v>0</v>
      </c>
      <c r="AH63" t="s">
        <v>179</v>
      </c>
      <c r="AI63" t="s">
        <v>109</v>
      </c>
      <c r="AJ63" t="s">
        <v>109</v>
      </c>
      <c r="AK63" t="s">
        <v>179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t="s">
        <v>54</v>
      </c>
      <c r="B64">
        <v>634</v>
      </c>
      <c r="C64" t="s">
        <v>32</v>
      </c>
      <c r="D64">
        <v>2015</v>
      </c>
      <c r="E64" t="s">
        <v>61</v>
      </c>
      <c r="F64" t="s">
        <v>98</v>
      </c>
      <c r="I64" s="1">
        <v>7.01</v>
      </c>
      <c r="J64" s="3">
        <v>1</v>
      </c>
      <c r="K64" s="2" t="s">
        <v>114</v>
      </c>
      <c r="L64" s="2">
        <v>10</v>
      </c>
      <c r="M64" s="1">
        <f>2/3*7.01</f>
        <v>4.6733333333333329</v>
      </c>
      <c r="N64" s="2">
        <v>39.700000000000003</v>
      </c>
      <c r="O64" s="2" t="s">
        <v>378</v>
      </c>
      <c r="P64" s="2" t="s">
        <v>379</v>
      </c>
      <c r="Z64" t="s">
        <v>218</v>
      </c>
      <c r="AB64" t="s">
        <v>219</v>
      </c>
      <c r="AC64" t="s">
        <v>188</v>
      </c>
      <c r="AD64">
        <v>0</v>
      </c>
      <c r="AE64">
        <v>0</v>
      </c>
      <c r="AF64">
        <v>0</v>
      </c>
      <c r="AG64">
        <v>0</v>
      </c>
      <c r="AH64" t="s">
        <v>179</v>
      </c>
      <c r="AI64" t="s">
        <v>109</v>
      </c>
      <c r="AJ64" t="s">
        <v>109</v>
      </c>
      <c r="AK64" t="s">
        <v>179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t="s">
        <v>54</v>
      </c>
      <c r="B65">
        <v>634</v>
      </c>
      <c r="C65" t="s">
        <v>32</v>
      </c>
      <c r="D65">
        <v>2015</v>
      </c>
      <c r="E65" t="s">
        <v>61</v>
      </c>
      <c r="F65" t="s">
        <v>99</v>
      </c>
      <c r="I65" s="5" t="s">
        <v>123</v>
      </c>
      <c r="K65" s="2" t="s">
        <v>114</v>
      </c>
      <c r="L65" s="2">
        <v>10</v>
      </c>
      <c r="M65" s="2" t="s">
        <v>380</v>
      </c>
      <c r="N65" s="2">
        <v>7.16</v>
      </c>
      <c r="O65" s="2" t="s">
        <v>381</v>
      </c>
      <c r="P65" s="2" t="s">
        <v>382</v>
      </c>
      <c r="Z65" t="s">
        <v>218</v>
      </c>
      <c r="AB65" t="s">
        <v>219</v>
      </c>
      <c r="AC65" t="s">
        <v>188</v>
      </c>
      <c r="AD65">
        <v>0</v>
      </c>
      <c r="AE65">
        <v>0</v>
      </c>
      <c r="AF65">
        <v>0</v>
      </c>
      <c r="AG65">
        <v>0</v>
      </c>
      <c r="AH65" t="s">
        <v>179</v>
      </c>
      <c r="AI65" t="s">
        <v>109</v>
      </c>
      <c r="AJ65" t="s">
        <v>109</v>
      </c>
      <c r="AK65" t="s">
        <v>179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t="s">
        <v>54</v>
      </c>
      <c r="B66">
        <v>634</v>
      </c>
      <c r="C66" t="s">
        <v>32</v>
      </c>
      <c r="D66">
        <v>2015</v>
      </c>
      <c r="E66" t="s">
        <v>61</v>
      </c>
      <c r="F66" t="s">
        <v>98</v>
      </c>
      <c r="I66" s="1">
        <v>7.01</v>
      </c>
      <c r="J66" s="3">
        <v>1</v>
      </c>
      <c r="K66" s="2" t="s">
        <v>114</v>
      </c>
      <c r="L66" s="2">
        <v>10</v>
      </c>
      <c r="M66" s="1">
        <f>2/3*7.01</f>
        <v>4.6733333333333329</v>
      </c>
      <c r="N66" s="2">
        <v>49.5</v>
      </c>
      <c r="O66" s="2" t="s">
        <v>383</v>
      </c>
      <c r="P66" s="2" t="s">
        <v>384</v>
      </c>
      <c r="Z66" t="s">
        <v>220</v>
      </c>
      <c r="AB66" t="s">
        <v>221</v>
      </c>
      <c r="AC66" t="s">
        <v>213</v>
      </c>
      <c r="AD66">
        <v>0</v>
      </c>
      <c r="AE66">
        <v>0</v>
      </c>
      <c r="AF66">
        <v>0</v>
      </c>
      <c r="AG66">
        <v>0</v>
      </c>
      <c r="AH66" t="s">
        <v>179</v>
      </c>
      <c r="AI66" t="s">
        <v>109</v>
      </c>
      <c r="AJ66" t="s">
        <v>109</v>
      </c>
      <c r="AK66" t="s">
        <v>179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t="s">
        <v>54</v>
      </c>
      <c r="B67">
        <v>634</v>
      </c>
      <c r="C67" t="s">
        <v>32</v>
      </c>
      <c r="D67">
        <v>2015</v>
      </c>
      <c r="E67" t="s">
        <v>61</v>
      </c>
      <c r="F67" t="s">
        <v>99</v>
      </c>
      <c r="I67" s="1">
        <v>0.68</v>
      </c>
      <c r="J67" s="3">
        <v>1</v>
      </c>
      <c r="K67" s="2" t="s">
        <v>114</v>
      </c>
      <c r="L67" s="2">
        <v>10</v>
      </c>
      <c r="M67" s="1">
        <f>2/3*0.68</f>
        <v>0.45333333333333337</v>
      </c>
      <c r="N67" s="2">
        <v>9.67</v>
      </c>
      <c r="O67" s="2" t="s">
        <v>375</v>
      </c>
      <c r="P67" s="2" t="s">
        <v>386</v>
      </c>
      <c r="Z67" t="s">
        <v>220</v>
      </c>
      <c r="AB67" t="s">
        <v>221</v>
      </c>
      <c r="AC67" t="s">
        <v>213</v>
      </c>
      <c r="AD67">
        <v>0</v>
      </c>
      <c r="AE67">
        <v>0</v>
      </c>
      <c r="AF67">
        <v>0</v>
      </c>
      <c r="AG67">
        <v>0</v>
      </c>
      <c r="AH67" t="s">
        <v>179</v>
      </c>
      <c r="AI67" t="s">
        <v>109</v>
      </c>
      <c r="AJ67" t="s">
        <v>109</v>
      </c>
      <c r="AK67" t="s">
        <v>179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s="1" customFormat="1" x14ac:dyDescent="0.3">
      <c r="A68" s="1" t="s">
        <v>54</v>
      </c>
      <c r="B68" s="1">
        <v>634</v>
      </c>
      <c r="C68" s="1" t="s">
        <v>32</v>
      </c>
      <c r="D68" s="1">
        <v>2015</v>
      </c>
      <c r="E68" s="1" t="s">
        <v>61</v>
      </c>
      <c r="F68" s="1" t="s">
        <v>98</v>
      </c>
      <c r="H68" s="3"/>
      <c r="I68" s="1">
        <v>7.01</v>
      </c>
      <c r="J68" s="3">
        <v>1</v>
      </c>
      <c r="K68" s="1" t="s">
        <v>114</v>
      </c>
      <c r="L68" s="1">
        <v>10</v>
      </c>
      <c r="M68" s="1">
        <f>2/3*7.01</f>
        <v>4.6733333333333329</v>
      </c>
      <c r="N68" s="1">
        <v>183</v>
      </c>
      <c r="O68" s="1">
        <v>13.5</v>
      </c>
      <c r="P68" s="1">
        <v>29.1</v>
      </c>
    </row>
    <row r="69" spans="1:45" s="1" customFormat="1" x14ac:dyDescent="0.3">
      <c r="A69" s="1" t="s">
        <v>54</v>
      </c>
      <c r="B69" s="1">
        <v>634</v>
      </c>
      <c r="C69" s="1" t="s">
        <v>32</v>
      </c>
      <c r="D69" s="1">
        <v>2015</v>
      </c>
      <c r="E69" s="1" t="s">
        <v>61</v>
      </c>
      <c r="F69" s="1" t="s">
        <v>99</v>
      </c>
      <c r="H69" s="3"/>
      <c r="J69" s="3"/>
      <c r="K69" s="1" t="s">
        <v>114</v>
      </c>
      <c r="L69" s="1">
        <v>10</v>
      </c>
      <c r="M69" s="1">
        <v>2.75</v>
      </c>
      <c r="N69" s="1">
        <v>319</v>
      </c>
      <c r="O69" s="1">
        <v>9.7200000000000006</v>
      </c>
      <c r="P69" s="1">
        <v>42.2</v>
      </c>
    </row>
    <row r="70" spans="1:45" s="1" customFormat="1" x14ac:dyDescent="0.3">
      <c r="A70" s="1" t="s">
        <v>54</v>
      </c>
      <c r="B70" s="1">
        <v>634</v>
      </c>
      <c r="C70" s="1" t="s">
        <v>32</v>
      </c>
      <c r="D70" s="1">
        <v>2015</v>
      </c>
      <c r="E70" s="1" t="s">
        <v>61</v>
      </c>
      <c r="F70" s="1" t="s">
        <v>98</v>
      </c>
      <c r="H70" s="3"/>
      <c r="I70" s="1">
        <v>7.01</v>
      </c>
      <c r="J70" s="3">
        <v>1</v>
      </c>
      <c r="K70" s="1" t="s">
        <v>114</v>
      </c>
      <c r="L70" s="1">
        <v>5</v>
      </c>
      <c r="M70" s="1">
        <f>7.01*2/3</f>
        <v>4.6733333333333329</v>
      </c>
      <c r="N70" s="1">
        <v>111</v>
      </c>
      <c r="O70" s="1">
        <v>25.5</v>
      </c>
      <c r="P70" s="1">
        <v>48</v>
      </c>
    </row>
    <row r="71" spans="1:45" s="1" customFormat="1" x14ac:dyDescent="0.3">
      <c r="A71" s="1" t="s">
        <v>54</v>
      </c>
      <c r="B71" s="1">
        <v>634</v>
      </c>
      <c r="C71" s="1" t="s">
        <v>32</v>
      </c>
      <c r="D71" s="1">
        <v>2015</v>
      </c>
      <c r="E71" s="1" t="s">
        <v>61</v>
      </c>
      <c r="F71" s="1" t="s">
        <v>99</v>
      </c>
      <c r="H71" s="3"/>
      <c r="J71" s="3"/>
      <c r="K71" s="1" t="s">
        <v>114</v>
      </c>
      <c r="L71" s="1">
        <v>5</v>
      </c>
      <c r="M71" s="1">
        <v>2.95</v>
      </c>
      <c r="N71" s="1">
        <v>21.1</v>
      </c>
      <c r="O71" s="1">
        <v>3.91</v>
      </c>
      <c r="P71" s="1">
        <v>9.83</v>
      </c>
    </row>
    <row r="72" spans="1:45" s="1" customFormat="1" x14ac:dyDescent="0.3">
      <c r="A72" s="1" t="s">
        <v>54</v>
      </c>
      <c r="B72" s="1">
        <v>634</v>
      </c>
      <c r="C72" s="1" t="s">
        <v>32</v>
      </c>
      <c r="D72" s="1">
        <v>2015</v>
      </c>
      <c r="E72" s="1" t="s">
        <v>61</v>
      </c>
      <c r="F72" s="1" t="s">
        <v>98</v>
      </c>
      <c r="H72" s="3"/>
      <c r="I72" s="1">
        <v>7.01</v>
      </c>
      <c r="J72" s="3">
        <v>2</v>
      </c>
      <c r="K72" s="1" t="s">
        <v>114</v>
      </c>
      <c r="L72" s="1">
        <v>10</v>
      </c>
      <c r="M72" s="1">
        <f>7.01*2/3</f>
        <v>4.6733333333333329</v>
      </c>
      <c r="N72" s="1">
        <f>7.01*2/3</f>
        <v>4.6733333333333329</v>
      </c>
    </row>
    <row r="73" spans="1:45" s="1" customFormat="1" x14ac:dyDescent="0.3">
      <c r="A73" s="1" t="s">
        <v>54</v>
      </c>
      <c r="B73" s="1">
        <v>634</v>
      </c>
      <c r="C73" s="1" t="s">
        <v>32</v>
      </c>
      <c r="D73" s="1">
        <v>2015</v>
      </c>
      <c r="E73" s="1" t="s">
        <v>61</v>
      </c>
      <c r="F73" s="1" t="s">
        <v>99</v>
      </c>
      <c r="H73" s="3"/>
      <c r="I73" s="1">
        <v>0.68</v>
      </c>
      <c r="J73" s="3">
        <v>1</v>
      </c>
      <c r="K73" s="1" t="s">
        <v>114</v>
      </c>
      <c r="L73" s="1">
        <v>10</v>
      </c>
      <c r="M73" s="1">
        <f>0.68*2/3</f>
        <v>0.45333333333333337</v>
      </c>
      <c r="N73" s="1">
        <v>1.33</v>
      </c>
      <c r="P73" s="1">
        <v>0.28999999999999998</v>
      </c>
    </row>
    <row r="74" spans="1:45" x14ac:dyDescent="0.3">
      <c r="A74" t="s">
        <v>54</v>
      </c>
      <c r="B74">
        <v>633</v>
      </c>
      <c r="C74" t="s">
        <v>33</v>
      </c>
      <c r="D74">
        <v>2015</v>
      </c>
      <c r="E74" t="s">
        <v>61</v>
      </c>
      <c r="F74" t="s">
        <v>98</v>
      </c>
      <c r="G74" s="2" t="s">
        <v>109</v>
      </c>
      <c r="H74" s="3">
        <v>1</v>
      </c>
      <c r="K74" s="2" t="s">
        <v>114</v>
      </c>
      <c r="L74" s="1">
        <v>18</v>
      </c>
      <c r="M74" s="1">
        <f>2/3</f>
        <v>0.66666666666666663</v>
      </c>
      <c r="N74" s="2">
        <v>9.1199999999999992</v>
      </c>
      <c r="O74" s="2" t="s">
        <v>387</v>
      </c>
      <c r="P74" s="2" t="s">
        <v>355</v>
      </c>
      <c r="Z74" t="s">
        <v>222</v>
      </c>
      <c r="AB74" t="s">
        <v>207</v>
      </c>
      <c r="AC74" t="s">
        <v>208</v>
      </c>
      <c r="AD74">
        <v>0</v>
      </c>
      <c r="AE74">
        <v>0</v>
      </c>
      <c r="AF74">
        <v>0</v>
      </c>
      <c r="AG74">
        <v>0</v>
      </c>
      <c r="AH74" t="s">
        <v>179</v>
      </c>
      <c r="AI74" t="s">
        <v>109</v>
      </c>
      <c r="AJ74" t="s">
        <v>109</v>
      </c>
      <c r="AK74" t="s">
        <v>179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ht="18.75" customHeight="1" x14ac:dyDescent="0.3">
      <c r="A75" t="s">
        <v>54</v>
      </c>
      <c r="B75">
        <v>633</v>
      </c>
      <c r="C75" t="s">
        <v>33</v>
      </c>
      <c r="D75">
        <v>2015</v>
      </c>
      <c r="E75" t="s">
        <v>61</v>
      </c>
      <c r="F75" s="7" t="s">
        <v>507</v>
      </c>
      <c r="G75" s="2" t="s">
        <v>125</v>
      </c>
      <c r="H75" s="3">
        <v>1</v>
      </c>
      <c r="K75" s="2" t="s">
        <v>114</v>
      </c>
      <c r="L75" s="1">
        <v>18</v>
      </c>
      <c r="M75" s="1">
        <f>1/3</f>
        <v>0.33333333333333331</v>
      </c>
      <c r="N75" s="2">
        <v>3.38</v>
      </c>
      <c r="O75" s="2" t="s">
        <v>388</v>
      </c>
      <c r="P75" s="2" t="s">
        <v>389</v>
      </c>
      <c r="Z75" t="s">
        <v>222</v>
      </c>
      <c r="AB75" t="s">
        <v>207</v>
      </c>
      <c r="AC75" t="s">
        <v>208</v>
      </c>
      <c r="AD75">
        <v>0</v>
      </c>
      <c r="AE75">
        <v>0</v>
      </c>
      <c r="AF75">
        <v>0</v>
      </c>
      <c r="AG75">
        <v>0</v>
      </c>
      <c r="AH75" t="s">
        <v>179</v>
      </c>
      <c r="AI75" t="s">
        <v>109</v>
      </c>
      <c r="AJ75" t="s">
        <v>109</v>
      </c>
      <c r="AK75" t="s">
        <v>179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54</v>
      </c>
      <c r="B76">
        <v>516</v>
      </c>
      <c r="C76" t="s">
        <v>34</v>
      </c>
      <c r="D76">
        <v>2012</v>
      </c>
      <c r="E76" t="s">
        <v>61</v>
      </c>
      <c r="F76" t="s">
        <v>98</v>
      </c>
      <c r="G76" s="2" t="s">
        <v>109</v>
      </c>
      <c r="I76" s="2"/>
      <c r="K76" s="2" t="s">
        <v>114</v>
      </c>
      <c r="L76" s="2">
        <v>39</v>
      </c>
      <c r="M76" s="2" t="s">
        <v>390</v>
      </c>
      <c r="N76" s="2">
        <v>420</v>
      </c>
      <c r="O76" s="2" t="s">
        <v>391</v>
      </c>
      <c r="P76" s="5"/>
      <c r="Z76" t="s">
        <v>223</v>
      </c>
      <c r="AA76" t="s">
        <v>224</v>
      </c>
      <c r="AB76" t="s">
        <v>197</v>
      </c>
      <c r="AC76" t="s">
        <v>225</v>
      </c>
      <c r="AD76">
        <v>0</v>
      </c>
      <c r="AE76">
        <v>0</v>
      </c>
      <c r="AF76">
        <v>0</v>
      </c>
      <c r="AG76">
        <v>0</v>
      </c>
      <c r="AH76" t="s">
        <v>179</v>
      </c>
      <c r="AI76" t="s">
        <v>109</v>
      </c>
      <c r="AJ76" t="s">
        <v>109</v>
      </c>
      <c r="AK76" t="s">
        <v>109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t="s">
        <v>54</v>
      </c>
      <c r="B77">
        <v>516</v>
      </c>
      <c r="C77" t="s">
        <v>34</v>
      </c>
      <c r="D77">
        <v>2012</v>
      </c>
      <c r="E77" t="s">
        <v>61</v>
      </c>
      <c r="F77" t="s">
        <v>99</v>
      </c>
      <c r="G77" s="2" t="s">
        <v>109</v>
      </c>
      <c r="I77" s="2"/>
      <c r="K77" s="2" t="s">
        <v>114</v>
      </c>
      <c r="L77" s="2">
        <v>39</v>
      </c>
      <c r="M77" s="2">
        <v>8.6999999999999993</v>
      </c>
      <c r="N77" s="2">
        <v>1100</v>
      </c>
      <c r="O77" s="2" t="s">
        <v>341</v>
      </c>
      <c r="P77" s="5"/>
      <c r="Z77" t="s">
        <v>223</v>
      </c>
      <c r="AA77" t="s">
        <v>224</v>
      </c>
      <c r="AB77" t="s">
        <v>197</v>
      </c>
      <c r="AC77" t="s">
        <v>225</v>
      </c>
      <c r="AD77">
        <v>0</v>
      </c>
      <c r="AE77">
        <v>0</v>
      </c>
      <c r="AF77">
        <v>0</v>
      </c>
      <c r="AG77">
        <v>0</v>
      </c>
      <c r="AH77" t="s">
        <v>179</v>
      </c>
      <c r="AI77" t="s">
        <v>109</v>
      </c>
      <c r="AJ77" t="s">
        <v>109</v>
      </c>
      <c r="AK77" t="s">
        <v>109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54</v>
      </c>
      <c r="B78">
        <v>399</v>
      </c>
      <c r="C78" t="s">
        <v>35</v>
      </c>
      <c r="D78">
        <v>2013</v>
      </c>
      <c r="E78" t="s">
        <v>61</v>
      </c>
      <c r="F78" t="s">
        <v>99</v>
      </c>
      <c r="I78" s="5" t="s">
        <v>126</v>
      </c>
      <c r="K78" s="2" t="s">
        <v>114</v>
      </c>
      <c r="L78" s="2">
        <v>31</v>
      </c>
      <c r="M78" s="2" t="s">
        <v>355</v>
      </c>
      <c r="N78" s="2">
        <v>1046</v>
      </c>
      <c r="O78" s="2" t="s">
        <v>395</v>
      </c>
      <c r="P78" s="2" t="s">
        <v>396</v>
      </c>
      <c r="Q78" s="2">
        <v>217</v>
      </c>
      <c r="R78" s="2"/>
      <c r="S78" s="2"/>
      <c r="T78" s="2">
        <v>4.0999999999999996</v>
      </c>
      <c r="U78" s="2"/>
      <c r="V78" s="2"/>
      <c r="W78" s="2">
        <v>272</v>
      </c>
      <c r="Z78" t="s">
        <v>226</v>
      </c>
      <c r="AA78" t="s">
        <v>227</v>
      </c>
      <c r="AB78" t="s">
        <v>203</v>
      </c>
      <c r="AC78" t="s">
        <v>182</v>
      </c>
      <c r="AD78">
        <v>0</v>
      </c>
      <c r="AE78">
        <v>0</v>
      </c>
      <c r="AF78">
        <v>0</v>
      </c>
      <c r="AG78">
        <v>0</v>
      </c>
      <c r="AH78" t="s">
        <v>179</v>
      </c>
      <c r="AI78" t="s">
        <v>109</v>
      </c>
      <c r="AJ78" t="s">
        <v>109</v>
      </c>
      <c r="AK78" t="s">
        <v>109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54</v>
      </c>
      <c r="B79">
        <v>399</v>
      </c>
      <c r="C79" t="s">
        <v>35</v>
      </c>
      <c r="D79">
        <v>2013</v>
      </c>
      <c r="E79" t="s">
        <v>61</v>
      </c>
      <c r="F79" t="s">
        <v>98</v>
      </c>
      <c r="I79" s="5" t="s">
        <v>126</v>
      </c>
      <c r="K79" s="2" t="s">
        <v>114</v>
      </c>
      <c r="L79" s="2">
        <v>31</v>
      </c>
      <c r="M79" s="2" t="s">
        <v>397</v>
      </c>
      <c r="N79" s="2">
        <v>676</v>
      </c>
      <c r="O79" s="2" t="s">
        <v>398</v>
      </c>
      <c r="P79" s="2" t="s">
        <v>399</v>
      </c>
      <c r="Q79" s="2">
        <v>173</v>
      </c>
      <c r="R79" s="2"/>
      <c r="S79" s="2"/>
      <c r="T79" s="2">
        <v>12.6</v>
      </c>
      <c r="U79" s="2"/>
      <c r="V79" s="2"/>
      <c r="W79" s="2">
        <v>343</v>
      </c>
      <c r="Z79" t="s">
        <v>226</v>
      </c>
      <c r="AA79" t="s">
        <v>227</v>
      </c>
      <c r="AB79" t="s">
        <v>203</v>
      </c>
      <c r="AC79" t="s">
        <v>182</v>
      </c>
      <c r="AD79">
        <v>0</v>
      </c>
      <c r="AE79">
        <v>0</v>
      </c>
      <c r="AF79">
        <v>0</v>
      </c>
      <c r="AG79">
        <v>0</v>
      </c>
      <c r="AH79" t="s">
        <v>179</v>
      </c>
      <c r="AI79" t="s">
        <v>109</v>
      </c>
      <c r="AJ79" t="s">
        <v>109</v>
      </c>
      <c r="AK79" t="s">
        <v>109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54</v>
      </c>
      <c r="B80">
        <v>620</v>
      </c>
      <c r="C80" t="s">
        <v>36</v>
      </c>
      <c r="D80">
        <v>2011</v>
      </c>
      <c r="E80" t="s">
        <v>61</v>
      </c>
      <c r="F80" t="s">
        <v>99</v>
      </c>
      <c r="G80" s="5" t="s">
        <v>127</v>
      </c>
      <c r="K80" s="2" t="s">
        <v>114</v>
      </c>
      <c r="L80" s="2">
        <v>41</v>
      </c>
      <c r="M80" s="2" t="s">
        <v>136</v>
      </c>
      <c r="N80" s="2">
        <v>94</v>
      </c>
      <c r="O80" s="2" t="s">
        <v>400</v>
      </c>
      <c r="P80" s="2" t="s">
        <v>278</v>
      </c>
      <c r="Q80" s="2"/>
      <c r="R80" s="2"/>
      <c r="S80" s="2"/>
      <c r="T80" s="2"/>
      <c r="U80" s="2">
        <v>2.4</v>
      </c>
      <c r="V80" s="2">
        <v>8.1</v>
      </c>
      <c r="Z80" t="s">
        <v>228</v>
      </c>
      <c r="AB80" t="s">
        <v>229</v>
      </c>
      <c r="AC80" t="s">
        <v>225</v>
      </c>
      <c r="AD80">
        <v>0</v>
      </c>
      <c r="AE80">
        <v>0</v>
      </c>
      <c r="AF80">
        <v>0</v>
      </c>
      <c r="AG80">
        <v>0</v>
      </c>
      <c r="AH80" t="s">
        <v>179</v>
      </c>
      <c r="AI80" t="s">
        <v>109</v>
      </c>
      <c r="AJ80" t="s">
        <v>109</v>
      </c>
      <c r="AK80" t="s">
        <v>179</v>
      </c>
      <c r="AL80">
        <v>1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t="s">
        <v>54</v>
      </c>
      <c r="B81">
        <v>620</v>
      </c>
      <c r="C81" t="s">
        <v>36</v>
      </c>
      <c r="D81">
        <v>2011</v>
      </c>
      <c r="E81" t="s">
        <v>61</v>
      </c>
      <c r="F81" t="s">
        <v>98</v>
      </c>
      <c r="G81" s="2" t="s">
        <v>128</v>
      </c>
      <c r="H81" s="3">
        <v>1</v>
      </c>
      <c r="K81" s="2" t="s">
        <v>114</v>
      </c>
      <c r="L81" s="2">
        <v>41</v>
      </c>
      <c r="M81" s="1">
        <f>6.3*2/3</f>
        <v>4.2</v>
      </c>
      <c r="N81" s="2">
        <v>56</v>
      </c>
      <c r="O81" s="2" t="s">
        <v>285</v>
      </c>
      <c r="P81" s="2" t="s">
        <v>316</v>
      </c>
      <c r="Q81" s="2"/>
      <c r="R81" s="2"/>
      <c r="S81" s="2"/>
      <c r="T81" s="2"/>
      <c r="U81" s="2">
        <v>11</v>
      </c>
      <c r="V81" s="2">
        <v>25</v>
      </c>
      <c r="Z81" t="s">
        <v>228</v>
      </c>
      <c r="AB81" t="s">
        <v>229</v>
      </c>
      <c r="AC81" t="s">
        <v>225</v>
      </c>
      <c r="AD81">
        <v>0</v>
      </c>
      <c r="AE81">
        <v>0</v>
      </c>
      <c r="AF81">
        <v>0</v>
      </c>
      <c r="AG81">
        <v>0</v>
      </c>
      <c r="AH81" t="s">
        <v>179</v>
      </c>
      <c r="AI81" t="s">
        <v>109</v>
      </c>
      <c r="AJ81" t="s">
        <v>109</v>
      </c>
      <c r="AK81" t="s">
        <v>179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</row>
    <row r="83" spans="1:46" x14ac:dyDescent="0.3">
      <c r="A83" t="s">
        <v>55</v>
      </c>
      <c r="B83">
        <v>550</v>
      </c>
      <c r="C83" t="s">
        <v>37</v>
      </c>
      <c r="D83">
        <v>2016</v>
      </c>
      <c r="E83" t="s">
        <v>66</v>
      </c>
      <c r="F83" t="s">
        <v>98</v>
      </c>
      <c r="G83" s="1"/>
      <c r="I83" s="1"/>
      <c r="K83" s="2" t="s">
        <v>402</v>
      </c>
      <c r="L83" s="9">
        <v>33</v>
      </c>
      <c r="M83" s="9" t="s">
        <v>403</v>
      </c>
      <c r="N83" s="9">
        <v>1838.17</v>
      </c>
      <c r="O83" s="9" t="s">
        <v>404</v>
      </c>
      <c r="P83" s="9" t="s">
        <v>405</v>
      </c>
      <c r="Q83" s="9">
        <v>479.92168222423498</v>
      </c>
      <c r="Z83" t="s">
        <v>230</v>
      </c>
      <c r="AB83" t="s">
        <v>231</v>
      </c>
      <c r="AC83" t="s">
        <v>232</v>
      </c>
      <c r="AD83">
        <v>0</v>
      </c>
      <c r="AE83">
        <v>0</v>
      </c>
      <c r="AF83">
        <v>0</v>
      </c>
      <c r="AG83">
        <v>0</v>
      </c>
      <c r="AH83" t="s">
        <v>179</v>
      </c>
      <c r="AI83" t="s">
        <v>179</v>
      </c>
      <c r="AJ83" t="s">
        <v>179</v>
      </c>
      <c r="AK83" t="s">
        <v>109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t="s">
        <v>55</v>
      </c>
      <c r="B84">
        <v>550</v>
      </c>
      <c r="C84" t="s">
        <v>37</v>
      </c>
      <c r="D84">
        <v>2016</v>
      </c>
      <c r="E84" t="s">
        <v>66</v>
      </c>
      <c r="F84" t="s">
        <v>99</v>
      </c>
      <c r="G84" s="1"/>
      <c r="I84" s="1"/>
      <c r="K84" s="2" t="s">
        <v>402</v>
      </c>
      <c r="L84" s="9">
        <v>33</v>
      </c>
      <c r="M84" s="9" t="s">
        <v>406</v>
      </c>
      <c r="N84" s="9">
        <v>1956.34</v>
      </c>
      <c r="O84" s="9" t="s">
        <v>407</v>
      </c>
      <c r="P84" s="9" t="s">
        <v>408</v>
      </c>
      <c r="Q84" s="9">
        <v>462.79437203361198</v>
      </c>
      <c r="Z84" t="s">
        <v>230</v>
      </c>
      <c r="AB84" t="s">
        <v>231</v>
      </c>
      <c r="AC84" t="s">
        <v>232</v>
      </c>
      <c r="AD84">
        <v>0</v>
      </c>
      <c r="AE84">
        <v>0</v>
      </c>
      <c r="AF84">
        <v>0</v>
      </c>
      <c r="AG84">
        <v>0</v>
      </c>
      <c r="AH84" t="s">
        <v>179</v>
      </c>
      <c r="AI84" t="s">
        <v>179</v>
      </c>
      <c r="AJ84" t="s">
        <v>179</v>
      </c>
      <c r="AK84" t="s">
        <v>109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t="s">
        <v>55</v>
      </c>
      <c r="B85">
        <v>550</v>
      </c>
      <c r="C85" t="s">
        <v>37</v>
      </c>
      <c r="D85">
        <v>2016</v>
      </c>
      <c r="E85" t="s">
        <v>66</v>
      </c>
      <c r="F85" t="s">
        <v>98</v>
      </c>
      <c r="G85" s="1"/>
      <c r="I85" s="1"/>
      <c r="K85" s="2" t="s">
        <v>402</v>
      </c>
      <c r="L85" s="9">
        <v>10</v>
      </c>
      <c r="M85" s="9" t="s">
        <v>409</v>
      </c>
      <c r="N85" s="9">
        <v>2674.04</v>
      </c>
      <c r="O85" s="9" t="s">
        <v>410</v>
      </c>
      <c r="P85" s="9" t="s">
        <v>411</v>
      </c>
      <c r="Q85" s="9">
        <v>834.71994308137698</v>
      </c>
      <c r="Z85" t="s">
        <v>233</v>
      </c>
      <c r="AB85" t="s">
        <v>231</v>
      </c>
      <c r="AC85" t="s">
        <v>232</v>
      </c>
      <c r="AD85">
        <v>0</v>
      </c>
      <c r="AE85">
        <v>0</v>
      </c>
      <c r="AF85">
        <v>0</v>
      </c>
      <c r="AG85">
        <v>0</v>
      </c>
      <c r="AH85" t="s">
        <v>179</v>
      </c>
      <c r="AI85" t="s">
        <v>179</v>
      </c>
      <c r="AJ85" t="s">
        <v>179</v>
      </c>
      <c r="AK85" t="s">
        <v>109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t="s">
        <v>55</v>
      </c>
      <c r="B86">
        <v>550</v>
      </c>
      <c r="C86" t="s">
        <v>37</v>
      </c>
      <c r="D86">
        <v>2016</v>
      </c>
      <c r="E86" t="s">
        <v>66</v>
      </c>
      <c r="F86" t="s">
        <v>99</v>
      </c>
      <c r="G86" s="1"/>
      <c r="I86" s="1"/>
      <c r="K86" s="2" t="s">
        <v>402</v>
      </c>
      <c r="L86" s="9">
        <v>10</v>
      </c>
      <c r="M86" s="9" t="s">
        <v>412</v>
      </c>
      <c r="N86" s="9">
        <v>3130.08</v>
      </c>
      <c r="O86" s="9" t="s">
        <v>413</v>
      </c>
      <c r="P86" s="9" t="s">
        <v>414</v>
      </c>
      <c r="Q86" s="9">
        <v>1160.95742106222</v>
      </c>
      <c r="Z86" t="s">
        <v>233</v>
      </c>
      <c r="AB86" t="s">
        <v>231</v>
      </c>
      <c r="AC86" t="s">
        <v>232</v>
      </c>
      <c r="AD86">
        <v>0</v>
      </c>
      <c r="AE86">
        <v>0</v>
      </c>
      <c r="AF86">
        <v>0</v>
      </c>
      <c r="AG86">
        <v>0</v>
      </c>
      <c r="AH86" t="s">
        <v>179</v>
      </c>
      <c r="AI86" t="s">
        <v>179</v>
      </c>
      <c r="AJ86" t="s">
        <v>179</v>
      </c>
      <c r="AK86" t="s">
        <v>109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</row>
    <row r="87" spans="1:46" x14ac:dyDescent="0.3">
      <c r="A87" t="s">
        <v>55</v>
      </c>
      <c r="B87">
        <v>550</v>
      </c>
      <c r="C87" t="s">
        <v>37</v>
      </c>
      <c r="D87">
        <v>2016</v>
      </c>
      <c r="E87" t="s">
        <v>66</v>
      </c>
      <c r="F87" t="s">
        <v>98</v>
      </c>
      <c r="G87" s="1"/>
      <c r="I87" s="1"/>
      <c r="K87" s="2" t="s">
        <v>402</v>
      </c>
      <c r="L87" s="9">
        <v>29</v>
      </c>
      <c r="M87" s="9" t="s">
        <v>415</v>
      </c>
      <c r="N87" s="9">
        <v>1838.17</v>
      </c>
      <c r="O87" s="9" t="s">
        <v>416</v>
      </c>
      <c r="P87" s="9" t="s">
        <v>417</v>
      </c>
      <c r="Q87" s="9">
        <v>480.79189860124598</v>
      </c>
      <c r="Z87" t="s">
        <v>231</v>
      </c>
      <c r="AB87" t="s">
        <v>197</v>
      </c>
      <c r="AC87" t="s">
        <v>232</v>
      </c>
      <c r="AD87">
        <v>0</v>
      </c>
      <c r="AE87">
        <v>0</v>
      </c>
      <c r="AF87">
        <v>0</v>
      </c>
      <c r="AG87">
        <v>0</v>
      </c>
      <c r="AH87" t="s">
        <v>179</v>
      </c>
      <c r="AI87" t="s">
        <v>179</v>
      </c>
      <c r="AJ87" t="s">
        <v>179</v>
      </c>
      <c r="AK87" t="s">
        <v>109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</row>
    <row r="88" spans="1:46" x14ac:dyDescent="0.3">
      <c r="A88" t="s">
        <v>55</v>
      </c>
      <c r="B88">
        <v>550</v>
      </c>
      <c r="C88" t="s">
        <v>37</v>
      </c>
      <c r="D88">
        <v>2016</v>
      </c>
      <c r="E88" t="s">
        <v>66</v>
      </c>
      <c r="F88" t="s">
        <v>99</v>
      </c>
      <c r="G88" s="1"/>
      <c r="I88" s="1"/>
      <c r="K88" s="2" t="s">
        <v>402</v>
      </c>
      <c r="L88" s="9">
        <v>29</v>
      </c>
      <c r="M88" s="9" t="s">
        <v>418</v>
      </c>
      <c r="N88" s="9">
        <v>1956.34</v>
      </c>
      <c r="O88" s="9" t="s">
        <v>419</v>
      </c>
      <c r="P88" s="9" t="s">
        <v>420</v>
      </c>
      <c r="Q88" s="9">
        <v>476.07211632029498</v>
      </c>
      <c r="Z88" t="s">
        <v>231</v>
      </c>
      <c r="AB88" t="s">
        <v>197</v>
      </c>
      <c r="AC88" t="s">
        <v>232</v>
      </c>
      <c r="AD88">
        <v>0</v>
      </c>
      <c r="AE88">
        <v>0</v>
      </c>
      <c r="AF88">
        <v>0</v>
      </c>
      <c r="AG88">
        <v>0</v>
      </c>
      <c r="AH88" t="s">
        <v>179</v>
      </c>
      <c r="AI88" t="s">
        <v>179</v>
      </c>
      <c r="AJ88" t="s">
        <v>179</v>
      </c>
      <c r="AK88" t="s">
        <v>109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</row>
    <row r="89" spans="1:46" x14ac:dyDescent="0.3">
      <c r="A89" t="s">
        <v>55</v>
      </c>
      <c r="B89">
        <v>629</v>
      </c>
      <c r="C89" t="s">
        <v>38</v>
      </c>
      <c r="D89">
        <v>2015</v>
      </c>
      <c r="E89" t="s">
        <v>66</v>
      </c>
      <c r="F89" t="s">
        <v>98</v>
      </c>
      <c r="G89" t="s">
        <v>129</v>
      </c>
      <c r="I89" s="5" t="s">
        <v>132</v>
      </c>
      <c r="K89" s="2" t="s">
        <v>114</v>
      </c>
      <c r="L89" s="9">
        <v>28</v>
      </c>
      <c r="M89" s="9" t="s">
        <v>421</v>
      </c>
      <c r="N89" s="9">
        <v>125.7</v>
      </c>
      <c r="O89" s="9" t="s">
        <v>422</v>
      </c>
      <c r="P89" s="9" t="s">
        <v>423</v>
      </c>
      <c r="Q89" s="9">
        <v>8.2505731309556491</v>
      </c>
      <c r="Z89" t="s">
        <v>234</v>
      </c>
      <c r="AA89" t="s">
        <v>235</v>
      </c>
      <c r="AB89" t="s">
        <v>197</v>
      </c>
      <c r="AC89" t="s">
        <v>236</v>
      </c>
      <c r="AD89">
        <v>0</v>
      </c>
      <c r="AE89">
        <v>1</v>
      </c>
      <c r="AF89">
        <v>0</v>
      </c>
      <c r="AG89">
        <v>0</v>
      </c>
      <c r="AH89" t="s">
        <v>179</v>
      </c>
      <c r="AI89" t="s">
        <v>109</v>
      </c>
      <c r="AJ89" t="s">
        <v>109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0</v>
      </c>
    </row>
    <row r="90" spans="1:46" x14ac:dyDescent="0.3">
      <c r="A90" t="s">
        <v>55</v>
      </c>
      <c r="B90">
        <v>629</v>
      </c>
      <c r="C90" t="s">
        <v>38</v>
      </c>
      <c r="D90">
        <v>2015</v>
      </c>
      <c r="E90" t="s">
        <v>66</v>
      </c>
      <c r="F90" t="s">
        <v>99</v>
      </c>
      <c r="G90" t="s">
        <v>129</v>
      </c>
      <c r="I90" s="5" t="s">
        <v>133</v>
      </c>
      <c r="K90" s="2" t="s">
        <v>114</v>
      </c>
      <c r="L90" s="9">
        <v>28</v>
      </c>
      <c r="M90" s="9" t="s">
        <v>123</v>
      </c>
      <c r="N90" s="9">
        <v>28.2</v>
      </c>
      <c r="O90" s="9" t="s">
        <v>424</v>
      </c>
      <c r="P90" s="9" t="s">
        <v>425</v>
      </c>
      <c r="Q90" s="9">
        <v>21.9973312164263</v>
      </c>
      <c r="Z90" t="s">
        <v>234</v>
      </c>
      <c r="AA90" t="s">
        <v>235</v>
      </c>
      <c r="AB90" t="s">
        <v>197</v>
      </c>
      <c r="AC90" t="s">
        <v>236</v>
      </c>
      <c r="AD90">
        <v>0</v>
      </c>
      <c r="AE90">
        <v>1</v>
      </c>
      <c r="AF90">
        <v>0</v>
      </c>
      <c r="AG90">
        <v>0</v>
      </c>
      <c r="AH90" t="s">
        <v>179</v>
      </c>
      <c r="AI90" t="s">
        <v>109</v>
      </c>
      <c r="AJ90" t="s">
        <v>109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</row>
    <row r="92" spans="1:46" s="6" customFormat="1" x14ac:dyDescent="0.3">
      <c r="A92" s="6" t="s">
        <v>56</v>
      </c>
      <c r="C92" s="6" t="s">
        <v>39</v>
      </c>
      <c r="D92" s="6">
        <v>2017</v>
      </c>
      <c r="E92" s="6" t="s">
        <v>67</v>
      </c>
      <c r="F92" s="6" t="s">
        <v>98</v>
      </c>
      <c r="G92" s="2" t="s">
        <v>134</v>
      </c>
      <c r="H92" s="6">
        <v>1</v>
      </c>
      <c r="K92" s="6" t="s">
        <v>135</v>
      </c>
      <c r="L92" s="9">
        <v>11</v>
      </c>
      <c r="M92" s="9" t="s">
        <v>426</v>
      </c>
      <c r="N92" s="9">
        <v>13</v>
      </c>
      <c r="O92" s="9" t="s">
        <v>427</v>
      </c>
      <c r="P92" s="9" t="s">
        <v>428</v>
      </c>
      <c r="Q92" s="9">
        <v>3.024</v>
      </c>
      <c r="Z92" s="6" t="s">
        <v>237</v>
      </c>
      <c r="AB92" s="6" t="s">
        <v>201</v>
      </c>
      <c r="AC92" s="6" t="s">
        <v>208</v>
      </c>
      <c r="AD92" s="6">
        <v>0</v>
      </c>
      <c r="AE92" s="6">
        <v>0</v>
      </c>
      <c r="AF92" s="6">
        <v>0</v>
      </c>
      <c r="AG92" s="6">
        <v>0</v>
      </c>
      <c r="AI92" s="6" t="s">
        <v>179</v>
      </c>
      <c r="AJ92" s="6" t="s">
        <v>179</v>
      </c>
      <c r="AK92" s="6" t="s">
        <v>179</v>
      </c>
      <c r="AL92" s="6">
        <v>1</v>
      </c>
      <c r="AM92" s="6">
        <v>0</v>
      </c>
      <c r="AN92" s="6">
        <v>1</v>
      </c>
      <c r="AO92" s="6">
        <v>1</v>
      </c>
      <c r="AP92" s="6">
        <v>0</v>
      </c>
      <c r="AQ92" s="6">
        <v>1</v>
      </c>
      <c r="AR92" s="6">
        <v>0</v>
      </c>
      <c r="AS92" s="6">
        <v>1</v>
      </c>
      <c r="AT92" s="6" t="s">
        <v>238</v>
      </c>
    </row>
    <row r="93" spans="1:46" s="6" customFormat="1" x14ac:dyDescent="0.3">
      <c r="A93" s="6" t="s">
        <v>56</v>
      </c>
      <c r="C93" s="6" t="s">
        <v>39</v>
      </c>
      <c r="D93" s="6">
        <v>2017</v>
      </c>
      <c r="E93" s="6" t="s">
        <v>67</v>
      </c>
      <c r="F93" s="6" t="s">
        <v>99</v>
      </c>
      <c r="G93" s="2" t="s">
        <v>134</v>
      </c>
      <c r="H93" s="6">
        <v>1</v>
      </c>
      <c r="K93" s="6" t="s">
        <v>135</v>
      </c>
      <c r="L93" s="9">
        <v>11</v>
      </c>
      <c r="M93" s="9" t="s">
        <v>426</v>
      </c>
      <c r="N93" s="9">
        <v>6</v>
      </c>
      <c r="O93" s="9" t="s">
        <v>429</v>
      </c>
      <c r="P93" s="9" t="s">
        <v>430</v>
      </c>
      <c r="Q93" s="9">
        <v>1.0369999999999999</v>
      </c>
      <c r="Z93" s="6" t="s">
        <v>237</v>
      </c>
      <c r="AB93" s="6" t="s">
        <v>201</v>
      </c>
      <c r="AC93" s="6" t="s">
        <v>208</v>
      </c>
      <c r="AD93" s="6">
        <v>0</v>
      </c>
      <c r="AE93" s="6">
        <v>0</v>
      </c>
      <c r="AF93" s="6">
        <v>0</v>
      </c>
      <c r="AG93" s="6">
        <v>0</v>
      </c>
      <c r="AI93" s="6" t="s">
        <v>179</v>
      </c>
      <c r="AJ93" s="6" t="s">
        <v>179</v>
      </c>
      <c r="AK93" s="6" t="s">
        <v>179</v>
      </c>
      <c r="AL93" s="6">
        <v>1</v>
      </c>
      <c r="AM93" s="6">
        <v>0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</row>
    <row r="94" spans="1:46" s="6" customFormat="1" x14ac:dyDescent="0.3">
      <c r="A94" s="6" t="s">
        <v>56</v>
      </c>
      <c r="C94" s="6" t="s">
        <v>39</v>
      </c>
      <c r="D94" s="6">
        <v>2017</v>
      </c>
      <c r="E94" s="6" t="s">
        <v>68</v>
      </c>
      <c r="F94" s="6" t="s">
        <v>98</v>
      </c>
      <c r="G94" s="2" t="s">
        <v>134</v>
      </c>
      <c r="H94" s="6">
        <v>1</v>
      </c>
      <c r="K94" s="6" t="s">
        <v>135</v>
      </c>
      <c r="L94" s="9">
        <v>6</v>
      </c>
      <c r="M94" s="9" t="s">
        <v>426</v>
      </c>
      <c r="N94" s="9">
        <v>9</v>
      </c>
      <c r="O94" s="9" t="s">
        <v>303</v>
      </c>
      <c r="P94" s="9" t="s">
        <v>431</v>
      </c>
      <c r="Q94" s="9">
        <v>1.861</v>
      </c>
      <c r="Z94" s="6" t="s">
        <v>237</v>
      </c>
      <c r="AB94" s="6" t="s">
        <v>201</v>
      </c>
      <c r="AC94" s="6" t="s">
        <v>208</v>
      </c>
      <c r="AD94" s="6">
        <v>0</v>
      </c>
      <c r="AE94" s="6">
        <v>0</v>
      </c>
      <c r="AF94" s="6">
        <v>0</v>
      </c>
      <c r="AG94" s="6">
        <v>0</v>
      </c>
      <c r="AI94" s="6" t="s">
        <v>179</v>
      </c>
      <c r="AJ94" s="6" t="s">
        <v>179</v>
      </c>
      <c r="AK94" s="6" t="s">
        <v>179</v>
      </c>
      <c r="AL94" s="6">
        <v>1</v>
      </c>
      <c r="AM94" s="6">
        <v>0</v>
      </c>
      <c r="AN94" s="6">
        <v>1</v>
      </c>
      <c r="AO94" s="6">
        <v>1</v>
      </c>
      <c r="AP94" s="6">
        <v>0</v>
      </c>
      <c r="AQ94" s="6">
        <v>1</v>
      </c>
      <c r="AR94" s="6">
        <v>0</v>
      </c>
      <c r="AS94" s="6">
        <v>1</v>
      </c>
    </row>
    <row r="95" spans="1:46" s="6" customFormat="1" x14ac:dyDescent="0.3">
      <c r="A95" s="6" t="s">
        <v>56</v>
      </c>
      <c r="C95" s="6" t="s">
        <v>39</v>
      </c>
      <c r="D95" s="6">
        <v>2017</v>
      </c>
      <c r="E95" s="6" t="s">
        <v>68</v>
      </c>
      <c r="F95" s="6" t="s">
        <v>99</v>
      </c>
      <c r="G95" s="2" t="s">
        <v>134</v>
      </c>
      <c r="H95" s="6">
        <v>1</v>
      </c>
      <c r="K95" s="6" t="s">
        <v>135</v>
      </c>
      <c r="L95" s="9">
        <v>6</v>
      </c>
      <c r="M95" s="9" t="s">
        <v>426</v>
      </c>
      <c r="N95" s="9">
        <v>6</v>
      </c>
      <c r="O95" s="9" t="s">
        <v>429</v>
      </c>
      <c r="P95" s="9" t="s">
        <v>358</v>
      </c>
      <c r="Q95" s="9">
        <v>0.78800000000000003</v>
      </c>
      <c r="Z95" s="6" t="s">
        <v>237</v>
      </c>
      <c r="AB95" s="6" t="s">
        <v>201</v>
      </c>
      <c r="AC95" s="6" t="s">
        <v>208</v>
      </c>
      <c r="AD95" s="6">
        <v>0</v>
      </c>
      <c r="AE95" s="6">
        <v>0</v>
      </c>
      <c r="AF95" s="6">
        <v>0</v>
      </c>
      <c r="AG95" s="6">
        <v>0</v>
      </c>
      <c r="AI95" s="6" t="s">
        <v>179</v>
      </c>
      <c r="AJ95" s="6" t="s">
        <v>179</v>
      </c>
      <c r="AK95" s="6" t="s">
        <v>179</v>
      </c>
      <c r="AL95" s="6">
        <v>1</v>
      </c>
      <c r="AM95" s="6">
        <v>0</v>
      </c>
      <c r="AN95" s="6">
        <v>1</v>
      </c>
      <c r="AO95" s="6">
        <v>1</v>
      </c>
      <c r="AP95" s="6">
        <v>0</v>
      </c>
      <c r="AQ95" s="6">
        <v>1</v>
      </c>
      <c r="AR95" s="6">
        <v>0</v>
      </c>
      <c r="AS95" s="6">
        <v>1</v>
      </c>
    </row>
    <row r="96" spans="1:46" s="6" customFormat="1" x14ac:dyDescent="0.3">
      <c r="A96" s="6" t="s">
        <v>56</v>
      </c>
      <c r="C96" s="6" t="s">
        <v>40</v>
      </c>
      <c r="D96" s="6">
        <v>2015</v>
      </c>
      <c r="E96" s="6" t="s">
        <v>69</v>
      </c>
      <c r="F96" s="6" t="s">
        <v>99</v>
      </c>
      <c r="G96" s="5" t="s">
        <v>136</v>
      </c>
      <c r="K96" s="2" t="s">
        <v>135</v>
      </c>
      <c r="L96" s="2">
        <v>31</v>
      </c>
      <c r="M96" s="1">
        <f>1.2*2/3</f>
        <v>0.79999999999999993</v>
      </c>
      <c r="N96" s="2">
        <v>43</v>
      </c>
      <c r="O96" s="2" t="s">
        <v>282</v>
      </c>
      <c r="P96" s="2" t="s">
        <v>432</v>
      </c>
      <c r="W96" s="6">
        <v>59</v>
      </c>
      <c r="Z96" s="6" t="s">
        <v>239</v>
      </c>
      <c r="AA96" s="6" t="s">
        <v>240</v>
      </c>
      <c r="AB96" s="6" t="s">
        <v>241</v>
      </c>
      <c r="AC96" s="6" t="s">
        <v>242</v>
      </c>
      <c r="AD96" s="6">
        <v>0</v>
      </c>
      <c r="AE96" s="6">
        <v>0</v>
      </c>
      <c r="AF96" s="6">
        <v>0</v>
      </c>
      <c r="AG96" s="6">
        <v>0</v>
      </c>
      <c r="AH96" s="6" t="s">
        <v>243</v>
      </c>
      <c r="AI96" s="6" t="s">
        <v>179</v>
      </c>
      <c r="AJ96" s="6" t="s">
        <v>109</v>
      </c>
      <c r="AK96" s="6" t="s">
        <v>179</v>
      </c>
      <c r="AL96" s="6">
        <v>1</v>
      </c>
      <c r="AM96" s="6">
        <v>0</v>
      </c>
      <c r="AN96" s="6">
        <v>1</v>
      </c>
      <c r="AO96" s="6">
        <v>1</v>
      </c>
      <c r="AP96" s="6">
        <v>0</v>
      </c>
      <c r="AQ96" s="6">
        <v>1</v>
      </c>
      <c r="AR96" s="6">
        <v>0</v>
      </c>
      <c r="AS96" s="6">
        <v>1</v>
      </c>
    </row>
    <row r="97" spans="1:46" s="6" customFormat="1" x14ac:dyDescent="0.3">
      <c r="A97" s="6" t="s">
        <v>56</v>
      </c>
      <c r="C97" s="6" t="s">
        <v>40</v>
      </c>
      <c r="D97" s="6">
        <v>2015</v>
      </c>
      <c r="E97" s="6" t="s">
        <v>69</v>
      </c>
      <c r="F97" s="6" t="s">
        <v>98</v>
      </c>
      <c r="G97" s="5" t="s">
        <v>138</v>
      </c>
      <c r="K97" s="2" t="s">
        <v>135</v>
      </c>
      <c r="L97" s="2">
        <v>31</v>
      </c>
      <c r="M97" s="2" t="s">
        <v>433</v>
      </c>
      <c r="N97" s="2">
        <v>303</v>
      </c>
      <c r="O97" s="2" t="s">
        <v>434</v>
      </c>
      <c r="P97" s="2" t="s">
        <v>333</v>
      </c>
      <c r="Z97" s="6" t="s">
        <v>244</v>
      </c>
      <c r="AA97" s="6" t="s">
        <v>240</v>
      </c>
      <c r="AB97" s="6" t="s">
        <v>241</v>
      </c>
      <c r="AC97" s="6" t="s">
        <v>242</v>
      </c>
      <c r="AD97" s="6">
        <v>0</v>
      </c>
      <c r="AE97" s="6">
        <v>0</v>
      </c>
      <c r="AF97" s="6">
        <v>0</v>
      </c>
      <c r="AG97" s="6">
        <v>0</v>
      </c>
      <c r="AH97" s="6" t="s">
        <v>243</v>
      </c>
      <c r="AI97" s="6" t="s">
        <v>179</v>
      </c>
      <c r="AJ97" s="6" t="s">
        <v>109</v>
      </c>
      <c r="AK97" s="6" t="s">
        <v>179</v>
      </c>
      <c r="AL97" s="6">
        <v>1</v>
      </c>
      <c r="AM97" s="6">
        <v>0</v>
      </c>
      <c r="AN97" s="6">
        <v>1</v>
      </c>
      <c r="AO97" s="6">
        <v>1</v>
      </c>
      <c r="AP97" s="6">
        <v>0</v>
      </c>
      <c r="AQ97" s="6">
        <v>1</v>
      </c>
      <c r="AR97" s="6">
        <v>0</v>
      </c>
      <c r="AS97" s="6">
        <v>1</v>
      </c>
    </row>
    <row r="98" spans="1:46" s="1" customFormat="1" x14ac:dyDescent="0.3">
      <c r="A98" s="1" t="s">
        <v>56</v>
      </c>
      <c r="C98" s="1" t="s">
        <v>40</v>
      </c>
      <c r="D98" s="1">
        <v>2015</v>
      </c>
      <c r="E98" s="1" t="s">
        <v>516</v>
      </c>
      <c r="F98" s="1" t="s">
        <v>98</v>
      </c>
      <c r="G98" s="1">
        <v>1</v>
      </c>
      <c r="H98" s="3">
        <v>1</v>
      </c>
      <c r="J98" s="3"/>
      <c r="K98" s="1" t="s">
        <v>135</v>
      </c>
      <c r="L98" s="1">
        <v>13</v>
      </c>
      <c r="M98" s="1">
        <f>2/3</f>
        <v>0.66666666666666663</v>
      </c>
      <c r="N98" s="1">
        <v>47</v>
      </c>
      <c r="O98" s="1">
        <v>14</v>
      </c>
    </row>
    <row r="99" spans="1:46" s="1" customFormat="1" x14ac:dyDescent="0.3">
      <c r="A99" s="1" t="s">
        <v>56</v>
      </c>
      <c r="C99" s="1" t="s">
        <v>40</v>
      </c>
      <c r="D99" s="1">
        <v>2015</v>
      </c>
      <c r="E99" s="1" t="s">
        <v>516</v>
      </c>
      <c r="F99" s="1" t="s">
        <v>98</v>
      </c>
      <c r="G99" s="1">
        <v>1</v>
      </c>
      <c r="H99" s="3">
        <v>1</v>
      </c>
      <c r="J99" s="3"/>
      <c r="K99" s="1" t="s">
        <v>135</v>
      </c>
      <c r="L99" s="1">
        <v>27</v>
      </c>
      <c r="M99" s="1">
        <f>2/3</f>
        <v>0.66666666666666663</v>
      </c>
      <c r="N99" s="1">
        <v>17</v>
      </c>
      <c r="O99" s="1">
        <v>7</v>
      </c>
    </row>
    <row r="100" spans="1:46" s="1" customFormat="1" x14ac:dyDescent="0.3">
      <c r="A100" s="1" t="s">
        <v>56</v>
      </c>
      <c r="C100" s="1" t="s">
        <v>40</v>
      </c>
      <c r="D100" s="1">
        <v>2015</v>
      </c>
      <c r="E100" s="1" t="s">
        <v>516</v>
      </c>
      <c r="F100" s="1" t="s">
        <v>98</v>
      </c>
      <c r="G100" s="1">
        <v>1</v>
      </c>
      <c r="H100" s="3">
        <v>3</v>
      </c>
      <c r="J100" s="3"/>
      <c r="K100" s="1" t="s">
        <v>135</v>
      </c>
      <c r="L100" s="1">
        <v>4</v>
      </c>
      <c r="M100" s="1">
        <f>2/3</f>
        <v>0.66666666666666663</v>
      </c>
      <c r="N100" s="1">
        <f>2/3</f>
        <v>0.66666666666666663</v>
      </c>
      <c r="O100" s="1">
        <f>2/3</f>
        <v>0.66666666666666663</v>
      </c>
    </row>
    <row r="101" spans="1:46" s="4" customFormat="1" x14ac:dyDescent="0.3">
      <c r="A101" s="4" t="s">
        <v>56</v>
      </c>
      <c r="C101" s="4" t="s">
        <v>41</v>
      </c>
      <c r="D101" s="4">
        <v>2016</v>
      </c>
      <c r="E101" s="4" t="s">
        <v>70</v>
      </c>
      <c r="F101" s="4" t="s">
        <v>98</v>
      </c>
      <c r="G101" s="4" t="s">
        <v>139</v>
      </c>
      <c r="H101" s="3"/>
      <c r="I101" s="4" t="s">
        <v>140</v>
      </c>
      <c r="J101" s="3"/>
      <c r="K101" s="4" t="s">
        <v>135</v>
      </c>
      <c r="L101" s="4">
        <v>13</v>
      </c>
      <c r="M101" s="4" t="s">
        <v>435</v>
      </c>
      <c r="N101" s="4">
        <v>5.8</v>
      </c>
      <c r="O101" s="4" t="s">
        <v>436</v>
      </c>
      <c r="P101" s="4" t="s">
        <v>109</v>
      </c>
      <c r="Z101" s="4" t="s">
        <v>245</v>
      </c>
      <c r="AB101" s="4" t="s">
        <v>185</v>
      </c>
      <c r="AC101" s="4" t="s">
        <v>246</v>
      </c>
      <c r="AD101" s="4">
        <v>0</v>
      </c>
      <c r="AE101" s="4">
        <v>0</v>
      </c>
      <c r="AF101" s="4">
        <v>0</v>
      </c>
      <c r="AG101" s="4">
        <v>0</v>
      </c>
      <c r="AH101" s="4" t="s">
        <v>247</v>
      </c>
      <c r="AI101" s="4" t="s">
        <v>179</v>
      </c>
      <c r="AJ101" s="4" t="s">
        <v>179</v>
      </c>
      <c r="AK101" s="4" t="s">
        <v>179</v>
      </c>
      <c r="AL101" s="4">
        <v>0</v>
      </c>
      <c r="AM101" s="4">
        <v>1</v>
      </c>
      <c r="AN101" s="4">
        <v>1</v>
      </c>
      <c r="AO101" s="4">
        <v>0</v>
      </c>
      <c r="AP101" s="4">
        <v>0</v>
      </c>
      <c r="AQ101" s="4">
        <v>0</v>
      </c>
      <c r="AR101" s="4">
        <v>0</v>
      </c>
      <c r="AS101" s="4">
        <v>1</v>
      </c>
      <c r="AT101" s="4" t="s">
        <v>517</v>
      </c>
    </row>
    <row r="102" spans="1:46" s="1" customFormat="1" x14ac:dyDescent="0.3">
      <c r="A102" s="1" t="s">
        <v>56</v>
      </c>
      <c r="C102" s="1" t="s">
        <v>41</v>
      </c>
      <c r="D102" s="1">
        <v>2016</v>
      </c>
      <c r="E102" s="1" t="s">
        <v>70</v>
      </c>
      <c r="F102" s="1" t="s">
        <v>98</v>
      </c>
      <c r="K102" s="1" t="s">
        <v>135</v>
      </c>
      <c r="L102" s="1">
        <v>13</v>
      </c>
      <c r="P102" s="1">
        <v>10.3</v>
      </c>
      <c r="Z102" s="1" t="s">
        <v>245</v>
      </c>
      <c r="AB102" s="1" t="s">
        <v>185</v>
      </c>
      <c r="AC102" s="1" t="s">
        <v>246</v>
      </c>
      <c r="AD102" s="1">
        <v>0</v>
      </c>
      <c r="AE102" s="1">
        <v>0</v>
      </c>
      <c r="AF102" s="1">
        <v>0</v>
      </c>
      <c r="AG102" s="1">
        <v>0</v>
      </c>
      <c r="AH102" s="1" t="s">
        <v>247</v>
      </c>
      <c r="AI102" s="1" t="s">
        <v>179</v>
      </c>
      <c r="AJ102" s="1" t="s">
        <v>179</v>
      </c>
      <c r="AK102" s="1" t="s">
        <v>179</v>
      </c>
      <c r="AL102" s="1">
        <v>0</v>
      </c>
      <c r="AM102" s="1">
        <v>1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 t="s">
        <v>517</v>
      </c>
    </row>
    <row r="103" spans="1:46" s="4" customFormat="1" ht="15.75" customHeight="1" x14ac:dyDescent="0.3">
      <c r="A103" s="4" t="s">
        <v>56</v>
      </c>
      <c r="C103" s="4" t="s">
        <v>42</v>
      </c>
      <c r="D103" s="4">
        <v>2011</v>
      </c>
      <c r="H103" s="3"/>
      <c r="J103" s="3"/>
      <c r="K103" s="4" t="s">
        <v>135</v>
      </c>
      <c r="AA103" s="4" t="s">
        <v>248</v>
      </c>
      <c r="AB103" s="4" t="s">
        <v>249</v>
      </c>
      <c r="AC103" s="4" t="s">
        <v>250</v>
      </c>
      <c r="AD103" s="4">
        <v>0</v>
      </c>
      <c r="AE103" s="4">
        <v>0</v>
      </c>
      <c r="AF103" s="4">
        <v>0</v>
      </c>
      <c r="AG103" s="4">
        <v>0</v>
      </c>
      <c r="AI103" s="4" t="s">
        <v>109</v>
      </c>
      <c r="AJ103" s="4" t="s">
        <v>179</v>
      </c>
      <c r="AK103" s="4" t="s">
        <v>179</v>
      </c>
      <c r="AL103" s="4">
        <v>0</v>
      </c>
      <c r="AM103" s="4">
        <v>0</v>
      </c>
      <c r="AN103" s="4">
        <v>1</v>
      </c>
      <c r="AO103" s="4">
        <v>0</v>
      </c>
      <c r="AP103" s="4">
        <v>0</v>
      </c>
      <c r="AQ103" s="4">
        <v>1</v>
      </c>
      <c r="AR103" s="4">
        <v>0</v>
      </c>
      <c r="AS103" s="4">
        <v>0</v>
      </c>
      <c r="AT103" s="4" t="s">
        <v>518</v>
      </c>
    </row>
    <row r="104" spans="1:46" s="6" customFormat="1" x14ac:dyDescent="0.3">
      <c r="A104" s="6" t="s">
        <v>56</v>
      </c>
      <c r="C104" s="6" t="s">
        <v>43</v>
      </c>
      <c r="D104" s="6">
        <v>2011</v>
      </c>
      <c r="E104" s="6" t="s">
        <v>72</v>
      </c>
      <c r="F104" s="6" t="s">
        <v>99</v>
      </c>
      <c r="G104" s="2" t="s">
        <v>142</v>
      </c>
      <c r="H104" s="6">
        <v>2</v>
      </c>
      <c r="I104" s="1"/>
      <c r="K104" s="2" t="s">
        <v>135</v>
      </c>
      <c r="L104" s="2">
        <v>32</v>
      </c>
      <c r="M104" s="2" t="s">
        <v>439</v>
      </c>
      <c r="N104" s="2">
        <v>83.9</v>
      </c>
      <c r="O104" s="9" t="s">
        <v>440</v>
      </c>
      <c r="P104" s="9" t="s">
        <v>441</v>
      </c>
      <c r="Q104" s="9">
        <v>19.11</v>
      </c>
      <c r="Z104" s="6" t="s">
        <v>251</v>
      </c>
      <c r="AA104" s="6" t="s">
        <v>252</v>
      </c>
      <c r="AB104" s="6" t="s">
        <v>249</v>
      </c>
      <c r="AC104" s="6" t="s">
        <v>253</v>
      </c>
      <c r="AD104" s="6">
        <v>0</v>
      </c>
      <c r="AE104" s="6">
        <v>0</v>
      </c>
      <c r="AF104" s="6">
        <v>0</v>
      </c>
      <c r="AG104" s="6">
        <v>0</v>
      </c>
      <c r="AI104" s="6" t="s">
        <v>109</v>
      </c>
      <c r="AJ104" s="6" t="s">
        <v>179</v>
      </c>
      <c r="AK104" s="6" t="s">
        <v>179</v>
      </c>
      <c r="AL104" s="6">
        <v>1</v>
      </c>
      <c r="AM104" s="6">
        <v>0</v>
      </c>
      <c r="AN104" s="6">
        <v>1</v>
      </c>
      <c r="AO104" s="6">
        <v>1</v>
      </c>
      <c r="AP104" s="6">
        <v>0</v>
      </c>
      <c r="AQ104" s="6">
        <v>1</v>
      </c>
      <c r="AR104" s="6">
        <v>0</v>
      </c>
      <c r="AS104" s="6">
        <v>1</v>
      </c>
      <c r="AT104" s="6" t="s">
        <v>254</v>
      </c>
    </row>
    <row r="105" spans="1:46" s="6" customFormat="1" x14ac:dyDescent="0.3">
      <c r="A105" s="6" t="s">
        <v>56</v>
      </c>
      <c r="C105" s="6" t="s">
        <v>43</v>
      </c>
      <c r="D105" s="6">
        <v>2011</v>
      </c>
      <c r="E105" s="6" t="s">
        <v>67</v>
      </c>
      <c r="F105" s="6" t="s">
        <v>98</v>
      </c>
      <c r="G105" s="2" t="s">
        <v>142</v>
      </c>
      <c r="H105" s="6">
        <v>1</v>
      </c>
      <c r="I105" s="1"/>
      <c r="K105" s="2" t="s">
        <v>135</v>
      </c>
      <c r="L105" s="2">
        <v>32</v>
      </c>
      <c r="M105" s="2" t="s">
        <v>439</v>
      </c>
      <c r="N105" s="2">
        <v>11000</v>
      </c>
      <c r="O105" s="9" t="s">
        <v>442</v>
      </c>
      <c r="P105" s="9" t="s">
        <v>443</v>
      </c>
      <c r="Q105" s="9">
        <v>1955</v>
      </c>
      <c r="Z105" s="6" t="s">
        <v>251</v>
      </c>
      <c r="AA105" s="6" t="s">
        <v>252</v>
      </c>
      <c r="AB105" s="6" t="s">
        <v>249</v>
      </c>
      <c r="AC105" s="6" t="s">
        <v>253</v>
      </c>
      <c r="AD105" s="6">
        <v>0</v>
      </c>
      <c r="AE105" s="6">
        <v>0</v>
      </c>
      <c r="AF105" s="6">
        <v>0</v>
      </c>
      <c r="AG105" s="6">
        <v>0</v>
      </c>
      <c r="AI105" s="6" t="s">
        <v>109</v>
      </c>
      <c r="AJ105" s="6" t="s">
        <v>179</v>
      </c>
      <c r="AK105" s="6" t="s">
        <v>179</v>
      </c>
      <c r="AL105" s="6">
        <v>1</v>
      </c>
      <c r="AM105" s="6">
        <v>0</v>
      </c>
      <c r="AN105" s="6">
        <v>1</v>
      </c>
      <c r="AO105" s="6">
        <v>1</v>
      </c>
      <c r="AP105" s="6">
        <v>0</v>
      </c>
      <c r="AQ105" s="6">
        <v>1</v>
      </c>
      <c r="AR105" s="6">
        <v>0</v>
      </c>
      <c r="AS105" s="6">
        <v>1</v>
      </c>
      <c r="AT105" s="6" t="s">
        <v>255</v>
      </c>
    </row>
    <row r="106" spans="1:46" s="6" customFormat="1" x14ac:dyDescent="0.3">
      <c r="A106" s="6" t="s">
        <v>56</v>
      </c>
      <c r="C106" s="6" t="s">
        <v>43</v>
      </c>
      <c r="D106" s="6">
        <v>2011</v>
      </c>
      <c r="E106" s="6" t="s">
        <v>68</v>
      </c>
      <c r="F106" s="6" t="s">
        <v>99</v>
      </c>
      <c r="G106" s="2" t="s">
        <v>142</v>
      </c>
      <c r="H106" s="6">
        <v>2</v>
      </c>
      <c r="I106" s="1"/>
      <c r="K106" s="2" t="s">
        <v>135</v>
      </c>
      <c r="L106" s="2">
        <v>19</v>
      </c>
      <c r="M106" s="2" t="s">
        <v>439</v>
      </c>
      <c r="N106" s="2">
        <v>150.6</v>
      </c>
      <c r="O106" s="9" t="s">
        <v>440</v>
      </c>
      <c r="P106" s="9" t="s">
        <v>444</v>
      </c>
      <c r="Q106" s="9">
        <v>32.92</v>
      </c>
      <c r="Z106" s="6" t="s">
        <v>251</v>
      </c>
      <c r="AA106" s="6" t="s">
        <v>252</v>
      </c>
      <c r="AB106" s="6" t="s">
        <v>249</v>
      </c>
      <c r="AC106" s="6" t="s">
        <v>253</v>
      </c>
      <c r="AD106" s="6">
        <v>0</v>
      </c>
      <c r="AE106" s="6">
        <v>0</v>
      </c>
      <c r="AF106" s="6">
        <v>0</v>
      </c>
      <c r="AG106" s="6">
        <v>0</v>
      </c>
      <c r="AI106" s="6" t="s">
        <v>109</v>
      </c>
      <c r="AJ106" s="6" t="s">
        <v>179</v>
      </c>
      <c r="AK106" s="6" t="s">
        <v>179</v>
      </c>
      <c r="AL106" s="6">
        <v>1</v>
      </c>
      <c r="AM106" s="6">
        <v>0</v>
      </c>
      <c r="AN106" s="6">
        <v>1</v>
      </c>
      <c r="AO106" s="6">
        <v>1</v>
      </c>
      <c r="AP106" s="6">
        <v>0</v>
      </c>
      <c r="AQ106" s="6">
        <v>1</v>
      </c>
      <c r="AR106" s="6">
        <v>0</v>
      </c>
      <c r="AS106" s="6">
        <v>1</v>
      </c>
      <c r="AT106" s="6" t="s">
        <v>254</v>
      </c>
    </row>
    <row r="107" spans="1:46" s="6" customFormat="1" x14ac:dyDescent="0.3">
      <c r="A107" s="6" t="s">
        <v>56</v>
      </c>
      <c r="C107" s="6" t="s">
        <v>43</v>
      </c>
      <c r="D107" s="6">
        <v>2011</v>
      </c>
      <c r="E107" s="6" t="s">
        <v>68</v>
      </c>
      <c r="F107" s="6" t="s">
        <v>98</v>
      </c>
      <c r="G107" s="2" t="s">
        <v>142</v>
      </c>
      <c r="H107" s="6">
        <v>2</v>
      </c>
      <c r="I107" s="1"/>
      <c r="K107" s="2" t="s">
        <v>135</v>
      </c>
      <c r="L107" s="2">
        <v>19</v>
      </c>
      <c r="M107" s="2" t="s">
        <v>439</v>
      </c>
      <c r="N107" s="2">
        <v>6410</v>
      </c>
      <c r="O107" s="9" t="s">
        <v>440</v>
      </c>
      <c r="P107" s="9" t="s">
        <v>445</v>
      </c>
      <c r="Q107" s="9">
        <v>1512</v>
      </c>
      <c r="Z107" s="6" t="s">
        <v>251</v>
      </c>
      <c r="AA107" s="6" t="s">
        <v>252</v>
      </c>
      <c r="AB107" s="6" t="s">
        <v>249</v>
      </c>
      <c r="AC107" s="6" t="s">
        <v>253</v>
      </c>
      <c r="AD107" s="6">
        <v>0</v>
      </c>
      <c r="AE107" s="6">
        <v>0</v>
      </c>
      <c r="AF107" s="6">
        <v>0</v>
      </c>
      <c r="AG107" s="6">
        <v>0</v>
      </c>
      <c r="AI107" s="6" t="s">
        <v>109</v>
      </c>
      <c r="AJ107" s="6" t="s">
        <v>179</v>
      </c>
      <c r="AK107" s="6" t="s">
        <v>179</v>
      </c>
      <c r="AL107" s="6">
        <v>1</v>
      </c>
      <c r="AM107" s="6">
        <v>0</v>
      </c>
      <c r="AN107" s="6">
        <v>1</v>
      </c>
      <c r="AO107" s="6">
        <v>1</v>
      </c>
      <c r="AP107" s="6">
        <v>0</v>
      </c>
      <c r="AQ107" s="6">
        <v>1</v>
      </c>
      <c r="AR107" s="6">
        <v>0</v>
      </c>
      <c r="AS107" s="6">
        <v>1</v>
      </c>
      <c r="AT107" s="6" t="s">
        <v>255</v>
      </c>
    </row>
    <row r="108" spans="1:46" x14ac:dyDescent="0.3">
      <c r="A108" t="s">
        <v>56</v>
      </c>
      <c r="C108" t="s">
        <v>44</v>
      </c>
      <c r="D108">
        <v>2012</v>
      </c>
      <c r="E108" t="s">
        <v>73</v>
      </c>
      <c r="F108" t="s">
        <v>99</v>
      </c>
      <c r="G108" s="2" t="s">
        <v>143</v>
      </c>
      <c r="H108" s="3">
        <v>1</v>
      </c>
      <c r="I108" s="2"/>
      <c r="K108" s="2" t="s">
        <v>135</v>
      </c>
      <c r="L108" s="2">
        <v>24</v>
      </c>
      <c r="M108" s="1">
        <f>2/3*0.04</f>
        <v>2.6666666666666665E-2</v>
      </c>
      <c r="N108" s="2">
        <v>2709</v>
      </c>
      <c r="O108" s="2">
        <v>5.0999999999999996</v>
      </c>
      <c r="P108" s="2" t="s">
        <v>448</v>
      </c>
      <c r="Q108" s="2">
        <v>812</v>
      </c>
      <c r="AB108" t="s">
        <v>219</v>
      </c>
      <c r="AC108" t="s">
        <v>256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t="s">
        <v>56</v>
      </c>
      <c r="C109" t="s">
        <v>44</v>
      </c>
      <c r="D109">
        <v>2012</v>
      </c>
      <c r="E109" t="s">
        <v>73</v>
      </c>
      <c r="F109" t="s">
        <v>98</v>
      </c>
      <c r="G109" s="2" t="s">
        <v>144</v>
      </c>
      <c r="H109" s="3">
        <v>1</v>
      </c>
      <c r="I109" s="2"/>
      <c r="K109" s="2" t="s">
        <v>135</v>
      </c>
      <c r="L109" s="2">
        <v>24</v>
      </c>
      <c r="M109" s="1">
        <f>2/3*0.16</f>
        <v>0.10666666666666666</v>
      </c>
      <c r="N109" s="2">
        <v>68</v>
      </c>
      <c r="O109" s="2" t="s">
        <v>450</v>
      </c>
      <c r="P109" s="2" t="s">
        <v>451</v>
      </c>
      <c r="Q109" s="2">
        <v>20</v>
      </c>
      <c r="AB109" t="s">
        <v>219</v>
      </c>
      <c r="AC109" t="s">
        <v>256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t="s">
        <v>56</v>
      </c>
      <c r="C110" t="s">
        <v>44</v>
      </c>
      <c r="D110">
        <v>2012</v>
      </c>
      <c r="E110" t="s">
        <v>74</v>
      </c>
      <c r="F110" t="s">
        <v>99</v>
      </c>
      <c r="G110" s="2" t="s">
        <v>143</v>
      </c>
      <c r="H110" s="3">
        <v>1</v>
      </c>
      <c r="I110" s="2"/>
      <c r="K110" s="2" t="s">
        <v>135</v>
      </c>
      <c r="L110" s="2">
        <v>24</v>
      </c>
      <c r="M110" s="1">
        <f>2/3*0.04</f>
        <v>2.6666666666666665E-2</v>
      </c>
      <c r="N110" s="2">
        <v>4.5999999999999996</v>
      </c>
      <c r="O110" s="2" t="s">
        <v>452</v>
      </c>
      <c r="P110" s="2" t="s">
        <v>352</v>
      </c>
      <c r="Q110" s="2">
        <v>2.2999999999999998</v>
      </c>
      <c r="AB110" t="s">
        <v>203</v>
      </c>
      <c r="AC110" t="s">
        <v>256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1</v>
      </c>
    </row>
    <row r="111" spans="1:46" x14ac:dyDescent="0.3">
      <c r="A111" t="s">
        <v>56</v>
      </c>
      <c r="C111" t="s">
        <v>44</v>
      </c>
      <c r="D111">
        <v>2012</v>
      </c>
      <c r="E111" t="s">
        <v>74</v>
      </c>
      <c r="F111" t="s">
        <v>98</v>
      </c>
      <c r="G111" s="2" t="s">
        <v>144</v>
      </c>
      <c r="H111" s="3">
        <v>1</v>
      </c>
      <c r="I111" s="2"/>
      <c r="K111" s="2" t="s">
        <v>135</v>
      </c>
      <c r="L111" s="2">
        <v>24</v>
      </c>
      <c r="M111" s="1">
        <f>2/3*0.16</f>
        <v>0.10666666666666666</v>
      </c>
      <c r="N111" s="2">
        <v>6.5</v>
      </c>
      <c r="O111" s="2" t="s">
        <v>453</v>
      </c>
      <c r="P111" s="2" t="s">
        <v>352</v>
      </c>
      <c r="Q111" s="2">
        <v>2.2000000000000002</v>
      </c>
      <c r="AB111" t="s">
        <v>203</v>
      </c>
      <c r="AC111" t="s">
        <v>256</v>
      </c>
      <c r="AD111">
        <v>0</v>
      </c>
      <c r="AE111">
        <v>0</v>
      </c>
      <c r="AF111">
        <v>0</v>
      </c>
      <c r="AG111">
        <v>0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1</v>
      </c>
    </row>
    <row r="112" spans="1:46" x14ac:dyDescent="0.3">
      <c r="A112" t="s">
        <v>56</v>
      </c>
      <c r="C112" t="s">
        <v>44</v>
      </c>
      <c r="D112">
        <v>2012</v>
      </c>
      <c r="E112" t="s">
        <v>75</v>
      </c>
      <c r="F112" t="s">
        <v>99</v>
      </c>
      <c r="G112" s="2" t="s">
        <v>143</v>
      </c>
      <c r="H112" s="3">
        <v>1</v>
      </c>
      <c r="I112" s="2"/>
      <c r="K112" s="2" t="s">
        <v>135</v>
      </c>
      <c r="L112" s="2">
        <v>84</v>
      </c>
      <c r="M112" s="1">
        <f>2/3*0.04</f>
        <v>2.6666666666666665E-2</v>
      </c>
      <c r="N112" s="2">
        <v>258</v>
      </c>
      <c r="O112" s="2" t="s">
        <v>117</v>
      </c>
      <c r="P112" s="2" t="s">
        <v>454</v>
      </c>
      <c r="Q112" s="2">
        <v>82</v>
      </c>
      <c r="AB112" t="s">
        <v>257</v>
      </c>
      <c r="AC112" t="s">
        <v>256</v>
      </c>
      <c r="AD112">
        <v>0</v>
      </c>
      <c r="AE112">
        <v>0</v>
      </c>
      <c r="AF112">
        <v>0</v>
      </c>
      <c r="AG112">
        <v>0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  <c r="AT112" t="s">
        <v>258</v>
      </c>
    </row>
    <row r="113" spans="1:46" x14ac:dyDescent="0.3">
      <c r="A113" t="s">
        <v>56</v>
      </c>
      <c r="C113" t="s">
        <v>44</v>
      </c>
      <c r="D113">
        <v>2012</v>
      </c>
      <c r="E113" t="s">
        <v>75</v>
      </c>
      <c r="F113" t="s">
        <v>98</v>
      </c>
      <c r="G113" s="2" t="s">
        <v>144</v>
      </c>
      <c r="H113" s="3">
        <v>1</v>
      </c>
      <c r="I113" s="2"/>
      <c r="K113" s="2" t="s">
        <v>135</v>
      </c>
      <c r="L113" s="2">
        <v>84</v>
      </c>
      <c r="M113" s="1">
        <f>2/3*0.16</f>
        <v>0.10666666666666666</v>
      </c>
      <c r="N113" s="2">
        <v>35</v>
      </c>
      <c r="O113" s="2" t="s">
        <v>358</v>
      </c>
      <c r="P113" s="2" t="s">
        <v>455</v>
      </c>
      <c r="Q113" s="2">
        <v>8.3000000000000007</v>
      </c>
      <c r="AB113" t="s">
        <v>257</v>
      </c>
      <c r="AC113" t="s">
        <v>256</v>
      </c>
      <c r="AD113">
        <v>0</v>
      </c>
      <c r="AE113">
        <v>0</v>
      </c>
      <c r="AF113">
        <v>0</v>
      </c>
      <c r="AG113">
        <v>0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0</v>
      </c>
      <c r="AS113">
        <v>1</v>
      </c>
      <c r="AT113" t="s">
        <v>258</v>
      </c>
    </row>
    <row r="114" spans="1:46" x14ac:dyDescent="0.3">
      <c r="A114" t="s">
        <v>56</v>
      </c>
      <c r="C114" t="s">
        <v>44</v>
      </c>
      <c r="D114">
        <v>2012</v>
      </c>
      <c r="E114" t="s">
        <v>76</v>
      </c>
      <c r="F114" t="s">
        <v>99</v>
      </c>
      <c r="G114" s="2" t="s">
        <v>143</v>
      </c>
      <c r="H114" s="3">
        <v>1</v>
      </c>
      <c r="I114" s="2"/>
      <c r="K114" s="2" t="s">
        <v>135</v>
      </c>
      <c r="L114" s="2">
        <v>5</v>
      </c>
      <c r="M114" s="1">
        <f>2/3*0.04</f>
        <v>2.6666666666666665E-2</v>
      </c>
      <c r="N114" s="2">
        <v>0.4</v>
      </c>
      <c r="O114" s="2"/>
      <c r="P114" s="2" t="s">
        <v>115</v>
      </c>
      <c r="Q114" s="2"/>
      <c r="AB114" t="s">
        <v>219</v>
      </c>
      <c r="AC114" t="s">
        <v>256</v>
      </c>
      <c r="AD114">
        <v>0</v>
      </c>
      <c r="AE114">
        <v>0</v>
      </c>
      <c r="AF114">
        <v>0</v>
      </c>
      <c r="AG114">
        <v>0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</row>
    <row r="115" spans="1:46" x14ac:dyDescent="0.3">
      <c r="A115" t="s">
        <v>56</v>
      </c>
      <c r="C115" t="s">
        <v>44</v>
      </c>
      <c r="D115">
        <v>2012</v>
      </c>
      <c r="E115" t="s">
        <v>76</v>
      </c>
      <c r="F115" t="s">
        <v>98</v>
      </c>
      <c r="G115" s="2" t="s">
        <v>144</v>
      </c>
      <c r="H115" s="3">
        <v>1</v>
      </c>
      <c r="I115" s="2"/>
      <c r="K115" s="2" t="s">
        <v>135</v>
      </c>
      <c r="L115" s="2">
        <v>5</v>
      </c>
      <c r="M115" s="1">
        <f>2/3*0.16</f>
        <v>0.10666666666666666</v>
      </c>
      <c r="N115" s="2">
        <v>1.9</v>
      </c>
      <c r="O115" s="2" t="s">
        <v>453</v>
      </c>
      <c r="P115" s="2" t="s">
        <v>453</v>
      </c>
      <c r="Q115" s="2">
        <v>0.9</v>
      </c>
      <c r="AB115" t="s">
        <v>219</v>
      </c>
      <c r="AC115" t="s">
        <v>256</v>
      </c>
      <c r="AD115">
        <v>0</v>
      </c>
      <c r="AE115">
        <v>0</v>
      </c>
      <c r="AF115">
        <v>0</v>
      </c>
      <c r="AG115">
        <v>0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</row>
    <row r="116" spans="1:46" x14ac:dyDescent="0.3">
      <c r="A116" t="s">
        <v>56</v>
      </c>
      <c r="C116" t="s">
        <v>45</v>
      </c>
      <c r="D116">
        <v>2015</v>
      </c>
      <c r="E116" t="s">
        <v>77</v>
      </c>
      <c r="F116" t="s">
        <v>98</v>
      </c>
      <c r="G116" t="s">
        <v>145</v>
      </c>
      <c r="I116" t="s">
        <v>146</v>
      </c>
      <c r="J116" s="3">
        <v>2</v>
      </c>
      <c r="K116" s="2" t="s">
        <v>135</v>
      </c>
      <c r="L116" s="2">
        <v>21</v>
      </c>
      <c r="M116" s="1">
        <f>0.89*2/3</f>
        <v>0.59333333333333338</v>
      </c>
      <c r="N116" s="2">
        <v>46</v>
      </c>
      <c r="O116" s="1">
        <f>0.89*2/3</f>
        <v>0.59333333333333338</v>
      </c>
      <c r="P116" s="2" t="s">
        <v>456</v>
      </c>
      <c r="Z116" t="s">
        <v>259</v>
      </c>
      <c r="AB116" t="s">
        <v>260</v>
      </c>
      <c r="AC116" t="s">
        <v>261</v>
      </c>
      <c r="AD116">
        <v>0</v>
      </c>
      <c r="AE116">
        <v>0</v>
      </c>
      <c r="AF116">
        <v>0</v>
      </c>
      <c r="AG116">
        <v>0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 t="s">
        <v>508</v>
      </c>
    </row>
    <row r="117" spans="1:46" x14ac:dyDescent="0.3">
      <c r="A117" t="s">
        <v>56</v>
      </c>
      <c r="C117" t="s">
        <v>45</v>
      </c>
      <c r="D117">
        <v>2015</v>
      </c>
      <c r="E117" t="s">
        <v>78</v>
      </c>
      <c r="F117" t="s">
        <v>99</v>
      </c>
      <c r="G117" t="s">
        <v>136</v>
      </c>
      <c r="I117" t="s">
        <v>147</v>
      </c>
      <c r="K117" s="2" t="s">
        <v>135</v>
      </c>
      <c r="L117" s="2">
        <v>21</v>
      </c>
      <c r="M117" s="2">
        <v>4.5999999999999996</v>
      </c>
      <c r="N117" s="2">
        <v>44</v>
      </c>
      <c r="O117" s="2" t="s">
        <v>458</v>
      </c>
      <c r="P117" s="2" t="s">
        <v>456</v>
      </c>
      <c r="Z117" t="s">
        <v>259</v>
      </c>
      <c r="AB117" t="s">
        <v>260</v>
      </c>
      <c r="AC117" t="s">
        <v>261</v>
      </c>
      <c r="AD117">
        <v>0</v>
      </c>
      <c r="AE117">
        <v>0</v>
      </c>
      <c r="AF117">
        <v>0</v>
      </c>
      <c r="AG117">
        <v>0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t="s">
        <v>56</v>
      </c>
      <c r="C118" t="s">
        <v>45</v>
      </c>
      <c r="D118">
        <v>2015</v>
      </c>
      <c r="E118" t="s">
        <v>79</v>
      </c>
      <c r="F118" t="s">
        <v>98</v>
      </c>
      <c r="G118" t="s">
        <v>145</v>
      </c>
      <c r="I118" t="s">
        <v>146</v>
      </c>
      <c r="J118" s="3">
        <v>2</v>
      </c>
      <c r="K118" s="2" t="s">
        <v>135</v>
      </c>
      <c r="L118" s="2">
        <v>8</v>
      </c>
      <c r="M118" s="1">
        <f>0.89*2/3</f>
        <v>0.59333333333333338</v>
      </c>
      <c r="N118" s="2">
        <v>18</v>
      </c>
      <c r="O118" s="1">
        <f>0.89*2/3</f>
        <v>0.59333333333333338</v>
      </c>
      <c r="P118" s="2" t="s">
        <v>451</v>
      </c>
      <c r="Z118" t="s">
        <v>262</v>
      </c>
      <c r="AB118" t="s">
        <v>201</v>
      </c>
      <c r="AC118" t="s">
        <v>261</v>
      </c>
      <c r="AD118">
        <v>0</v>
      </c>
      <c r="AE118">
        <v>0</v>
      </c>
      <c r="AF118">
        <v>0</v>
      </c>
      <c r="AG118">
        <v>0</v>
      </c>
      <c r="AI118" t="s">
        <v>179</v>
      </c>
      <c r="AJ118" t="s">
        <v>109</v>
      </c>
      <c r="AK118" t="s">
        <v>179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56</v>
      </c>
      <c r="C119" t="s">
        <v>45</v>
      </c>
      <c r="D119">
        <v>2015</v>
      </c>
      <c r="E119" t="s">
        <v>80</v>
      </c>
      <c r="F119" t="s">
        <v>99</v>
      </c>
      <c r="G119" t="s">
        <v>136</v>
      </c>
      <c r="I119" t="s">
        <v>147</v>
      </c>
      <c r="J119" s="3">
        <v>2</v>
      </c>
      <c r="K119" s="2" t="s">
        <v>135</v>
      </c>
      <c r="L119" s="2">
        <v>8</v>
      </c>
      <c r="M119" s="1">
        <f>0.41*2/3</f>
        <v>0.27333333333333332</v>
      </c>
      <c r="N119" s="4"/>
      <c r="O119" s="1">
        <f>0.41*2/3</f>
        <v>0.27333333333333332</v>
      </c>
      <c r="P119" s="2" t="s">
        <v>461</v>
      </c>
      <c r="Z119" t="s">
        <v>262</v>
      </c>
      <c r="AB119" t="s">
        <v>201</v>
      </c>
      <c r="AC119" t="s">
        <v>261</v>
      </c>
      <c r="AD119">
        <v>0</v>
      </c>
      <c r="AE119">
        <v>0</v>
      </c>
      <c r="AF119">
        <v>0</v>
      </c>
      <c r="AG119">
        <v>0</v>
      </c>
      <c r="AI119" t="s">
        <v>179</v>
      </c>
      <c r="AJ119" t="s">
        <v>109</v>
      </c>
      <c r="AK119" t="s">
        <v>179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 t="s">
        <v>514</v>
      </c>
    </row>
    <row r="120" spans="1:46" x14ac:dyDescent="0.3">
      <c r="A120" t="s">
        <v>56</v>
      </c>
      <c r="C120" t="s">
        <v>45</v>
      </c>
      <c r="D120">
        <v>2015</v>
      </c>
      <c r="E120" t="s">
        <v>81</v>
      </c>
      <c r="F120" t="s">
        <v>98</v>
      </c>
      <c r="G120" t="s">
        <v>145</v>
      </c>
      <c r="I120" t="s">
        <v>146</v>
      </c>
      <c r="J120" s="3">
        <v>2</v>
      </c>
      <c r="K120" s="2" t="s">
        <v>135</v>
      </c>
      <c r="L120" s="2">
        <v>29</v>
      </c>
      <c r="M120" s="1">
        <f>0.89*2/3</f>
        <v>0.59333333333333338</v>
      </c>
      <c r="N120" s="2">
        <v>29</v>
      </c>
      <c r="O120" s="1">
        <f>0.89*2/3</f>
        <v>0.59333333333333338</v>
      </c>
      <c r="P120" s="2" t="s">
        <v>432</v>
      </c>
      <c r="Z120" t="s">
        <v>263</v>
      </c>
      <c r="AB120" t="s">
        <v>219</v>
      </c>
      <c r="AC120" t="s">
        <v>261</v>
      </c>
      <c r="AD120">
        <v>0</v>
      </c>
      <c r="AE120">
        <v>0</v>
      </c>
      <c r="AF120">
        <v>0</v>
      </c>
      <c r="AG120">
        <v>0</v>
      </c>
      <c r="AI120" t="s">
        <v>179</v>
      </c>
      <c r="AJ120" t="s">
        <v>109</v>
      </c>
      <c r="AK120" t="s">
        <v>179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t="s">
        <v>56</v>
      </c>
      <c r="C121" t="s">
        <v>45</v>
      </c>
      <c r="D121">
        <v>2015</v>
      </c>
      <c r="E121" t="s">
        <v>82</v>
      </c>
      <c r="F121" t="s">
        <v>99</v>
      </c>
      <c r="G121" t="s">
        <v>136</v>
      </c>
      <c r="I121" t="s">
        <v>147</v>
      </c>
      <c r="J121" s="3">
        <v>2</v>
      </c>
      <c r="K121" s="2" t="s">
        <v>135</v>
      </c>
      <c r="L121" s="2">
        <v>29</v>
      </c>
      <c r="M121" s="1">
        <f>0.41*2/3</f>
        <v>0.27333333333333332</v>
      </c>
      <c r="N121" s="2">
        <v>140</v>
      </c>
      <c r="O121" s="1">
        <f>0.41*2/3</f>
        <v>0.27333333333333332</v>
      </c>
      <c r="P121" s="2" t="s">
        <v>463</v>
      </c>
      <c r="Z121" t="s">
        <v>263</v>
      </c>
      <c r="AB121" t="s">
        <v>219</v>
      </c>
      <c r="AC121" t="s">
        <v>261</v>
      </c>
      <c r="AD121">
        <v>0</v>
      </c>
      <c r="AE121">
        <v>0</v>
      </c>
      <c r="AF121">
        <v>0</v>
      </c>
      <c r="AG121">
        <v>0</v>
      </c>
      <c r="AI121" t="s">
        <v>179</v>
      </c>
      <c r="AJ121" t="s">
        <v>109</v>
      </c>
      <c r="AK121" t="s">
        <v>179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x14ac:dyDescent="0.3">
      <c r="A122" t="s">
        <v>56</v>
      </c>
      <c r="C122" t="s">
        <v>45</v>
      </c>
      <c r="D122">
        <v>2015</v>
      </c>
      <c r="E122" t="s">
        <v>83</v>
      </c>
      <c r="F122" t="s">
        <v>98</v>
      </c>
      <c r="G122" t="s">
        <v>145</v>
      </c>
      <c r="I122" t="s">
        <v>146</v>
      </c>
      <c r="J122" s="3">
        <v>2</v>
      </c>
      <c r="K122" s="2" t="s">
        <v>135</v>
      </c>
      <c r="L122" s="2">
        <v>9</v>
      </c>
      <c r="M122" s="1">
        <f>0.89*2/3</f>
        <v>0.59333333333333338</v>
      </c>
      <c r="N122" s="2">
        <v>12</v>
      </c>
      <c r="O122" s="1">
        <f>0.89*2/3</f>
        <v>0.59333333333333338</v>
      </c>
      <c r="P122" s="2" t="s">
        <v>464</v>
      </c>
      <c r="Z122" t="s">
        <v>259</v>
      </c>
      <c r="AB122" t="s">
        <v>260</v>
      </c>
      <c r="AC122" t="s">
        <v>261</v>
      </c>
      <c r="AD122">
        <v>0</v>
      </c>
      <c r="AE122">
        <v>0</v>
      </c>
      <c r="AF122">
        <v>0</v>
      </c>
      <c r="AG122">
        <v>0</v>
      </c>
      <c r="AI122" t="s">
        <v>179</v>
      </c>
      <c r="AJ122" t="s">
        <v>109</v>
      </c>
      <c r="AK122" t="s">
        <v>179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</row>
    <row r="123" spans="1:46" x14ac:dyDescent="0.3">
      <c r="A123" t="s">
        <v>56</v>
      </c>
      <c r="C123" t="s">
        <v>45</v>
      </c>
      <c r="D123">
        <v>2015</v>
      </c>
      <c r="E123" t="s">
        <v>84</v>
      </c>
      <c r="F123" t="s">
        <v>98</v>
      </c>
      <c r="G123" t="s">
        <v>145</v>
      </c>
      <c r="I123" t="s">
        <v>146</v>
      </c>
      <c r="J123" s="3">
        <v>2</v>
      </c>
      <c r="K123" s="2" t="s">
        <v>135</v>
      </c>
      <c r="L123" s="2">
        <v>19</v>
      </c>
      <c r="M123" s="1">
        <f>0.89*2/3</f>
        <v>0.59333333333333338</v>
      </c>
      <c r="N123" s="2">
        <v>7.4</v>
      </c>
      <c r="O123" s="1">
        <f>0.89*2/3</f>
        <v>0.59333333333333338</v>
      </c>
      <c r="P123" s="2" t="s">
        <v>466</v>
      </c>
      <c r="Z123" t="s">
        <v>262</v>
      </c>
      <c r="AB123" t="s">
        <v>201</v>
      </c>
      <c r="AC123" t="s">
        <v>261</v>
      </c>
      <c r="AD123">
        <v>0</v>
      </c>
      <c r="AE123">
        <v>0</v>
      </c>
      <c r="AF123">
        <v>0</v>
      </c>
      <c r="AG123">
        <v>0</v>
      </c>
      <c r="AI123" t="s">
        <v>179</v>
      </c>
      <c r="AJ123" t="s">
        <v>109</v>
      </c>
      <c r="AK123" t="s">
        <v>179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</row>
    <row r="124" spans="1:46" x14ac:dyDescent="0.3">
      <c r="A124" t="s">
        <v>56</v>
      </c>
      <c r="C124" t="s">
        <v>45</v>
      </c>
      <c r="D124">
        <v>2015</v>
      </c>
      <c r="E124" t="s">
        <v>84</v>
      </c>
      <c r="F124" t="s">
        <v>99</v>
      </c>
      <c r="G124" t="s">
        <v>136</v>
      </c>
      <c r="I124" t="s">
        <v>147</v>
      </c>
      <c r="J124" s="3">
        <v>2</v>
      </c>
      <c r="K124" s="2" t="s">
        <v>135</v>
      </c>
      <c r="L124" s="2">
        <v>19</v>
      </c>
      <c r="M124" s="1">
        <f>0.41*2/3</f>
        <v>0.27333333333333332</v>
      </c>
      <c r="N124" s="2">
        <v>11</v>
      </c>
      <c r="O124" s="1">
        <f>0.41*2/3</f>
        <v>0.27333333333333332</v>
      </c>
      <c r="P124" s="2">
        <v>5.2</v>
      </c>
      <c r="Z124" t="s">
        <v>262</v>
      </c>
      <c r="AB124" t="s">
        <v>201</v>
      </c>
      <c r="AC124" t="s">
        <v>261</v>
      </c>
      <c r="AD124">
        <v>0</v>
      </c>
      <c r="AE124">
        <v>0</v>
      </c>
      <c r="AF124">
        <v>0</v>
      </c>
      <c r="AG124">
        <v>0</v>
      </c>
      <c r="AI124" t="s">
        <v>179</v>
      </c>
      <c r="AJ124" t="s">
        <v>109</v>
      </c>
      <c r="AK124" t="s">
        <v>179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</row>
    <row r="125" spans="1:46" x14ac:dyDescent="0.3">
      <c r="A125" t="s">
        <v>56</v>
      </c>
      <c r="C125" t="s">
        <v>45</v>
      </c>
      <c r="D125">
        <v>2015</v>
      </c>
      <c r="E125" t="s">
        <v>85</v>
      </c>
      <c r="F125" t="s">
        <v>98</v>
      </c>
      <c r="G125" t="s">
        <v>145</v>
      </c>
      <c r="I125" t="s">
        <v>146</v>
      </c>
      <c r="J125" s="3">
        <v>2</v>
      </c>
      <c r="K125" s="2" t="s">
        <v>135</v>
      </c>
      <c r="L125" s="2">
        <v>10</v>
      </c>
      <c r="M125" s="1">
        <f>0.89*2/3</f>
        <v>0.59333333333333338</v>
      </c>
      <c r="N125" s="2">
        <v>11</v>
      </c>
      <c r="O125" s="1">
        <f>0.89*2/3</f>
        <v>0.59333333333333338</v>
      </c>
      <c r="P125" s="2" t="s">
        <v>471</v>
      </c>
      <c r="Z125" t="s">
        <v>263</v>
      </c>
      <c r="AB125" t="s">
        <v>219</v>
      </c>
      <c r="AC125" t="s">
        <v>261</v>
      </c>
      <c r="AD125">
        <v>0</v>
      </c>
      <c r="AE125">
        <v>0</v>
      </c>
      <c r="AF125">
        <v>0</v>
      </c>
      <c r="AG125">
        <v>0</v>
      </c>
      <c r="AI125" t="s">
        <v>179</v>
      </c>
      <c r="AJ125" t="s">
        <v>109</v>
      </c>
      <c r="AK125" t="s">
        <v>179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</row>
    <row r="126" spans="1:46" s="1" customFormat="1" x14ac:dyDescent="0.3">
      <c r="A126" s="1" t="s">
        <v>56</v>
      </c>
      <c r="C126" s="1" t="s">
        <v>45</v>
      </c>
      <c r="D126" s="1">
        <v>2015</v>
      </c>
      <c r="E126" s="1" t="s">
        <v>83</v>
      </c>
      <c r="F126" s="1" t="s">
        <v>99</v>
      </c>
      <c r="G126" s="1" t="s">
        <v>136</v>
      </c>
      <c r="H126" s="3"/>
      <c r="I126" s="1" t="s">
        <v>147</v>
      </c>
      <c r="J126" s="3">
        <v>4</v>
      </c>
      <c r="K126" s="1" t="s">
        <v>135</v>
      </c>
      <c r="L126" s="1">
        <v>9</v>
      </c>
      <c r="M126" s="1">
        <f t="shared" ref="M126:P127" si="1">0.41*2/3</f>
        <v>0.27333333333333332</v>
      </c>
      <c r="N126" s="1">
        <f t="shared" si="1"/>
        <v>0.27333333333333332</v>
      </c>
      <c r="O126" s="1">
        <f t="shared" si="1"/>
        <v>0.27333333333333332</v>
      </c>
      <c r="P126" s="1">
        <f t="shared" si="1"/>
        <v>0.27333333333333332</v>
      </c>
    </row>
    <row r="127" spans="1:46" s="1" customFormat="1" x14ac:dyDescent="0.3">
      <c r="A127" s="1" t="s">
        <v>56</v>
      </c>
      <c r="C127" s="1" t="s">
        <v>45</v>
      </c>
      <c r="D127" s="1">
        <v>2015</v>
      </c>
      <c r="E127" s="1" t="s">
        <v>85</v>
      </c>
      <c r="F127" s="1" t="s">
        <v>99</v>
      </c>
      <c r="G127" s="1" t="s">
        <v>136</v>
      </c>
      <c r="H127" s="3"/>
      <c r="I127" s="1" t="s">
        <v>147</v>
      </c>
      <c r="J127" s="3">
        <v>4</v>
      </c>
      <c r="K127" s="1" t="s">
        <v>135</v>
      </c>
      <c r="L127" s="1">
        <v>10</v>
      </c>
      <c r="M127" s="1">
        <f t="shared" si="1"/>
        <v>0.27333333333333332</v>
      </c>
      <c r="N127" s="1">
        <f t="shared" si="1"/>
        <v>0.27333333333333332</v>
      </c>
      <c r="O127" s="1">
        <f t="shared" si="1"/>
        <v>0.27333333333333332</v>
      </c>
      <c r="P127" s="1">
        <f t="shared" si="1"/>
        <v>0.27333333333333332</v>
      </c>
    </row>
    <row r="128" spans="1:46" ht="14.25" customHeight="1" x14ac:dyDescent="0.3">
      <c r="A128" t="s">
        <v>56</v>
      </c>
      <c r="C128" t="s">
        <v>46</v>
      </c>
      <c r="D128">
        <v>2016</v>
      </c>
      <c r="E128" t="s">
        <v>86</v>
      </c>
      <c r="F128" t="s">
        <v>98</v>
      </c>
      <c r="I128" s="2" t="s">
        <v>148</v>
      </c>
      <c r="K128" s="2" t="s">
        <v>135</v>
      </c>
      <c r="L128" s="2">
        <v>10</v>
      </c>
      <c r="M128" s="2" t="s">
        <v>123</v>
      </c>
      <c r="N128" s="2">
        <v>105.12</v>
      </c>
      <c r="O128" s="2"/>
      <c r="P128" s="2" t="s">
        <v>472</v>
      </c>
      <c r="AB128" t="s">
        <v>264</v>
      </c>
      <c r="AC128" t="s">
        <v>186</v>
      </c>
      <c r="AD128">
        <v>0</v>
      </c>
      <c r="AE128">
        <v>0</v>
      </c>
      <c r="AF128">
        <v>0</v>
      </c>
      <c r="AG128">
        <v>0</v>
      </c>
      <c r="AH128" t="s">
        <v>265</v>
      </c>
      <c r="AI128" t="s">
        <v>179</v>
      </c>
      <c r="AJ128" t="s">
        <v>109</v>
      </c>
      <c r="AK128" t="s">
        <v>179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266</v>
      </c>
    </row>
    <row r="129" spans="1:46" x14ac:dyDescent="0.3">
      <c r="A129" t="s">
        <v>56</v>
      </c>
      <c r="C129" t="s">
        <v>46</v>
      </c>
      <c r="D129">
        <v>2016</v>
      </c>
      <c r="E129" t="s">
        <v>86</v>
      </c>
      <c r="F129" t="s">
        <v>99</v>
      </c>
      <c r="I129" s="2" t="s">
        <v>149</v>
      </c>
      <c r="K129" s="2" t="s">
        <v>135</v>
      </c>
      <c r="L129" s="2">
        <v>10</v>
      </c>
      <c r="M129" s="2" t="s">
        <v>473</v>
      </c>
      <c r="N129" s="2">
        <v>1.72</v>
      </c>
      <c r="O129" s="2"/>
      <c r="P129" s="2" t="s">
        <v>474</v>
      </c>
      <c r="AB129" t="s">
        <v>264</v>
      </c>
      <c r="AC129" t="s">
        <v>186</v>
      </c>
      <c r="AD129">
        <v>0</v>
      </c>
      <c r="AE129">
        <v>0</v>
      </c>
      <c r="AF129">
        <v>0</v>
      </c>
      <c r="AG129">
        <v>0</v>
      </c>
      <c r="AH129" t="s">
        <v>265</v>
      </c>
      <c r="AI129" t="s">
        <v>179</v>
      </c>
      <c r="AJ129" t="s">
        <v>109</v>
      </c>
      <c r="AK129" t="s">
        <v>179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1</v>
      </c>
    </row>
    <row r="130" spans="1:46" x14ac:dyDescent="0.3">
      <c r="A130" t="s">
        <v>56</v>
      </c>
      <c r="C130" t="s">
        <v>46</v>
      </c>
      <c r="D130">
        <v>2016</v>
      </c>
      <c r="E130" t="s">
        <v>509</v>
      </c>
      <c r="F130" t="s">
        <v>98</v>
      </c>
      <c r="I130" s="2" t="s">
        <v>148</v>
      </c>
      <c r="K130" s="2" t="s">
        <v>135</v>
      </c>
      <c r="L130" s="2">
        <v>10</v>
      </c>
      <c r="M130" s="2" t="s">
        <v>475</v>
      </c>
      <c r="N130" s="2">
        <v>47.7</v>
      </c>
      <c r="O130" s="2"/>
      <c r="P130" s="2" t="s">
        <v>476</v>
      </c>
      <c r="AB130" t="s">
        <v>264</v>
      </c>
      <c r="AC130" t="s">
        <v>186</v>
      </c>
      <c r="AD130">
        <v>0</v>
      </c>
      <c r="AE130">
        <v>0</v>
      </c>
      <c r="AF130">
        <v>0</v>
      </c>
      <c r="AG130">
        <v>0</v>
      </c>
      <c r="AH130" t="s">
        <v>265</v>
      </c>
      <c r="AI130" t="s">
        <v>179</v>
      </c>
      <c r="AJ130" t="s">
        <v>109</v>
      </c>
      <c r="AK130" t="s">
        <v>179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0</v>
      </c>
      <c r="AS130">
        <v>1</v>
      </c>
      <c r="AT130" t="s">
        <v>266</v>
      </c>
    </row>
    <row r="131" spans="1:46" x14ac:dyDescent="0.3">
      <c r="A131" t="s">
        <v>56</v>
      </c>
      <c r="C131" t="s">
        <v>46</v>
      </c>
      <c r="D131">
        <v>2016</v>
      </c>
      <c r="E131" t="s">
        <v>509</v>
      </c>
      <c r="F131" t="s">
        <v>99</v>
      </c>
      <c r="I131" s="2" t="s">
        <v>149</v>
      </c>
      <c r="K131" s="2" t="s">
        <v>135</v>
      </c>
      <c r="L131" s="2">
        <v>10</v>
      </c>
      <c r="M131" s="2" t="s">
        <v>477</v>
      </c>
      <c r="N131" s="2">
        <v>11.03</v>
      </c>
      <c r="O131" s="2"/>
      <c r="P131" s="2" t="s">
        <v>433</v>
      </c>
      <c r="AB131" t="s">
        <v>264</v>
      </c>
      <c r="AC131" t="s">
        <v>186</v>
      </c>
      <c r="AD131">
        <v>0</v>
      </c>
      <c r="AE131">
        <v>0</v>
      </c>
      <c r="AF131">
        <v>0</v>
      </c>
      <c r="AG131">
        <v>0</v>
      </c>
      <c r="AH131" t="s">
        <v>265</v>
      </c>
      <c r="AI131" t="s">
        <v>179</v>
      </c>
      <c r="AJ131" t="s">
        <v>109</v>
      </c>
      <c r="AK131" t="s">
        <v>179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1</v>
      </c>
    </row>
    <row r="132" spans="1:46" x14ac:dyDescent="0.3">
      <c r="A132" t="s">
        <v>56</v>
      </c>
      <c r="C132" t="s">
        <v>46</v>
      </c>
      <c r="D132">
        <v>2016</v>
      </c>
      <c r="E132" t="s">
        <v>88</v>
      </c>
      <c r="F132" t="s">
        <v>98</v>
      </c>
      <c r="I132" s="2" t="s">
        <v>148</v>
      </c>
      <c r="K132" s="2" t="s">
        <v>135</v>
      </c>
      <c r="L132" s="2">
        <v>10</v>
      </c>
      <c r="M132" s="2" t="s">
        <v>478</v>
      </c>
      <c r="N132" s="2">
        <v>60.35</v>
      </c>
      <c r="O132" s="2"/>
      <c r="P132" s="2" t="s">
        <v>479</v>
      </c>
      <c r="AB132" t="s">
        <v>264</v>
      </c>
      <c r="AC132" t="s">
        <v>186</v>
      </c>
      <c r="AD132">
        <v>0</v>
      </c>
      <c r="AE132">
        <v>0</v>
      </c>
      <c r="AF132">
        <v>0</v>
      </c>
      <c r="AG132">
        <v>0</v>
      </c>
      <c r="AH132" t="s">
        <v>265</v>
      </c>
      <c r="AI132" t="s">
        <v>179</v>
      </c>
      <c r="AJ132" t="s">
        <v>109</v>
      </c>
      <c r="AK132" t="s">
        <v>179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1</v>
      </c>
      <c r="AT132" t="s">
        <v>266</v>
      </c>
    </row>
    <row r="133" spans="1:46" x14ac:dyDescent="0.3">
      <c r="A133" t="s">
        <v>56</v>
      </c>
      <c r="C133" t="s">
        <v>46</v>
      </c>
      <c r="D133">
        <v>2016</v>
      </c>
      <c r="E133" t="s">
        <v>88</v>
      </c>
      <c r="F133" t="s">
        <v>99</v>
      </c>
      <c r="I133" s="2" t="s">
        <v>149</v>
      </c>
      <c r="K133" s="2" t="s">
        <v>135</v>
      </c>
      <c r="L133" s="2">
        <v>10</v>
      </c>
      <c r="M133" s="2" t="s">
        <v>480</v>
      </c>
      <c r="N133" s="2">
        <v>6.01</v>
      </c>
      <c r="O133" s="2"/>
      <c r="P133" s="2" t="s">
        <v>481</v>
      </c>
      <c r="AB133" t="s">
        <v>264</v>
      </c>
      <c r="AC133" t="s">
        <v>186</v>
      </c>
      <c r="AD133">
        <v>0</v>
      </c>
      <c r="AE133">
        <v>0</v>
      </c>
      <c r="AF133">
        <v>0</v>
      </c>
      <c r="AG133">
        <v>0</v>
      </c>
      <c r="AH133" t="s">
        <v>265</v>
      </c>
      <c r="AI133" t="s">
        <v>179</v>
      </c>
      <c r="AJ133" t="s">
        <v>109</v>
      </c>
      <c r="AK133" t="s">
        <v>179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0</v>
      </c>
      <c r="AS133">
        <v>1</v>
      </c>
    </row>
    <row r="134" spans="1:46" x14ac:dyDescent="0.3">
      <c r="A134" t="s">
        <v>56</v>
      </c>
      <c r="C134" t="s">
        <v>46</v>
      </c>
      <c r="D134">
        <v>2016</v>
      </c>
      <c r="E134" t="s">
        <v>89</v>
      </c>
      <c r="F134" t="s">
        <v>98</v>
      </c>
      <c r="I134" s="2" t="s">
        <v>148</v>
      </c>
      <c r="K134" s="2" t="s">
        <v>135</v>
      </c>
      <c r="L134" s="2">
        <v>6</v>
      </c>
      <c r="M134" s="2">
        <v>8.8000000000000007</v>
      </c>
      <c r="N134" s="2">
        <v>11</v>
      </c>
      <c r="O134" s="2"/>
      <c r="P134" s="2" t="s">
        <v>483</v>
      </c>
      <c r="AB134" t="s">
        <v>264</v>
      </c>
      <c r="AC134" t="s">
        <v>186</v>
      </c>
      <c r="AD134">
        <v>0</v>
      </c>
      <c r="AE134">
        <v>0</v>
      </c>
      <c r="AF134">
        <v>0</v>
      </c>
      <c r="AG134">
        <v>0</v>
      </c>
      <c r="AH134" t="s">
        <v>265</v>
      </c>
      <c r="AI134" t="s">
        <v>179</v>
      </c>
      <c r="AJ134" t="s">
        <v>109</v>
      </c>
      <c r="AK134" t="s">
        <v>179</v>
      </c>
      <c r="AL134">
        <v>1</v>
      </c>
      <c r="AM134">
        <v>1</v>
      </c>
      <c r="AN134">
        <v>1</v>
      </c>
      <c r="AO134">
        <v>1</v>
      </c>
      <c r="AP134">
        <v>0</v>
      </c>
      <c r="AQ134">
        <v>1</v>
      </c>
      <c r="AR134">
        <v>0</v>
      </c>
      <c r="AS134">
        <v>1</v>
      </c>
      <c r="AT134" t="s">
        <v>266</v>
      </c>
    </row>
    <row r="135" spans="1:46" x14ac:dyDescent="0.3">
      <c r="A135" t="s">
        <v>56</v>
      </c>
      <c r="C135" t="s">
        <v>47</v>
      </c>
      <c r="D135">
        <v>2016</v>
      </c>
      <c r="E135" t="s">
        <v>90</v>
      </c>
      <c r="F135" t="s">
        <v>98</v>
      </c>
      <c r="G135" s="2" t="s">
        <v>142</v>
      </c>
      <c r="H135" s="3">
        <v>1</v>
      </c>
      <c r="I135" s="2"/>
      <c r="K135" s="2" t="s">
        <v>135</v>
      </c>
      <c r="L135" s="2">
        <v>127</v>
      </c>
      <c r="M135" s="1">
        <f>10*2/3</f>
        <v>6.666666666666667</v>
      </c>
      <c r="N135" s="2">
        <v>137</v>
      </c>
      <c r="O135" s="2" t="s">
        <v>485</v>
      </c>
      <c r="P135" s="2" t="s">
        <v>454</v>
      </c>
      <c r="AA135" t="s">
        <v>267</v>
      </c>
      <c r="AB135" t="s">
        <v>249</v>
      </c>
      <c r="AC135" t="s">
        <v>208</v>
      </c>
      <c r="AD135">
        <v>0</v>
      </c>
      <c r="AE135">
        <v>0</v>
      </c>
      <c r="AF135">
        <v>0</v>
      </c>
      <c r="AG135">
        <v>0</v>
      </c>
      <c r="AH135" t="s">
        <v>268</v>
      </c>
      <c r="AI135" t="s">
        <v>179</v>
      </c>
      <c r="AJ135" t="s">
        <v>179</v>
      </c>
      <c r="AK135" t="s">
        <v>179</v>
      </c>
      <c r="AL135">
        <v>1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t="s">
        <v>56</v>
      </c>
      <c r="C136" t="s">
        <v>47</v>
      </c>
      <c r="D136">
        <v>2016</v>
      </c>
      <c r="E136" t="s">
        <v>90</v>
      </c>
      <c r="F136" t="s">
        <v>99</v>
      </c>
      <c r="G136" s="2" t="s">
        <v>150</v>
      </c>
      <c r="H136" s="3">
        <v>1</v>
      </c>
      <c r="I136" s="2"/>
      <c r="K136" s="2" t="s">
        <v>135</v>
      </c>
      <c r="L136" s="2">
        <v>127</v>
      </c>
      <c r="M136" s="1">
        <f>25*2/3</f>
        <v>16.666666666666668</v>
      </c>
      <c r="N136" s="2">
        <v>346</v>
      </c>
      <c r="O136" s="2" t="s">
        <v>487</v>
      </c>
      <c r="P136" s="2" t="s">
        <v>391</v>
      </c>
      <c r="AA136" t="s">
        <v>267</v>
      </c>
      <c r="AB136" t="s">
        <v>249</v>
      </c>
      <c r="AC136" t="s">
        <v>208</v>
      </c>
      <c r="AD136">
        <v>0</v>
      </c>
      <c r="AE136">
        <v>0</v>
      </c>
      <c r="AF136">
        <v>0</v>
      </c>
      <c r="AG136">
        <v>0</v>
      </c>
      <c r="AH136" t="s">
        <v>268</v>
      </c>
      <c r="AI136" t="s">
        <v>179</v>
      </c>
      <c r="AJ136" t="s">
        <v>179</v>
      </c>
      <c r="AK136" t="s">
        <v>179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t="s">
        <v>56</v>
      </c>
      <c r="C137" t="s">
        <v>47</v>
      </c>
      <c r="D137">
        <v>2016</v>
      </c>
      <c r="E137" t="s">
        <v>91</v>
      </c>
      <c r="F137" t="s">
        <v>98</v>
      </c>
      <c r="G137" s="2" t="s">
        <v>142</v>
      </c>
      <c r="H137" s="3">
        <v>3</v>
      </c>
      <c r="I137" s="2"/>
      <c r="K137" s="2" t="s">
        <v>135</v>
      </c>
      <c r="L137" s="2">
        <v>73</v>
      </c>
      <c r="M137" s="1">
        <f>10*2/3</f>
        <v>6.666666666666667</v>
      </c>
      <c r="N137" s="2">
        <v>32</v>
      </c>
      <c r="O137" s="1">
        <f>10*2/3</f>
        <v>6.666666666666667</v>
      </c>
      <c r="P137" s="1">
        <f>10*2/3</f>
        <v>6.666666666666667</v>
      </c>
      <c r="AA137" t="s">
        <v>267</v>
      </c>
      <c r="AB137" t="s">
        <v>249</v>
      </c>
      <c r="AC137" t="s">
        <v>208</v>
      </c>
      <c r="AD137">
        <v>0</v>
      </c>
      <c r="AE137">
        <v>0</v>
      </c>
      <c r="AF137">
        <v>0</v>
      </c>
      <c r="AG137">
        <v>0</v>
      </c>
      <c r="AH137" t="s">
        <v>268</v>
      </c>
      <c r="AI137" t="s">
        <v>179</v>
      </c>
      <c r="AJ137" t="s">
        <v>179</v>
      </c>
      <c r="AK137" t="s">
        <v>179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</row>
    <row r="138" spans="1:46" x14ac:dyDescent="0.3">
      <c r="A138" t="s">
        <v>56</v>
      </c>
      <c r="C138" t="s">
        <v>47</v>
      </c>
      <c r="D138">
        <v>2016</v>
      </c>
      <c r="E138" t="s">
        <v>91</v>
      </c>
      <c r="F138" t="s">
        <v>99</v>
      </c>
      <c r="G138" s="2" t="s">
        <v>150</v>
      </c>
      <c r="H138" s="3">
        <v>3</v>
      </c>
      <c r="I138" s="2"/>
      <c r="K138" s="2" t="s">
        <v>135</v>
      </c>
      <c r="L138" s="2">
        <v>73</v>
      </c>
      <c r="M138" s="1">
        <f>25*2/3</f>
        <v>16.666666666666668</v>
      </c>
      <c r="N138" s="2">
        <v>43</v>
      </c>
      <c r="O138" s="1">
        <f>25*2/3</f>
        <v>16.666666666666668</v>
      </c>
      <c r="P138" s="1">
        <f>25*2/3</f>
        <v>16.666666666666668</v>
      </c>
      <c r="AA138" t="s">
        <v>267</v>
      </c>
      <c r="AB138" t="s">
        <v>249</v>
      </c>
      <c r="AC138" t="s">
        <v>208</v>
      </c>
      <c r="AD138">
        <v>0</v>
      </c>
      <c r="AE138">
        <v>0</v>
      </c>
      <c r="AF138">
        <v>0</v>
      </c>
      <c r="AG138">
        <v>0</v>
      </c>
      <c r="AH138" t="s">
        <v>268</v>
      </c>
      <c r="AI138" t="s">
        <v>179</v>
      </c>
      <c r="AJ138" t="s">
        <v>179</v>
      </c>
      <c r="AK138" t="s">
        <v>179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</row>
    <row r="139" spans="1:46" x14ac:dyDescent="0.3">
      <c r="A139" t="s">
        <v>56</v>
      </c>
      <c r="C139" t="s">
        <v>47</v>
      </c>
      <c r="D139">
        <v>2016</v>
      </c>
      <c r="E139" t="s">
        <v>92</v>
      </c>
      <c r="F139" t="s">
        <v>98</v>
      </c>
      <c r="G139" s="2" t="s">
        <v>142</v>
      </c>
      <c r="H139" s="3">
        <v>3</v>
      </c>
      <c r="I139" s="2"/>
      <c r="K139" s="2" t="s">
        <v>135</v>
      </c>
      <c r="L139" s="2">
        <v>34</v>
      </c>
      <c r="M139" s="1">
        <f>10*2/3</f>
        <v>6.666666666666667</v>
      </c>
      <c r="N139" s="2">
        <v>17</v>
      </c>
      <c r="O139" s="1">
        <f>10*2/3</f>
        <v>6.666666666666667</v>
      </c>
      <c r="P139" s="1">
        <f>10*2/3</f>
        <v>6.666666666666667</v>
      </c>
      <c r="AA139" t="s">
        <v>267</v>
      </c>
      <c r="AB139" t="s">
        <v>249</v>
      </c>
      <c r="AC139" t="s">
        <v>208</v>
      </c>
      <c r="AD139">
        <v>0</v>
      </c>
      <c r="AE139">
        <v>0</v>
      </c>
      <c r="AF139">
        <v>0</v>
      </c>
      <c r="AG139">
        <v>0</v>
      </c>
      <c r="AH139" t="s">
        <v>268</v>
      </c>
      <c r="AI139" t="s">
        <v>179</v>
      </c>
      <c r="AJ139" t="s">
        <v>179</v>
      </c>
      <c r="AK139" t="s">
        <v>179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</row>
    <row r="140" spans="1:46" x14ac:dyDescent="0.3">
      <c r="A140" t="s">
        <v>56</v>
      </c>
      <c r="C140" t="s">
        <v>47</v>
      </c>
      <c r="D140">
        <v>2016</v>
      </c>
      <c r="E140" t="s">
        <v>92</v>
      </c>
      <c r="F140" t="s">
        <v>99</v>
      </c>
      <c r="G140" s="2" t="s">
        <v>150</v>
      </c>
      <c r="H140" s="3">
        <v>3</v>
      </c>
      <c r="I140" s="2"/>
      <c r="K140" s="2" t="s">
        <v>135</v>
      </c>
      <c r="L140" s="2">
        <v>34</v>
      </c>
      <c r="M140" s="1">
        <f>25*2/3</f>
        <v>16.666666666666668</v>
      </c>
      <c r="N140" s="2">
        <v>40</v>
      </c>
      <c r="O140" s="1">
        <f>25*2/3</f>
        <v>16.666666666666668</v>
      </c>
      <c r="P140" s="1">
        <f>25*2/3</f>
        <v>16.666666666666668</v>
      </c>
      <c r="AA140" t="s">
        <v>267</v>
      </c>
      <c r="AB140" t="s">
        <v>249</v>
      </c>
      <c r="AC140" t="s">
        <v>208</v>
      </c>
      <c r="AD140">
        <v>0</v>
      </c>
      <c r="AE140">
        <v>0</v>
      </c>
      <c r="AF140">
        <v>0</v>
      </c>
      <c r="AG140">
        <v>0</v>
      </c>
      <c r="AH140" t="s">
        <v>268</v>
      </c>
      <c r="AI140" t="s">
        <v>179</v>
      </c>
      <c r="AJ140" t="s">
        <v>179</v>
      </c>
      <c r="AK140" t="s">
        <v>179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</row>
    <row r="141" spans="1:46" x14ac:dyDescent="0.3">
      <c r="A141" t="s">
        <v>56</v>
      </c>
      <c r="C141" t="s">
        <v>48</v>
      </c>
      <c r="D141">
        <v>2011</v>
      </c>
      <c r="E141" t="s">
        <v>93</v>
      </c>
      <c r="F141" t="s">
        <v>98</v>
      </c>
      <c r="G141" s="2" t="s">
        <v>130</v>
      </c>
      <c r="I141" s="2">
        <v>9.0999999999999998E-2</v>
      </c>
      <c r="K141" s="2" t="s">
        <v>135</v>
      </c>
      <c r="L141" s="9">
        <v>7</v>
      </c>
      <c r="M141" s="9" t="s">
        <v>488</v>
      </c>
      <c r="N141" s="9">
        <v>8.56</v>
      </c>
      <c r="O141" s="9" t="s">
        <v>489</v>
      </c>
      <c r="P141" s="9" t="s">
        <v>490</v>
      </c>
      <c r="Q141" s="9">
        <v>2.794</v>
      </c>
      <c r="AB141" t="s">
        <v>269</v>
      </c>
      <c r="AC141" t="s">
        <v>191</v>
      </c>
      <c r="AD141">
        <v>0</v>
      </c>
      <c r="AE141">
        <v>0</v>
      </c>
      <c r="AF141">
        <v>0</v>
      </c>
      <c r="AG141">
        <v>0</v>
      </c>
      <c r="AI141" t="s">
        <v>179</v>
      </c>
      <c r="AJ141" t="s">
        <v>109</v>
      </c>
      <c r="AK141" t="s">
        <v>179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</row>
    <row r="142" spans="1:46" x14ac:dyDescent="0.3">
      <c r="A142" t="s">
        <v>56</v>
      </c>
      <c r="C142" t="s">
        <v>48</v>
      </c>
      <c r="D142">
        <v>2011</v>
      </c>
      <c r="E142" t="s">
        <v>93</v>
      </c>
      <c r="F142" t="s">
        <v>99</v>
      </c>
      <c r="G142" s="2" t="s">
        <v>152</v>
      </c>
      <c r="I142" s="2">
        <v>2.4E-2</v>
      </c>
      <c r="K142" s="2" t="s">
        <v>135</v>
      </c>
      <c r="L142" s="9">
        <v>7</v>
      </c>
      <c r="M142" s="9" t="s">
        <v>491</v>
      </c>
      <c r="N142" s="9">
        <v>8.81</v>
      </c>
      <c r="O142" s="9" t="s">
        <v>492</v>
      </c>
      <c r="P142" s="9" t="s">
        <v>493</v>
      </c>
      <c r="Q142" s="9">
        <v>3.4420000000000002</v>
      </c>
      <c r="AB142" t="s">
        <v>269</v>
      </c>
      <c r="AC142" t="s">
        <v>191</v>
      </c>
      <c r="AD142">
        <v>0</v>
      </c>
      <c r="AE142">
        <v>0</v>
      </c>
      <c r="AF142">
        <v>0</v>
      </c>
      <c r="AG142">
        <v>0</v>
      </c>
      <c r="AI142" t="s">
        <v>179</v>
      </c>
      <c r="AJ142" t="s">
        <v>109</v>
      </c>
      <c r="AK142" t="s">
        <v>179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</row>
    <row r="143" spans="1:46" s="4" customFormat="1" x14ac:dyDescent="0.3">
      <c r="A143" s="4" t="s">
        <v>56</v>
      </c>
      <c r="C143" s="4" t="s">
        <v>49</v>
      </c>
      <c r="D143" s="4">
        <v>2015</v>
      </c>
      <c r="E143" s="4" t="s">
        <v>94</v>
      </c>
      <c r="F143" s="4" t="s">
        <v>98</v>
      </c>
      <c r="G143" s="4" t="s">
        <v>126</v>
      </c>
      <c r="I143" s="4" t="s">
        <v>123</v>
      </c>
      <c r="K143" s="4" t="s">
        <v>135</v>
      </c>
      <c r="L143" s="4">
        <v>29</v>
      </c>
      <c r="M143" s="4" t="s">
        <v>494</v>
      </c>
      <c r="N143" s="4">
        <v>3.6</v>
      </c>
      <c r="O143" s="4" t="s">
        <v>495</v>
      </c>
      <c r="P143" s="4" t="s">
        <v>496</v>
      </c>
      <c r="Q143" s="4">
        <v>0</v>
      </c>
      <c r="AB143" s="4" t="s">
        <v>217</v>
      </c>
      <c r="AC143" s="4" t="s">
        <v>213</v>
      </c>
      <c r="AD143" s="4">
        <v>0</v>
      </c>
      <c r="AE143" s="4">
        <v>0</v>
      </c>
      <c r="AF143" s="4">
        <v>0</v>
      </c>
      <c r="AG143" s="4">
        <v>0</v>
      </c>
      <c r="AI143" s="4" t="s">
        <v>109</v>
      </c>
      <c r="AJ143" s="4" t="s">
        <v>179</v>
      </c>
      <c r="AK143" s="4" t="s">
        <v>179</v>
      </c>
      <c r="AL143" s="4">
        <v>1</v>
      </c>
      <c r="AM143" s="4">
        <v>0</v>
      </c>
      <c r="AN143" s="4">
        <v>1</v>
      </c>
      <c r="AO143" s="4">
        <v>1</v>
      </c>
      <c r="AP143" s="4">
        <v>0</v>
      </c>
      <c r="AQ143" s="4">
        <v>1</v>
      </c>
      <c r="AR143" s="4">
        <v>0</v>
      </c>
      <c r="AS143" s="4">
        <v>0</v>
      </c>
      <c r="AT143" s="4" t="s">
        <v>270</v>
      </c>
    </row>
    <row r="144" spans="1:46" s="4" customFormat="1" x14ac:dyDescent="0.3">
      <c r="A144" s="4" t="s">
        <v>56</v>
      </c>
      <c r="C144" s="4" t="s">
        <v>49</v>
      </c>
      <c r="D144" s="4">
        <v>2015</v>
      </c>
      <c r="E144" s="4" t="s">
        <v>94</v>
      </c>
      <c r="F144" s="4" t="s">
        <v>99</v>
      </c>
      <c r="G144" s="4" t="s">
        <v>126</v>
      </c>
      <c r="I144" s="4" t="s">
        <v>123</v>
      </c>
      <c r="K144" s="4" t="s">
        <v>135</v>
      </c>
      <c r="L144" s="4">
        <v>29</v>
      </c>
      <c r="M144" s="4" t="s">
        <v>494</v>
      </c>
      <c r="N144" s="4">
        <v>3.63</v>
      </c>
      <c r="O144" s="4" t="s">
        <v>494</v>
      </c>
      <c r="P144" s="4" t="s">
        <v>497</v>
      </c>
      <c r="Q144" s="4">
        <v>0</v>
      </c>
      <c r="AB144" s="4" t="s">
        <v>217</v>
      </c>
      <c r="AC144" s="4" t="s">
        <v>213</v>
      </c>
      <c r="AD144" s="4">
        <v>0</v>
      </c>
      <c r="AE144" s="4">
        <v>0</v>
      </c>
      <c r="AF144" s="4">
        <v>0</v>
      </c>
      <c r="AG144" s="4">
        <v>0</v>
      </c>
      <c r="AI144" s="4" t="s">
        <v>109</v>
      </c>
      <c r="AJ144" s="4" t="s">
        <v>179</v>
      </c>
      <c r="AK144" s="4" t="s">
        <v>179</v>
      </c>
      <c r="AL144" s="4">
        <v>1</v>
      </c>
      <c r="AM144" s="4">
        <v>0</v>
      </c>
      <c r="AN144" s="4">
        <v>1</v>
      </c>
      <c r="AO144" s="4">
        <v>1</v>
      </c>
      <c r="AP144" s="4">
        <v>0</v>
      </c>
      <c r="AQ144" s="4">
        <v>1</v>
      </c>
      <c r="AR144" s="4">
        <v>0</v>
      </c>
      <c r="AS144" s="4">
        <v>0</v>
      </c>
      <c r="AT144" s="4" t="s">
        <v>519</v>
      </c>
    </row>
    <row r="145" spans="1:46" s="4" customFormat="1" x14ac:dyDescent="0.3">
      <c r="A145" s="4" t="s">
        <v>56</v>
      </c>
      <c r="C145" s="4" t="s">
        <v>49</v>
      </c>
      <c r="D145" s="4">
        <v>2015</v>
      </c>
      <c r="E145" s="4" t="s">
        <v>95</v>
      </c>
      <c r="F145" s="4" t="s">
        <v>98</v>
      </c>
      <c r="G145" s="4" t="s">
        <v>126</v>
      </c>
      <c r="I145" s="4" t="s">
        <v>123</v>
      </c>
      <c r="K145" s="4" t="s">
        <v>135</v>
      </c>
      <c r="L145" s="4">
        <v>13</v>
      </c>
      <c r="M145" s="4" t="s">
        <v>452</v>
      </c>
      <c r="N145" s="4">
        <v>1.6</v>
      </c>
      <c r="O145" s="4" t="s">
        <v>299</v>
      </c>
      <c r="P145" s="4" t="s">
        <v>299</v>
      </c>
      <c r="Q145" s="4">
        <v>0.1414</v>
      </c>
      <c r="AB145" s="4" t="s">
        <v>217</v>
      </c>
      <c r="AC145" s="4" t="s">
        <v>213</v>
      </c>
      <c r="AD145" s="4">
        <v>0</v>
      </c>
      <c r="AE145" s="4">
        <v>0</v>
      </c>
      <c r="AF145" s="4">
        <v>0</v>
      </c>
      <c r="AG145" s="4">
        <v>0</v>
      </c>
      <c r="AI145" s="4" t="s">
        <v>109</v>
      </c>
      <c r="AJ145" s="4" t="s">
        <v>179</v>
      </c>
      <c r="AK145" s="4" t="s">
        <v>179</v>
      </c>
      <c r="AL145" s="4">
        <v>1</v>
      </c>
      <c r="AM145" s="4">
        <v>0</v>
      </c>
      <c r="AN145" s="4">
        <v>1</v>
      </c>
      <c r="AO145" s="4">
        <v>1</v>
      </c>
      <c r="AP145" s="4">
        <v>0</v>
      </c>
      <c r="AQ145" s="4">
        <v>1</v>
      </c>
      <c r="AR145" s="4">
        <v>0</v>
      </c>
      <c r="AS145" s="4">
        <v>0</v>
      </c>
    </row>
    <row r="146" spans="1:46" s="4" customFormat="1" x14ac:dyDescent="0.3">
      <c r="A146" s="4" t="s">
        <v>56</v>
      </c>
      <c r="C146" s="4" t="s">
        <v>49</v>
      </c>
      <c r="D146" s="4">
        <v>2015</v>
      </c>
      <c r="E146" s="4" t="s">
        <v>95</v>
      </c>
      <c r="F146" s="4" t="s">
        <v>99</v>
      </c>
      <c r="G146" s="4" t="s">
        <v>126</v>
      </c>
      <c r="I146" s="4" t="s">
        <v>123</v>
      </c>
      <c r="K146" s="4" t="s">
        <v>135</v>
      </c>
      <c r="L146" s="4">
        <v>13</v>
      </c>
      <c r="M146" s="4" t="s">
        <v>494</v>
      </c>
      <c r="N146" s="4">
        <v>5</v>
      </c>
      <c r="O146" s="4" t="s">
        <v>494</v>
      </c>
      <c r="P146" s="4" t="s">
        <v>498</v>
      </c>
      <c r="Q146" s="4">
        <v>0</v>
      </c>
      <c r="AB146" s="4" t="s">
        <v>217</v>
      </c>
      <c r="AC146" s="4" t="s">
        <v>213</v>
      </c>
      <c r="AD146" s="4">
        <v>0</v>
      </c>
      <c r="AE146" s="4">
        <v>0</v>
      </c>
      <c r="AF146" s="4">
        <v>0</v>
      </c>
      <c r="AG146" s="4">
        <v>0</v>
      </c>
      <c r="AI146" s="4" t="s">
        <v>109</v>
      </c>
      <c r="AJ146" s="4" t="s">
        <v>179</v>
      </c>
      <c r="AK146" s="4" t="s">
        <v>179</v>
      </c>
      <c r="AL146" s="4">
        <v>1</v>
      </c>
      <c r="AM146" s="4">
        <v>0</v>
      </c>
      <c r="AN146" s="4">
        <v>1</v>
      </c>
      <c r="AO146" s="4">
        <v>1</v>
      </c>
      <c r="AP146" s="4">
        <v>0</v>
      </c>
      <c r="AQ146" s="4">
        <v>1</v>
      </c>
      <c r="AR146" s="4">
        <v>0</v>
      </c>
      <c r="AS146" s="4">
        <v>0</v>
      </c>
    </row>
    <row r="147" spans="1:46" s="4" customFormat="1" x14ac:dyDescent="0.3">
      <c r="A147" s="4" t="s">
        <v>56</v>
      </c>
      <c r="C147" s="4" t="s">
        <v>49</v>
      </c>
      <c r="D147" s="4">
        <v>2015</v>
      </c>
      <c r="E147" s="4" t="s">
        <v>96</v>
      </c>
      <c r="F147" s="4" t="s">
        <v>98</v>
      </c>
      <c r="G147" s="4" t="s">
        <v>126</v>
      </c>
      <c r="I147" s="4" t="s">
        <v>123</v>
      </c>
      <c r="K147" s="4" t="s">
        <v>135</v>
      </c>
      <c r="L147" s="4">
        <v>26</v>
      </c>
      <c r="M147" s="4" t="s">
        <v>495</v>
      </c>
      <c r="N147" s="4">
        <v>3.63</v>
      </c>
      <c r="O147" s="4" t="s">
        <v>467</v>
      </c>
      <c r="P147" s="4" t="s">
        <v>499</v>
      </c>
      <c r="Q147" s="4">
        <v>1.4179999999999999</v>
      </c>
      <c r="AB147" s="4" t="s">
        <v>271</v>
      </c>
      <c r="AC147" s="4" t="s">
        <v>213</v>
      </c>
      <c r="AD147" s="4">
        <v>0</v>
      </c>
      <c r="AE147" s="4">
        <v>0</v>
      </c>
      <c r="AF147" s="4">
        <v>0</v>
      </c>
      <c r="AG147" s="4">
        <v>0</v>
      </c>
      <c r="AI147" s="4" t="s">
        <v>109</v>
      </c>
      <c r="AJ147" s="4" t="s">
        <v>179</v>
      </c>
      <c r="AK147" s="4" t="s">
        <v>179</v>
      </c>
      <c r="AL147" s="4">
        <v>1</v>
      </c>
      <c r="AM147" s="4">
        <v>0</v>
      </c>
      <c r="AN147" s="4">
        <v>1</v>
      </c>
      <c r="AO147" s="4">
        <v>1</v>
      </c>
      <c r="AP147" s="4">
        <v>0</v>
      </c>
      <c r="AQ147" s="4">
        <v>1</v>
      </c>
      <c r="AR147" s="4">
        <v>0</v>
      </c>
      <c r="AS147" s="4">
        <v>0</v>
      </c>
    </row>
    <row r="148" spans="1:46" s="4" customFormat="1" x14ac:dyDescent="0.3">
      <c r="A148" s="4" t="s">
        <v>56</v>
      </c>
      <c r="C148" s="4" t="s">
        <v>49</v>
      </c>
      <c r="D148" s="4">
        <v>2015</v>
      </c>
      <c r="E148" s="4" t="s">
        <v>96</v>
      </c>
      <c r="F148" s="4" t="s">
        <v>99</v>
      </c>
      <c r="G148" s="4" t="s">
        <v>126</v>
      </c>
      <c r="I148" s="4" t="s">
        <v>123</v>
      </c>
      <c r="K148" s="4" t="s">
        <v>135</v>
      </c>
      <c r="L148" s="4">
        <v>26</v>
      </c>
      <c r="M148" s="4" t="s">
        <v>115</v>
      </c>
      <c r="N148" s="4">
        <v>0.4</v>
      </c>
      <c r="O148" s="4" t="s">
        <v>494</v>
      </c>
      <c r="P148" s="4" t="s">
        <v>494</v>
      </c>
      <c r="Q148" s="4">
        <v>0</v>
      </c>
      <c r="AB148" s="4" t="s">
        <v>271</v>
      </c>
      <c r="AC148" s="4" t="s">
        <v>213</v>
      </c>
      <c r="AD148" s="4">
        <v>0</v>
      </c>
      <c r="AE148" s="4">
        <v>0</v>
      </c>
      <c r="AF148" s="4">
        <v>0</v>
      </c>
      <c r="AG148" s="4">
        <v>0</v>
      </c>
      <c r="AI148" s="4" t="s">
        <v>109</v>
      </c>
      <c r="AJ148" s="4" t="s">
        <v>179</v>
      </c>
      <c r="AK148" s="4" t="s">
        <v>179</v>
      </c>
      <c r="AL148" s="4">
        <v>1</v>
      </c>
      <c r="AM148" s="4">
        <v>0</v>
      </c>
      <c r="AN148" s="4">
        <v>1</v>
      </c>
      <c r="AO148" s="4">
        <v>1</v>
      </c>
      <c r="AP148" s="4">
        <v>0</v>
      </c>
      <c r="AQ148" s="4">
        <v>1</v>
      </c>
      <c r="AR148" s="4">
        <v>0</v>
      </c>
      <c r="AS148" s="4">
        <v>0</v>
      </c>
    </row>
    <row r="149" spans="1:46" s="4" customFormat="1" x14ac:dyDescent="0.3">
      <c r="A149" s="4" t="s">
        <v>56</v>
      </c>
      <c r="C149" s="4" t="s">
        <v>49</v>
      </c>
      <c r="D149" s="4">
        <v>2015</v>
      </c>
      <c r="E149" s="4" t="s">
        <v>97</v>
      </c>
      <c r="F149" s="4" t="s">
        <v>98</v>
      </c>
      <c r="G149" s="4" t="s">
        <v>126</v>
      </c>
      <c r="I149" s="4" t="s">
        <v>123</v>
      </c>
      <c r="K149" s="4" t="s">
        <v>135</v>
      </c>
      <c r="L149" s="4">
        <v>11</v>
      </c>
      <c r="M149" s="4" t="s">
        <v>110</v>
      </c>
      <c r="N149" s="4">
        <v>11.1</v>
      </c>
      <c r="O149" s="4" t="s">
        <v>124</v>
      </c>
      <c r="P149" s="4" t="s">
        <v>500</v>
      </c>
      <c r="Q149" s="4">
        <v>2.4950000000000001</v>
      </c>
      <c r="AB149" s="4" t="s">
        <v>271</v>
      </c>
      <c r="AC149" s="4" t="s">
        <v>213</v>
      </c>
      <c r="AD149" s="4">
        <v>0</v>
      </c>
      <c r="AE149" s="4">
        <v>0</v>
      </c>
      <c r="AF149" s="4">
        <v>0</v>
      </c>
      <c r="AG149" s="4">
        <v>0</v>
      </c>
      <c r="AI149" s="4" t="s">
        <v>109</v>
      </c>
      <c r="AJ149" s="4" t="s">
        <v>179</v>
      </c>
      <c r="AK149" s="4" t="s">
        <v>179</v>
      </c>
      <c r="AL149" s="4">
        <v>1</v>
      </c>
      <c r="AM149" s="4">
        <v>0</v>
      </c>
      <c r="AN149" s="4">
        <v>1</v>
      </c>
      <c r="AO149" s="4">
        <v>1</v>
      </c>
      <c r="AP149" s="4">
        <v>0</v>
      </c>
      <c r="AQ149" s="4">
        <v>1</v>
      </c>
      <c r="AR149" s="4">
        <v>0</v>
      </c>
      <c r="AS149" s="4">
        <v>0</v>
      </c>
    </row>
    <row r="150" spans="1:46" s="4" customFormat="1" x14ac:dyDescent="0.3">
      <c r="A150" s="4" t="s">
        <v>56</v>
      </c>
      <c r="C150" s="4" t="s">
        <v>49</v>
      </c>
      <c r="D150" s="4">
        <v>2015</v>
      </c>
      <c r="E150" s="4" t="s">
        <v>97</v>
      </c>
      <c r="F150" s="4" t="s">
        <v>99</v>
      </c>
      <c r="G150" s="4" t="s">
        <v>126</v>
      </c>
      <c r="I150" s="4" t="s">
        <v>123</v>
      </c>
      <c r="K150" s="4" t="s">
        <v>135</v>
      </c>
      <c r="L150" s="4">
        <v>11</v>
      </c>
      <c r="M150" s="4" t="s">
        <v>115</v>
      </c>
      <c r="N150" s="4">
        <v>3</v>
      </c>
      <c r="O150" s="4" t="s">
        <v>115</v>
      </c>
      <c r="P150" s="4" t="s">
        <v>501</v>
      </c>
      <c r="Q150" s="4">
        <v>0</v>
      </c>
      <c r="AB150" s="4" t="s">
        <v>271</v>
      </c>
      <c r="AC150" s="4" t="s">
        <v>213</v>
      </c>
      <c r="AD150" s="4">
        <v>0</v>
      </c>
      <c r="AE150" s="4">
        <v>0</v>
      </c>
      <c r="AF150" s="4">
        <v>0</v>
      </c>
      <c r="AG150" s="4">
        <v>0</v>
      </c>
      <c r="AI150" s="4" t="s">
        <v>109</v>
      </c>
      <c r="AJ150" s="4" t="s">
        <v>179</v>
      </c>
      <c r="AK150" s="4" t="s">
        <v>179</v>
      </c>
      <c r="AL150" s="4">
        <v>1</v>
      </c>
      <c r="AM150" s="4">
        <v>0</v>
      </c>
      <c r="AN150" s="4">
        <v>1</v>
      </c>
      <c r="AO150" s="4">
        <v>1</v>
      </c>
      <c r="AP150" s="4">
        <v>0</v>
      </c>
      <c r="AQ150" s="4">
        <v>1</v>
      </c>
      <c r="AR150" s="4">
        <v>0</v>
      </c>
      <c r="AS150" s="4">
        <v>0</v>
      </c>
    </row>
    <row r="151" spans="1:46" s="1" customFormat="1" x14ac:dyDescent="0.3">
      <c r="A151" s="1" t="s">
        <v>56</v>
      </c>
      <c r="C151" s="1" t="s">
        <v>49</v>
      </c>
      <c r="D151" s="1">
        <v>2015</v>
      </c>
      <c r="E151" s="1" t="s">
        <v>510</v>
      </c>
      <c r="F151" s="1" t="s">
        <v>98</v>
      </c>
      <c r="G151" s="1">
        <v>0.6</v>
      </c>
      <c r="H151" s="3">
        <v>2</v>
      </c>
      <c r="J151" s="3"/>
      <c r="K151" s="1" t="s">
        <v>135</v>
      </c>
      <c r="L151" s="1">
        <v>43</v>
      </c>
      <c r="M151" s="1">
        <f>0.6*2/3</f>
        <v>0.39999999999999997</v>
      </c>
      <c r="N151" s="1">
        <v>3.6</v>
      </c>
      <c r="P151" s="1">
        <f>0.6*2/3</f>
        <v>0.39999999999999997</v>
      </c>
    </row>
    <row r="152" spans="1:46" s="1" customFormat="1" x14ac:dyDescent="0.3">
      <c r="A152" s="1" t="s">
        <v>56</v>
      </c>
      <c r="C152" s="1" t="s">
        <v>49</v>
      </c>
      <c r="D152" s="1">
        <v>2015</v>
      </c>
      <c r="E152" s="1" t="s">
        <v>510</v>
      </c>
      <c r="F152" s="1" t="s">
        <v>99</v>
      </c>
      <c r="G152" s="1">
        <v>0.6</v>
      </c>
      <c r="H152" s="3">
        <v>4</v>
      </c>
      <c r="J152" s="3"/>
      <c r="K152" s="1" t="s">
        <v>135</v>
      </c>
      <c r="L152" s="1">
        <v>43</v>
      </c>
      <c r="M152" s="1">
        <f t="shared" ref="M152:M154" si="2">0.6*2/3</f>
        <v>0.39999999999999997</v>
      </c>
      <c r="N152" s="1">
        <f>0.6*2/3</f>
        <v>0.39999999999999997</v>
      </c>
      <c r="P152" s="1">
        <f t="shared" ref="P152:P154" si="3">0.6*2/3</f>
        <v>0.39999999999999997</v>
      </c>
    </row>
    <row r="153" spans="1:46" s="1" customFormat="1" x14ac:dyDescent="0.3">
      <c r="A153" s="1" t="s">
        <v>56</v>
      </c>
      <c r="C153" s="1" t="s">
        <v>49</v>
      </c>
      <c r="D153" s="1">
        <v>2015</v>
      </c>
      <c r="E153" s="1" t="s">
        <v>511</v>
      </c>
      <c r="F153" s="1" t="s">
        <v>98</v>
      </c>
      <c r="G153" s="1">
        <v>0.6</v>
      </c>
      <c r="H153" s="3">
        <v>2</v>
      </c>
      <c r="J153" s="3"/>
      <c r="K153" s="1" t="s">
        <v>135</v>
      </c>
      <c r="L153" s="1">
        <v>37</v>
      </c>
      <c r="M153" s="1">
        <f t="shared" si="2"/>
        <v>0.39999999999999997</v>
      </c>
      <c r="N153" s="1">
        <v>11.1</v>
      </c>
      <c r="P153" s="1">
        <f t="shared" si="3"/>
        <v>0.39999999999999997</v>
      </c>
    </row>
    <row r="154" spans="1:46" s="1" customFormat="1" x14ac:dyDescent="0.3">
      <c r="A154" s="1" t="s">
        <v>56</v>
      </c>
      <c r="C154" s="1" t="s">
        <v>49</v>
      </c>
      <c r="D154" s="1">
        <v>2015</v>
      </c>
      <c r="E154" s="1" t="s">
        <v>511</v>
      </c>
      <c r="F154" s="1" t="s">
        <v>99</v>
      </c>
      <c r="G154" s="1">
        <v>0.6</v>
      </c>
      <c r="H154" s="3">
        <v>2</v>
      </c>
      <c r="J154" s="3"/>
      <c r="K154" s="1" t="s">
        <v>135</v>
      </c>
      <c r="L154" s="1">
        <v>37</v>
      </c>
      <c r="M154" s="1">
        <f t="shared" si="2"/>
        <v>0.39999999999999997</v>
      </c>
      <c r="N154" s="1">
        <v>5</v>
      </c>
      <c r="P154" s="1">
        <f t="shared" si="3"/>
        <v>0.39999999999999997</v>
      </c>
    </row>
    <row r="155" spans="1:46" x14ac:dyDescent="0.3">
      <c r="A155" t="s">
        <v>56</v>
      </c>
      <c r="C155" t="s">
        <v>50</v>
      </c>
      <c r="D155">
        <v>2016</v>
      </c>
      <c r="E155" t="s">
        <v>67</v>
      </c>
      <c r="F155" t="s">
        <v>98</v>
      </c>
      <c r="I155" s="1">
        <v>7.0000000000000007E-2</v>
      </c>
      <c r="K155" s="2" t="s">
        <v>135</v>
      </c>
      <c r="L155" s="2">
        <v>37</v>
      </c>
      <c r="M155" s="2" t="s">
        <v>130</v>
      </c>
      <c r="N155" s="2">
        <v>56</v>
      </c>
      <c r="O155" s="2" t="s">
        <v>303</v>
      </c>
      <c r="P155" s="9" t="s">
        <v>502</v>
      </c>
      <c r="AA155" t="s">
        <v>272</v>
      </c>
      <c r="AB155" t="s">
        <v>249</v>
      </c>
      <c r="AC155" t="s">
        <v>273</v>
      </c>
      <c r="AD155">
        <v>0</v>
      </c>
      <c r="AE155">
        <v>0</v>
      </c>
      <c r="AF155">
        <v>0</v>
      </c>
      <c r="AG155">
        <v>0</v>
      </c>
      <c r="AI155" t="s">
        <v>109</v>
      </c>
      <c r="AJ155" t="s">
        <v>109</v>
      </c>
      <c r="AK155" t="s">
        <v>179</v>
      </c>
      <c r="AL155">
        <v>0</v>
      </c>
      <c r="AM155">
        <v>0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1</v>
      </c>
      <c r="AT155" t="s">
        <v>515</v>
      </c>
    </row>
    <row r="156" spans="1:46" x14ac:dyDescent="0.3">
      <c r="A156" t="s">
        <v>56</v>
      </c>
      <c r="C156" t="s">
        <v>50</v>
      </c>
      <c r="D156">
        <v>2016</v>
      </c>
      <c r="E156" t="s">
        <v>67</v>
      </c>
      <c r="F156" t="s">
        <v>99</v>
      </c>
      <c r="I156" s="1">
        <v>0.05</v>
      </c>
      <c r="J156" s="3">
        <v>1</v>
      </c>
      <c r="K156" s="2" t="s">
        <v>135</v>
      </c>
      <c r="L156" s="2">
        <v>37</v>
      </c>
      <c r="M156" s="2">
        <f>0.05*2/3</f>
        <v>3.3333333333333333E-2</v>
      </c>
      <c r="N156" s="2">
        <v>27.5</v>
      </c>
      <c r="O156" s="2" t="s">
        <v>504</v>
      </c>
      <c r="P156" s="9" t="s">
        <v>505</v>
      </c>
      <c r="AA156" t="s">
        <v>272</v>
      </c>
      <c r="AB156" t="s">
        <v>249</v>
      </c>
      <c r="AC156" t="s">
        <v>273</v>
      </c>
      <c r="AD156">
        <v>0</v>
      </c>
      <c r="AE156">
        <v>0</v>
      </c>
      <c r="AF156">
        <v>0</v>
      </c>
      <c r="AG156">
        <v>0</v>
      </c>
      <c r="AI156" t="s">
        <v>109</v>
      </c>
      <c r="AJ156" t="s">
        <v>109</v>
      </c>
      <c r="AK156" t="s">
        <v>179</v>
      </c>
      <c r="AL156">
        <v>0</v>
      </c>
      <c r="AM156">
        <v>0</v>
      </c>
      <c r="AN156">
        <v>1</v>
      </c>
      <c r="AO156">
        <v>1</v>
      </c>
      <c r="AP156">
        <v>0</v>
      </c>
      <c r="AQ156">
        <v>1</v>
      </c>
      <c r="AR156">
        <v>1</v>
      </c>
      <c r="AS15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E026-9E75-42C4-AA3D-DD161A642A6B}">
  <dimension ref="A1:AT142"/>
  <sheetViews>
    <sheetView workbookViewId="0">
      <selection activeCell="H18" sqref="H18"/>
    </sheetView>
  </sheetViews>
  <sheetFormatPr defaultColWidth="9.109375" defaultRowHeight="14.4" x14ac:dyDescent="0.3"/>
  <cols>
    <col min="1" max="16384" width="9.109375" style="6"/>
  </cols>
  <sheetData>
    <row r="1" spans="1:4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155</v>
      </c>
      <c r="AA1" s="6" t="s">
        <v>156</v>
      </c>
      <c r="AB1" s="6" t="s">
        <v>157</v>
      </c>
      <c r="AC1" s="6" t="s">
        <v>158</v>
      </c>
      <c r="AD1" s="6" t="s">
        <v>159</v>
      </c>
      <c r="AE1" s="6" t="s">
        <v>160</v>
      </c>
      <c r="AF1" s="6" t="s">
        <v>161</v>
      </c>
      <c r="AG1" s="6" t="s">
        <v>162</v>
      </c>
      <c r="AH1" s="6" t="s">
        <v>163</v>
      </c>
      <c r="AI1" s="6" t="s">
        <v>164</v>
      </c>
      <c r="AJ1" s="6" t="s">
        <v>165</v>
      </c>
      <c r="AK1" s="6" t="s">
        <v>166</v>
      </c>
      <c r="AL1" s="6" t="s">
        <v>167</v>
      </c>
      <c r="AM1" s="6" t="s">
        <v>168</v>
      </c>
      <c r="AN1" s="6" t="s">
        <v>169</v>
      </c>
      <c r="AO1" s="6" t="s">
        <v>170</v>
      </c>
      <c r="AP1" s="6" t="s">
        <v>171</v>
      </c>
      <c r="AQ1" s="6" t="s">
        <v>172</v>
      </c>
      <c r="AR1" s="6" t="s">
        <v>173</v>
      </c>
      <c r="AS1" s="6" t="s">
        <v>174</v>
      </c>
      <c r="AT1" s="6" t="s">
        <v>175</v>
      </c>
    </row>
    <row r="2" spans="1:46" x14ac:dyDescent="0.3">
      <c r="A2" s="6" t="s">
        <v>52</v>
      </c>
      <c r="B2" s="6">
        <v>627</v>
      </c>
      <c r="C2" s="6" t="s">
        <v>25</v>
      </c>
      <c r="D2" s="6">
        <v>2011</v>
      </c>
      <c r="E2" s="6" t="s">
        <v>57</v>
      </c>
      <c r="F2" s="6" t="s">
        <v>98</v>
      </c>
      <c r="I2" s="6" t="s">
        <v>104</v>
      </c>
      <c r="K2" s="6" t="s">
        <v>274</v>
      </c>
      <c r="L2" s="6">
        <v>39</v>
      </c>
      <c r="M2" s="6" t="s">
        <v>275</v>
      </c>
      <c r="N2" s="6">
        <v>2570</v>
      </c>
      <c r="O2" s="6" t="s">
        <v>276</v>
      </c>
      <c r="P2" s="6" t="s">
        <v>277</v>
      </c>
      <c r="R2" s="6">
        <v>28</v>
      </c>
      <c r="Z2" s="6" t="s">
        <v>176</v>
      </c>
      <c r="AB2" s="6" t="s">
        <v>177</v>
      </c>
      <c r="AC2" s="6" t="s">
        <v>178</v>
      </c>
      <c r="AD2" s="6">
        <v>0</v>
      </c>
      <c r="AE2" s="6">
        <v>0</v>
      </c>
      <c r="AF2" s="6">
        <v>0</v>
      </c>
      <c r="AG2" s="6">
        <v>0</v>
      </c>
      <c r="AH2" s="6" t="s">
        <v>179</v>
      </c>
      <c r="AI2" s="6" t="s">
        <v>109</v>
      </c>
      <c r="AJ2" s="6" t="s">
        <v>109</v>
      </c>
      <c r="AK2" s="6" t="s">
        <v>179</v>
      </c>
      <c r="AL2" s="6">
        <v>1</v>
      </c>
      <c r="AM2" s="6">
        <v>1</v>
      </c>
      <c r="AN2" s="6">
        <v>1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</row>
    <row r="3" spans="1:46" x14ac:dyDescent="0.3">
      <c r="A3" s="6" t="s">
        <v>52</v>
      </c>
      <c r="B3" s="6">
        <v>627</v>
      </c>
      <c r="C3" s="6" t="s">
        <v>25</v>
      </c>
      <c r="D3" s="6">
        <v>2011</v>
      </c>
      <c r="E3" s="6" t="s">
        <v>57</v>
      </c>
      <c r="F3" s="6" t="s">
        <v>99</v>
      </c>
      <c r="I3" s="6">
        <v>0.02</v>
      </c>
      <c r="J3" s="6">
        <v>4</v>
      </c>
      <c r="K3" s="6" t="s">
        <v>274</v>
      </c>
      <c r="L3" s="6">
        <v>39</v>
      </c>
      <c r="M3" s="6">
        <f>0.02/3*2</f>
        <v>1.3333333333333334E-2</v>
      </c>
      <c r="N3" s="6">
        <f>0.02/3*2</f>
        <v>1.3333333333333334E-2</v>
      </c>
      <c r="O3" s="6">
        <f>0.02/3*2</f>
        <v>1.3333333333333334E-2</v>
      </c>
      <c r="P3" s="6">
        <f>0.02/3*2</f>
        <v>1.3333333333333334E-2</v>
      </c>
    </row>
    <row r="4" spans="1:46" x14ac:dyDescent="0.3">
      <c r="A4" s="6" t="s">
        <v>52</v>
      </c>
      <c r="B4" s="6">
        <v>495</v>
      </c>
      <c r="C4" s="6" t="s">
        <v>26</v>
      </c>
      <c r="D4" s="6">
        <v>2012</v>
      </c>
      <c r="E4" s="6" t="s">
        <v>58</v>
      </c>
      <c r="F4" s="6" t="s">
        <v>99</v>
      </c>
      <c r="I4" s="6">
        <v>1</v>
      </c>
      <c r="J4" s="6">
        <v>1</v>
      </c>
      <c r="K4" s="6" t="s">
        <v>274</v>
      </c>
      <c r="L4" s="6">
        <v>20</v>
      </c>
      <c r="M4" s="6">
        <f>2/3*1</f>
        <v>0.66666666666666663</v>
      </c>
      <c r="N4" s="6">
        <v>400</v>
      </c>
      <c r="O4" s="6" t="s">
        <v>278</v>
      </c>
      <c r="P4" s="6" t="s">
        <v>279</v>
      </c>
      <c r="Z4" s="6" t="s">
        <v>180</v>
      </c>
      <c r="AB4" s="6" t="s">
        <v>181</v>
      </c>
      <c r="AC4" s="6" t="s">
        <v>182</v>
      </c>
      <c r="AD4" s="6">
        <v>0</v>
      </c>
      <c r="AE4" s="6">
        <v>0</v>
      </c>
      <c r="AF4" s="6">
        <v>0</v>
      </c>
      <c r="AG4" s="6">
        <v>0</v>
      </c>
      <c r="AH4" s="6" t="s">
        <v>179</v>
      </c>
      <c r="AI4" s="6" t="s">
        <v>109</v>
      </c>
      <c r="AJ4" s="6" t="s">
        <v>109</v>
      </c>
      <c r="AK4" s="6" t="s">
        <v>179</v>
      </c>
      <c r="AL4" s="6">
        <v>0</v>
      </c>
      <c r="AM4" s="6">
        <v>1</v>
      </c>
      <c r="AN4" s="6">
        <v>1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 t="s">
        <v>183</v>
      </c>
    </row>
    <row r="5" spans="1:46" x14ac:dyDescent="0.3">
      <c r="A5" s="6" t="s">
        <v>52</v>
      </c>
      <c r="B5" s="6">
        <v>495</v>
      </c>
      <c r="C5" s="6" t="s">
        <v>26</v>
      </c>
      <c r="D5" s="6">
        <v>2012</v>
      </c>
      <c r="E5" s="6" t="s">
        <v>58</v>
      </c>
      <c r="F5" s="6" t="s">
        <v>98</v>
      </c>
      <c r="I5" s="6">
        <v>1.9</v>
      </c>
      <c r="J5" s="6">
        <v>1</v>
      </c>
      <c r="K5" s="6" t="s">
        <v>274</v>
      </c>
      <c r="L5" s="6">
        <v>20</v>
      </c>
      <c r="M5" s="6">
        <f>1.9*2/3</f>
        <v>1.2666666666666666</v>
      </c>
      <c r="N5" s="6">
        <v>440</v>
      </c>
      <c r="O5" s="6" t="s">
        <v>280</v>
      </c>
      <c r="P5" s="6" t="s">
        <v>281</v>
      </c>
      <c r="Z5" s="6" t="s">
        <v>180</v>
      </c>
      <c r="AB5" s="6" t="s">
        <v>181</v>
      </c>
      <c r="AC5" s="6" t="s">
        <v>182</v>
      </c>
      <c r="AD5" s="6">
        <v>0</v>
      </c>
      <c r="AE5" s="6">
        <v>0</v>
      </c>
      <c r="AF5" s="6">
        <v>0</v>
      </c>
      <c r="AG5" s="6">
        <v>0</v>
      </c>
      <c r="AH5" s="6" t="s">
        <v>179</v>
      </c>
      <c r="AI5" s="6" t="s">
        <v>109</v>
      </c>
      <c r="AJ5" s="6" t="s">
        <v>109</v>
      </c>
      <c r="AK5" s="6" t="s">
        <v>179</v>
      </c>
      <c r="AL5" s="6">
        <v>0</v>
      </c>
      <c r="AM5" s="6">
        <v>1</v>
      </c>
      <c r="AN5" s="6">
        <v>1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 t="s">
        <v>183</v>
      </c>
    </row>
    <row r="6" spans="1:46" x14ac:dyDescent="0.3">
      <c r="A6" s="6" t="s">
        <v>52</v>
      </c>
      <c r="B6" s="6">
        <v>495</v>
      </c>
      <c r="C6" s="6" t="s">
        <v>26</v>
      </c>
      <c r="D6" s="6">
        <v>2012</v>
      </c>
      <c r="E6" s="6" t="s">
        <v>59</v>
      </c>
      <c r="F6" s="6" t="s">
        <v>99</v>
      </c>
      <c r="K6" s="6" t="s">
        <v>274</v>
      </c>
      <c r="L6" s="6">
        <v>12</v>
      </c>
      <c r="M6" s="6" t="s">
        <v>282</v>
      </c>
      <c r="N6" s="6">
        <v>89</v>
      </c>
      <c r="O6" s="6" t="s">
        <v>283</v>
      </c>
      <c r="P6" s="6" t="s">
        <v>284</v>
      </c>
      <c r="Z6" s="6" t="s">
        <v>180</v>
      </c>
      <c r="AB6" s="6" t="s">
        <v>181</v>
      </c>
      <c r="AC6" s="6" t="s">
        <v>182</v>
      </c>
      <c r="AD6" s="6">
        <v>0</v>
      </c>
      <c r="AE6" s="6">
        <v>0</v>
      </c>
      <c r="AF6" s="6">
        <v>0</v>
      </c>
      <c r="AG6" s="6">
        <v>0</v>
      </c>
      <c r="AH6" s="6" t="s">
        <v>179</v>
      </c>
      <c r="AI6" s="6" t="s">
        <v>109</v>
      </c>
      <c r="AJ6" s="6" t="s">
        <v>109</v>
      </c>
      <c r="AK6" s="6" t="s">
        <v>179</v>
      </c>
      <c r="AL6" s="6">
        <v>0</v>
      </c>
      <c r="AM6" s="6">
        <v>1</v>
      </c>
      <c r="AN6" s="6">
        <v>1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 t="s">
        <v>183</v>
      </c>
    </row>
    <row r="7" spans="1:46" x14ac:dyDescent="0.3">
      <c r="A7" s="6" t="s">
        <v>52</v>
      </c>
      <c r="B7" s="6">
        <v>495</v>
      </c>
      <c r="C7" s="6" t="s">
        <v>26</v>
      </c>
      <c r="D7" s="6">
        <v>2012</v>
      </c>
      <c r="E7" s="6" t="s">
        <v>59</v>
      </c>
      <c r="F7" s="6" t="s">
        <v>98</v>
      </c>
      <c r="I7" s="6">
        <v>1.9</v>
      </c>
      <c r="J7" s="6">
        <v>1</v>
      </c>
      <c r="K7" s="6" t="s">
        <v>274</v>
      </c>
      <c r="L7" s="6">
        <v>12</v>
      </c>
      <c r="M7" s="6">
        <f>2/3*1.9</f>
        <v>1.2666666666666666</v>
      </c>
      <c r="N7" s="6">
        <v>200</v>
      </c>
      <c r="O7" s="6" t="s">
        <v>285</v>
      </c>
      <c r="P7" s="6" t="s">
        <v>286</v>
      </c>
      <c r="Z7" s="6" t="s">
        <v>180</v>
      </c>
      <c r="AB7" s="6" t="s">
        <v>181</v>
      </c>
      <c r="AC7" s="6" t="s">
        <v>182</v>
      </c>
      <c r="AD7" s="6">
        <v>0</v>
      </c>
      <c r="AE7" s="6">
        <v>0</v>
      </c>
      <c r="AF7" s="6">
        <v>0</v>
      </c>
      <c r="AG7" s="6">
        <v>0</v>
      </c>
      <c r="AH7" s="6" t="s">
        <v>179</v>
      </c>
      <c r="AI7" s="6" t="s">
        <v>109</v>
      </c>
      <c r="AJ7" s="6" t="s">
        <v>109</v>
      </c>
      <c r="AK7" s="6" t="s">
        <v>179</v>
      </c>
      <c r="AL7" s="6">
        <v>0</v>
      </c>
      <c r="AM7" s="6">
        <v>1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 t="s">
        <v>183</v>
      </c>
    </row>
    <row r="8" spans="1:46" x14ac:dyDescent="0.3">
      <c r="A8" s="6" t="s">
        <v>52</v>
      </c>
      <c r="B8" s="6">
        <v>393</v>
      </c>
      <c r="C8" s="6" t="s">
        <v>27</v>
      </c>
      <c r="D8" s="6">
        <v>2017</v>
      </c>
      <c r="E8" s="6" t="s">
        <v>57</v>
      </c>
      <c r="F8" s="6" t="s">
        <v>100</v>
      </c>
      <c r="I8" s="6" t="s">
        <v>106</v>
      </c>
      <c r="J8" s="6">
        <v>1</v>
      </c>
      <c r="K8" s="6" t="s">
        <v>274</v>
      </c>
      <c r="L8" s="6">
        <v>57</v>
      </c>
      <c r="M8" s="6">
        <f>2/3*I8</f>
        <v>0.14666666666666667</v>
      </c>
      <c r="N8" s="6">
        <v>2.93</v>
      </c>
      <c r="O8" s="6" t="s">
        <v>288</v>
      </c>
      <c r="P8" s="6" t="s">
        <v>289</v>
      </c>
      <c r="Q8" s="6">
        <v>0.51</v>
      </c>
      <c r="R8" s="6">
        <v>0.61</v>
      </c>
      <c r="Z8" s="6" t="s">
        <v>184</v>
      </c>
      <c r="AB8" s="6" t="s">
        <v>185</v>
      </c>
      <c r="AC8" s="6" t="s">
        <v>186</v>
      </c>
      <c r="AD8" s="6">
        <v>0</v>
      </c>
      <c r="AE8" s="6">
        <v>0</v>
      </c>
      <c r="AF8" s="6">
        <v>0</v>
      </c>
      <c r="AG8" s="6">
        <v>0</v>
      </c>
      <c r="AH8" s="6" t="s">
        <v>179</v>
      </c>
      <c r="AI8" s="6" t="s">
        <v>109</v>
      </c>
      <c r="AJ8" s="6" t="s">
        <v>109</v>
      </c>
      <c r="AK8" s="6" t="s">
        <v>109</v>
      </c>
      <c r="AL8" s="6">
        <v>0</v>
      </c>
      <c r="AM8" s="6">
        <v>1</v>
      </c>
      <c r="AN8" s="6">
        <v>1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</row>
    <row r="9" spans="1:46" x14ac:dyDescent="0.3">
      <c r="A9" s="6" t="s">
        <v>52</v>
      </c>
      <c r="B9" s="6">
        <v>393</v>
      </c>
      <c r="C9" s="6" t="s">
        <v>27</v>
      </c>
      <c r="D9" s="6">
        <v>2017</v>
      </c>
      <c r="E9" s="6" t="s">
        <v>57</v>
      </c>
      <c r="F9" s="6" t="s">
        <v>101</v>
      </c>
      <c r="I9" s="6" t="s">
        <v>104</v>
      </c>
      <c r="J9" s="6">
        <v>1</v>
      </c>
      <c r="K9" s="6" t="s">
        <v>274</v>
      </c>
      <c r="L9" s="6">
        <v>57</v>
      </c>
      <c r="M9" s="6">
        <f t="shared" ref="M9:M10" si="0">2/3*I9</f>
        <v>0.3133333333333333</v>
      </c>
      <c r="N9" s="6">
        <v>5.04</v>
      </c>
      <c r="O9" s="6" t="s">
        <v>290</v>
      </c>
      <c r="P9" s="6" t="s">
        <v>291</v>
      </c>
      <c r="Q9" s="6">
        <v>0.89</v>
      </c>
      <c r="R9" s="6">
        <v>1.0900000000000001</v>
      </c>
      <c r="Z9" s="6" t="s">
        <v>184</v>
      </c>
      <c r="AB9" s="6" t="s">
        <v>185</v>
      </c>
      <c r="AC9" s="6" t="s">
        <v>186</v>
      </c>
      <c r="AD9" s="6">
        <v>0</v>
      </c>
      <c r="AE9" s="6">
        <v>0</v>
      </c>
      <c r="AF9" s="6">
        <v>0</v>
      </c>
      <c r="AG9" s="6">
        <v>0</v>
      </c>
      <c r="AH9" s="6" t="s">
        <v>179</v>
      </c>
      <c r="AI9" s="6" t="s">
        <v>109</v>
      </c>
      <c r="AJ9" s="6" t="s">
        <v>109</v>
      </c>
      <c r="AK9" s="6" t="s">
        <v>109</v>
      </c>
      <c r="AL9" s="6">
        <v>0</v>
      </c>
      <c r="AM9" s="6">
        <v>1</v>
      </c>
      <c r="AN9" s="6">
        <v>1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</row>
    <row r="10" spans="1:46" x14ac:dyDescent="0.3">
      <c r="A10" s="6" t="s">
        <v>52</v>
      </c>
      <c r="B10" s="6">
        <v>393</v>
      </c>
      <c r="C10" s="6" t="s">
        <v>27</v>
      </c>
      <c r="D10" s="6">
        <v>2017</v>
      </c>
      <c r="E10" s="6" t="s">
        <v>57</v>
      </c>
      <c r="F10" s="6" t="s">
        <v>102</v>
      </c>
      <c r="I10" s="6" t="s">
        <v>107</v>
      </c>
      <c r="J10" s="6">
        <v>1</v>
      </c>
      <c r="K10" s="6" t="s">
        <v>274</v>
      </c>
      <c r="L10" s="6">
        <v>57</v>
      </c>
      <c r="M10" s="6">
        <f t="shared" si="0"/>
        <v>2.9866666666666668</v>
      </c>
      <c r="N10" s="6">
        <v>99.8</v>
      </c>
      <c r="O10" s="6" t="s">
        <v>292</v>
      </c>
      <c r="P10" s="6" t="s">
        <v>293</v>
      </c>
      <c r="Q10" s="6">
        <v>18</v>
      </c>
      <c r="R10" s="6">
        <v>16.2</v>
      </c>
      <c r="Z10" s="6" t="s">
        <v>184</v>
      </c>
      <c r="AB10" s="6" t="s">
        <v>185</v>
      </c>
      <c r="AC10" s="6" t="s">
        <v>186</v>
      </c>
      <c r="AD10" s="6">
        <v>0</v>
      </c>
      <c r="AE10" s="6">
        <v>0</v>
      </c>
      <c r="AF10" s="6">
        <v>0</v>
      </c>
      <c r="AG10" s="6">
        <v>0</v>
      </c>
      <c r="AH10" s="6" t="s">
        <v>179</v>
      </c>
      <c r="AI10" s="6" t="s">
        <v>109</v>
      </c>
      <c r="AJ10" s="6" t="s">
        <v>109</v>
      </c>
      <c r="AK10" s="6" t="s">
        <v>109</v>
      </c>
      <c r="AL10" s="6">
        <v>0</v>
      </c>
      <c r="AM10" s="6">
        <v>1</v>
      </c>
      <c r="AN10" s="6">
        <v>1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 t="s">
        <v>187</v>
      </c>
    </row>
    <row r="11" spans="1:46" x14ac:dyDescent="0.3">
      <c r="A11" s="6" t="s">
        <v>52</v>
      </c>
      <c r="B11" s="6">
        <v>393</v>
      </c>
      <c r="C11" s="6" t="s">
        <v>27</v>
      </c>
      <c r="D11" s="6">
        <v>2017</v>
      </c>
      <c r="E11" s="6" t="s">
        <v>57</v>
      </c>
      <c r="F11" s="6" t="s">
        <v>506</v>
      </c>
      <c r="I11" s="6">
        <v>0.2</v>
      </c>
      <c r="K11" s="6" t="s">
        <v>274</v>
      </c>
      <c r="L11" s="6">
        <v>57</v>
      </c>
      <c r="M11" s="6">
        <f>0.2*2/3</f>
        <v>0.13333333333333333</v>
      </c>
      <c r="N11" s="6">
        <v>2.65</v>
      </c>
      <c r="O11" s="6">
        <f>0.2*2/3</f>
        <v>0.13333333333333333</v>
      </c>
    </row>
    <row r="12" spans="1:46" x14ac:dyDescent="0.3">
      <c r="A12" s="6" t="s">
        <v>53</v>
      </c>
      <c r="B12" s="6">
        <v>627</v>
      </c>
      <c r="C12" s="6" t="s">
        <v>25</v>
      </c>
      <c r="D12" s="6">
        <v>2011</v>
      </c>
      <c r="E12" s="6" t="s">
        <v>60</v>
      </c>
      <c r="F12" s="6" t="s">
        <v>98</v>
      </c>
      <c r="I12" s="6" t="s">
        <v>104</v>
      </c>
      <c r="J12" s="6">
        <v>1</v>
      </c>
      <c r="K12" s="6" t="s">
        <v>274</v>
      </c>
      <c r="L12" s="6">
        <v>6</v>
      </c>
      <c r="M12" s="6">
        <f>0.47*2/3</f>
        <v>0.3133333333333333</v>
      </c>
      <c r="N12" s="6">
        <v>9.1999999999999993</v>
      </c>
      <c r="P12" s="6" t="s">
        <v>295</v>
      </c>
      <c r="Z12" s="6" t="s">
        <v>176</v>
      </c>
      <c r="AB12" s="6" t="s">
        <v>177</v>
      </c>
      <c r="AC12" s="6" t="s">
        <v>178</v>
      </c>
      <c r="AD12" s="6">
        <v>0</v>
      </c>
      <c r="AE12" s="6">
        <v>0</v>
      </c>
      <c r="AF12" s="6">
        <v>0</v>
      </c>
      <c r="AG12" s="6">
        <v>0</v>
      </c>
      <c r="AH12" s="6" t="s">
        <v>179</v>
      </c>
      <c r="AI12" s="6" t="s">
        <v>109</v>
      </c>
      <c r="AJ12" s="6" t="s">
        <v>109</v>
      </c>
      <c r="AK12" s="6" t="s">
        <v>179</v>
      </c>
      <c r="AL12" s="6">
        <v>1</v>
      </c>
      <c r="AM12" s="6">
        <v>1</v>
      </c>
      <c r="AN12" s="6">
        <v>1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</row>
    <row r="13" spans="1:46" x14ac:dyDescent="0.3">
      <c r="A13" s="6" t="s">
        <v>53</v>
      </c>
      <c r="B13" s="6">
        <v>627</v>
      </c>
      <c r="C13" s="6" t="s">
        <v>25</v>
      </c>
      <c r="D13" s="6">
        <v>2011</v>
      </c>
      <c r="E13" s="6" t="s">
        <v>60</v>
      </c>
      <c r="F13" s="6" t="s">
        <v>99</v>
      </c>
      <c r="I13" s="6" t="s">
        <v>108</v>
      </c>
      <c r="J13" s="6">
        <v>4</v>
      </c>
      <c r="K13" s="6" t="s">
        <v>274</v>
      </c>
      <c r="L13" s="6">
        <v>6</v>
      </c>
      <c r="M13" s="6">
        <v>1.3333333333333299E-2</v>
      </c>
      <c r="N13" s="6">
        <v>1.3333333333333299E-2</v>
      </c>
      <c r="O13" s="6" t="s">
        <v>297</v>
      </c>
      <c r="P13" s="6">
        <v>1.3333333333333299E-2</v>
      </c>
      <c r="Z13" s="6" t="s">
        <v>176</v>
      </c>
      <c r="AB13" s="6" t="s">
        <v>177</v>
      </c>
      <c r="AC13" s="6" t="s">
        <v>178</v>
      </c>
      <c r="AD13" s="6">
        <v>0</v>
      </c>
      <c r="AE13" s="6">
        <v>0</v>
      </c>
      <c r="AF13" s="6">
        <v>0</v>
      </c>
      <c r="AG13" s="6">
        <v>0</v>
      </c>
      <c r="AH13" s="6" t="s">
        <v>179</v>
      </c>
      <c r="AI13" s="6" t="s">
        <v>109</v>
      </c>
      <c r="AJ13" s="6" t="s">
        <v>109</v>
      </c>
      <c r="AK13" s="6" t="s">
        <v>179</v>
      </c>
      <c r="AL13" s="6">
        <v>1</v>
      </c>
      <c r="AM13" s="6">
        <v>1</v>
      </c>
      <c r="AN13" s="6">
        <v>1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</row>
    <row r="14" spans="1:46" x14ac:dyDescent="0.3">
      <c r="A14" s="6" t="s">
        <v>53</v>
      </c>
      <c r="B14" s="6">
        <v>495</v>
      </c>
      <c r="C14" s="6" t="s">
        <v>26</v>
      </c>
      <c r="D14" s="6">
        <v>2012</v>
      </c>
      <c r="E14" s="6" t="s">
        <v>60</v>
      </c>
      <c r="F14" s="6" t="s">
        <v>99</v>
      </c>
      <c r="G14" s="6" t="s">
        <v>109</v>
      </c>
      <c r="H14" s="6">
        <v>1</v>
      </c>
      <c r="K14" s="6" t="s">
        <v>274</v>
      </c>
      <c r="L14" s="6">
        <v>10</v>
      </c>
      <c r="M14" s="6">
        <f>2/3*1</f>
        <v>0.66666666666666663</v>
      </c>
      <c r="N14" s="6">
        <v>6.1</v>
      </c>
      <c r="O14" s="6" t="s">
        <v>299</v>
      </c>
      <c r="P14" s="6">
        <v>2.2999999999999998</v>
      </c>
      <c r="Z14" s="6" t="s">
        <v>180</v>
      </c>
      <c r="AB14" s="6" t="s">
        <v>181</v>
      </c>
      <c r="AC14" s="6" t="s">
        <v>188</v>
      </c>
      <c r="AD14" s="6">
        <v>0</v>
      </c>
      <c r="AE14" s="6">
        <v>0</v>
      </c>
      <c r="AF14" s="6">
        <v>0</v>
      </c>
      <c r="AG14" s="6">
        <v>0</v>
      </c>
      <c r="AH14" s="6" t="s">
        <v>179</v>
      </c>
      <c r="AI14" s="6" t="s">
        <v>109</v>
      </c>
      <c r="AJ14" s="6" t="s">
        <v>109</v>
      </c>
      <c r="AK14" s="6" t="s">
        <v>179</v>
      </c>
      <c r="AL14" s="6">
        <v>0</v>
      </c>
      <c r="AM14" s="6">
        <v>1</v>
      </c>
      <c r="AN14" s="6">
        <v>1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 t="s">
        <v>183</v>
      </c>
    </row>
    <row r="15" spans="1:46" x14ac:dyDescent="0.3">
      <c r="A15" s="6" t="s">
        <v>53</v>
      </c>
      <c r="B15" s="6">
        <v>495</v>
      </c>
      <c r="C15" s="6" t="s">
        <v>26</v>
      </c>
      <c r="D15" s="6">
        <v>2012</v>
      </c>
      <c r="E15" s="6" t="s">
        <v>60</v>
      </c>
      <c r="F15" s="6" t="s">
        <v>98</v>
      </c>
      <c r="G15" s="6" t="s">
        <v>110</v>
      </c>
      <c r="K15" s="6" t="s">
        <v>274</v>
      </c>
      <c r="L15" s="6">
        <v>10</v>
      </c>
      <c r="M15" s="6">
        <f>2/3*1.9</f>
        <v>1.2666666666666666</v>
      </c>
      <c r="N15" s="6">
        <v>20</v>
      </c>
      <c r="O15" s="6" t="s">
        <v>302</v>
      </c>
      <c r="P15" s="6" t="s">
        <v>303</v>
      </c>
      <c r="Z15" s="6" t="s">
        <v>180</v>
      </c>
      <c r="AB15" s="6" t="s">
        <v>181</v>
      </c>
      <c r="AC15" s="6" t="s">
        <v>188</v>
      </c>
      <c r="AD15" s="6">
        <v>0</v>
      </c>
      <c r="AE15" s="6">
        <v>0</v>
      </c>
      <c r="AF15" s="6">
        <v>0</v>
      </c>
      <c r="AG15" s="6">
        <v>0</v>
      </c>
      <c r="AH15" s="6" t="s">
        <v>179</v>
      </c>
      <c r="AI15" s="6" t="s">
        <v>109</v>
      </c>
      <c r="AJ15" s="6" t="s">
        <v>109</v>
      </c>
      <c r="AK15" s="6" t="s">
        <v>179</v>
      </c>
      <c r="AL15" s="6">
        <v>0</v>
      </c>
      <c r="AM15" s="6">
        <v>1</v>
      </c>
      <c r="AN15" s="6">
        <v>1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 t="s">
        <v>183</v>
      </c>
    </row>
    <row r="16" spans="1:46" x14ac:dyDescent="0.3">
      <c r="A16" s="6" t="s">
        <v>53</v>
      </c>
      <c r="B16" s="6">
        <v>534</v>
      </c>
      <c r="C16" s="6" t="s">
        <v>28</v>
      </c>
      <c r="D16" s="6">
        <v>2012</v>
      </c>
      <c r="E16" s="6" t="s">
        <v>60</v>
      </c>
      <c r="F16" s="6" t="s">
        <v>99</v>
      </c>
      <c r="G16" s="6" t="s">
        <v>111</v>
      </c>
      <c r="K16" s="6" t="s">
        <v>274</v>
      </c>
      <c r="L16" s="6">
        <v>16</v>
      </c>
      <c r="P16" s="6">
        <v>2.2999999999999998</v>
      </c>
      <c r="Z16" s="6" t="s">
        <v>189</v>
      </c>
      <c r="AB16" s="6" t="s">
        <v>190</v>
      </c>
      <c r="AC16" s="6" t="s">
        <v>191</v>
      </c>
      <c r="AD16" s="6">
        <v>0</v>
      </c>
      <c r="AE16" s="6">
        <v>0</v>
      </c>
      <c r="AF16" s="6">
        <v>0</v>
      </c>
      <c r="AG16" s="6">
        <v>0</v>
      </c>
      <c r="AH16" s="6" t="s">
        <v>179</v>
      </c>
      <c r="AI16" s="6" t="s">
        <v>109</v>
      </c>
      <c r="AJ16" s="6" t="s">
        <v>109</v>
      </c>
      <c r="AK16" s="6" t="s">
        <v>179</v>
      </c>
      <c r="AL16" s="6">
        <v>0</v>
      </c>
      <c r="AM16" s="6">
        <v>1</v>
      </c>
      <c r="AN16" s="6">
        <v>1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</row>
    <row r="17" spans="1:46" x14ac:dyDescent="0.3">
      <c r="A17" s="6" t="s">
        <v>53</v>
      </c>
      <c r="B17" s="6">
        <v>534</v>
      </c>
      <c r="C17" s="6" t="s">
        <v>28</v>
      </c>
      <c r="D17" s="6">
        <v>2012</v>
      </c>
      <c r="E17" s="6" t="s">
        <v>60</v>
      </c>
      <c r="F17" s="6" t="s">
        <v>98</v>
      </c>
      <c r="G17" s="6" t="s">
        <v>112</v>
      </c>
      <c r="K17" s="6" t="s">
        <v>274</v>
      </c>
      <c r="L17" s="6">
        <v>16</v>
      </c>
      <c r="P17" s="6" t="s">
        <v>304</v>
      </c>
      <c r="Z17" s="6" t="s">
        <v>189</v>
      </c>
      <c r="AB17" s="6" t="s">
        <v>190</v>
      </c>
      <c r="AC17" s="6" t="s">
        <v>191</v>
      </c>
      <c r="AD17" s="6">
        <v>0</v>
      </c>
      <c r="AE17" s="6">
        <v>0</v>
      </c>
      <c r="AF17" s="6">
        <v>0</v>
      </c>
      <c r="AG17" s="6">
        <v>0</v>
      </c>
      <c r="AH17" s="6" t="s">
        <v>179</v>
      </c>
      <c r="AI17" s="6" t="s">
        <v>109</v>
      </c>
      <c r="AJ17" s="6" t="s">
        <v>109</v>
      </c>
      <c r="AK17" s="6" t="s">
        <v>179</v>
      </c>
      <c r="AL17" s="6">
        <v>0</v>
      </c>
      <c r="AM17" s="6">
        <v>1</v>
      </c>
      <c r="AN17" s="6">
        <v>1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</row>
    <row r="18" spans="1:46" x14ac:dyDescent="0.3">
      <c r="A18" s="6" t="s">
        <v>53</v>
      </c>
      <c r="B18" s="6">
        <v>534</v>
      </c>
      <c r="C18" s="6" t="s">
        <v>28</v>
      </c>
      <c r="D18" s="6">
        <v>2012</v>
      </c>
      <c r="E18" s="6" t="s">
        <v>60</v>
      </c>
      <c r="F18" s="6" t="s">
        <v>99</v>
      </c>
      <c r="G18" s="6" t="s">
        <v>111</v>
      </c>
      <c r="K18" s="6" t="s">
        <v>274</v>
      </c>
      <c r="L18" s="6">
        <v>12</v>
      </c>
      <c r="P18" s="6" t="s">
        <v>305</v>
      </c>
      <c r="Z18" s="6" t="s">
        <v>192</v>
      </c>
      <c r="AB18" s="6" t="s">
        <v>190</v>
      </c>
      <c r="AC18" s="6" t="s">
        <v>191</v>
      </c>
      <c r="AD18" s="6">
        <v>0</v>
      </c>
      <c r="AE18" s="6">
        <v>0</v>
      </c>
      <c r="AF18" s="6">
        <v>0</v>
      </c>
      <c r="AG18" s="6">
        <v>0</v>
      </c>
      <c r="AH18" s="6" t="s">
        <v>179</v>
      </c>
      <c r="AI18" s="6" t="s">
        <v>179</v>
      </c>
      <c r="AJ18" s="6" t="s">
        <v>179</v>
      </c>
      <c r="AK18" s="6" t="s">
        <v>109</v>
      </c>
      <c r="AL18" s="6">
        <v>0</v>
      </c>
      <c r="AM18" s="6">
        <v>1</v>
      </c>
      <c r="AN18" s="6">
        <v>1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</row>
    <row r="19" spans="1:46" x14ac:dyDescent="0.3">
      <c r="A19" s="6" t="s">
        <v>53</v>
      </c>
      <c r="B19" s="6">
        <v>534</v>
      </c>
      <c r="C19" s="6" t="s">
        <v>28</v>
      </c>
      <c r="D19" s="6">
        <v>2012</v>
      </c>
      <c r="E19" s="6" t="s">
        <v>60</v>
      </c>
      <c r="F19" s="6" t="s">
        <v>98</v>
      </c>
      <c r="G19" s="6" t="s">
        <v>112</v>
      </c>
      <c r="K19" s="6" t="s">
        <v>274</v>
      </c>
      <c r="L19" s="6">
        <v>12</v>
      </c>
      <c r="P19" s="6" t="s">
        <v>305</v>
      </c>
      <c r="Z19" s="6" t="s">
        <v>192</v>
      </c>
      <c r="AB19" s="6" t="s">
        <v>190</v>
      </c>
      <c r="AC19" s="6" t="s">
        <v>191</v>
      </c>
      <c r="AD19" s="6">
        <v>0</v>
      </c>
      <c r="AE19" s="6">
        <v>0</v>
      </c>
      <c r="AF19" s="6">
        <v>0</v>
      </c>
      <c r="AG19" s="6">
        <v>0</v>
      </c>
      <c r="AH19" s="6" t="s">
        <v>179</v>
      </c>
      <c r="AI19" s="6" t="s">
        <v>179</v>
      </c>
      <c r="AJ19" s="6" t="s">
        <v>179</v>
      </c>
      <c r="AK19" s="6" t="s">
        <v>109</v>
      </c>
      <c r="AL19" s="6">
        <v>0</v>
      </c>
      <c r="AM19" s="6">
        <v>1</v>
      </c>
      <c r="AN19" s="6">
        <v>1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</row>
    <row r="20" spans="1:46" x14ac:dyDescent="0.3">
      <c r="A20" s="6" t="s">
        <v>54</v>
      </c>
      <c r="B20" s="6">
        <v>627</v>
      </c>
      <c r="C20" s="6" t="s">
        <v>25</v>
      </c>
      <c r="D20" s="6">
        <v>2011</v>
      </c>
      <c r="E20" s="6" t="s">
        <v>61</v>
      </c>
      <c r="F20" s="6" t="s">
        <v>98</v>
      </c>
      <c r="I20" s="6" t="s">
        <v>113</v>
      </c>
      <c r="K20" s="6" t="s">
        <v>114</v>
      </c>
      <c r="L20" s="6">
        <v>132</v>
      </c>
      <c r="M20" s="6">
        <v>1.9</v>
      </c>
      <c r="N20" s="6">
        <v>1390</v>
      </c>
      <c r="O20" s="6" t="s">
        <v>306</v>
      </c>
      <c r="P20" s="6">
        <v>97</v>
      </c>
      <c r="R20" s="6">
        <v>32</v>
      </c>
      <c r="Z20" s="6" t="s">
        <v>193</v>
      </c>
      <c r="AB20" s="6" t="s">
        <v>177</v>
      </c>
      <c r="AC20" s="6" t="s">
        <v>194</v>
      </c>
      <c r="AD20" s="6">
        <v>0</v>
      </c>
      <c r="AE20" s="6">
        <v>0</v>
      </c>
      <c r="AF20" s="6">
        <v>0</v>
      </c>
      <c r="AG20" s="6">
        <v>0</v>
      </c>
      <c r="AH20" s="6" t="s">
        <v>179</v>
      </c>
      <c r="AI20" s="6" t="s">
        <v>109</v>
      </c>
      <c r="AJ20" s="6" t="s">
        <v>109</v>
      </c>
      <c r="AK20" s="6" t="s">
        <v>179</v>
      </c>
      <c r="AL20" s="6">
        <v>1</v>
      </c>
      <c r="AM20" s="6">
        <v>1</v>
      </c>
      <c r="AN20" s="6">
        <v>1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</row>
    <row r="21" spans="1:46" x14ac:dyDescent="0.3">
      <c r="A21" s="6" t="s">
        <v>54</v>
      </c>
      <c r="B21" s="6">
        <v>627</v>
      </c>
      <c r="C21" s="6" t="s">
        <v>25</v>
      </c>
      <c r="D21" s="6">
        <v>2011</v>
      </c>
      <c r="E21" s="6" t="s">
        <v>61</v>
      </c>
      <c r="F21" s="6" t="s">
        <v>99</v>
      </c>
      <c r="I21" s="6" t="s">
        <v>115</v>
      </c>
      <c r="K21" s="6" t="s">
        <v>114</v>
      </c>
      <c r="L21" s="6">
        <v>132</v>
      </c>
      <c r="M21" s="6">
        <v>1.5</v>
      </c>
      <c r="N21" s="6">
        <v>4661</v>
      </c>
      <c r="O21" s="6" t="s">
        <v>308</v>
      </c>
      <c r="P21" s="6">
        <v>280</v>
      </c>
      <c r="R21" s="6">
        <v>73</v>
      </c>
      <c r="Z21" s="6" t="s">
        <v>193</v>
      </c>
      <c r="AB21" s="6" t="s">
        <v>177</v>
      </c>
      <c r="AC21" s="6" t="s">
        <v>194</v>
      </c>
      <c r="AD21" s="6">
        <v>0</v>
      </c>
      <c r="AE21" s="6">
        <v>0</v>
      </c>
      <c r="AF21" s="6">
        <v>0</v>
      </c>
      <c r="AG21" s="6">
        <v>0</v>
      </c>
      <c r="AH21" s="6" t="s">
        <v>179</v>
      </c>
      <c r="AI21" s="6" t="s">
        <v>109</v>
      </c>
      <c r="AJ21" s="6" t="s">
        <v>109</v>
      </c>
      <c r="AK21" s="6" t="s">
        <v>179</v>
      </c>
      <c r="AL21" s="6">
        <v>1</v>
      </c>
      <c r="AM21" s="6">
        <v>1</v>
      </c>
      <c r="AN21" s="6">
        <v>1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</row>
    <row r="22" spans="1:46" x14ac:dyDescent="0.3">
      <c r="A22" s="6" t="s">
        <v>54</v>
      </c>
      <c r="B22" s="6">
        <v>143</v>
      </c>
      <c r="C22" s="6" t="s">
        <v>29</v>
      </c>
      <c r="D22" s="6">
        <v>2013</v>
      </c>
      <c r="E22" s="6" t="s">
        <v>62</v>
      </c>
      <c r="F22" s="6" t="s">
        <v>98</v>
      </c>
      <c r="G22" s="6" t="s">
        <v>116</v>
      </c>
      <c r="H22" s="6">
        <v>1</v>
      </c>
      <c r="K22" s="6" t="s">
        <v>114</v>
      </c>
      <c r="L22" s="6">
        <v>31</v>
      </c>
      <c r="M22" s="6">
        <f>5*2/3</f>
        <v>3.3333333333333335</v>
      </c>
      <c r="N22" s="6">
        <v>336</v>
      </c>
      <c r="R22" s="6">
        <v>32</v>
      </c>
      <c r="S22" s="6">
        <v>4.4000000000000004</v>
      </c>
      <c r="Z22" s="6" t="s">
        <v>195</v>
      </c>
      <c r="AA22" s="6" t="s">
        <v>196</v>
      </c>
      <c r="AB22" s="6" t="s">
        <v>197</v>
      </c>
      <c r="AC22" s="6" t="s">
        <v>188</v>
      </c>
      <c r="AD22" s="6">
        <v>0</v>
      </c>
      <c r="AE22" s="6">
        <v>0</v>
      </c>
      <c r="AF22" s="6">
        <v>0</v>
      </c>
      <c r="AG22" s="6">
        <v>0</v>
      </c>
      <c r="AH22" s="6" t="s">
        <v>179</v>
      </c>
      <c r="AI22" s="6" t="s">
        <v>109</v>
      </c>
      <c r="AJ22" s="6" t="s">
        <v>109</v>
      </c>
      <c r="AK22" s="6" t="s">
        <v>179</v>
      </c>
      <c r="AL22" s="6">
        <v>1</v>
      </c>
      <c r="AM22" s="6">
        <v>1</v>
      </c>
      <c r="AN22" s="6">
        <v>1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 t="s">
        <v>512</v>
      </c>
    </row>
    <row r="23" spans="1:46" x14ac:dyDescent="0.3">
      <c r="A23" s="6" t="s">
        <v>54</v>
      </c>
      <c r="B23" s="6">
        <v>143</v>
      </c>
      <c r="C23" s="6" t="s">
        <v>29</v>
      </c>
      <c r="D23" s="6">
        <v>2013</v>
      </c>
      <c r="E23" s="6" t="s">
        <v>62</v>
      </c>
      <c r="F23" s="6" t="s">
        <v>99</v>
      </c>
      <c r="G23" s="6" t="s">
        <v>117</v>
      </c>
      <c r="H23" s="6">
        <v>1</v>
      </c>
      <c r="K23" s="6" t="s">
        <v>114</v>
      </c>
      <c r="L23" s="6">
        <v>31</v>
      </c>
      <c r="M23" s="6">
        <f>7*2/3</f>
        <v>4.666666666666667</v>
      </c>
      <c r="N23" s="6">
        <v>98.2</v>
      </c>
      <c r="R23" s="6">
        <v>14.6</v>
      </c>
      <c r="S23" s="6">
        <v>3.2</v>
      </c>
      <c r="Z23" s="6" t="s">
        <v>195</v>
      </c>
      <c r="AA23" s="6" t="s">
        <v>196</v>
      </c>
      <c r="AB23" s="6" t="s">
        <v>197</v>
      </c>
      <c r="AC23" s="6" t="s">
        <v>188</v>
      </c>
      <c r="AD23" s="6">
        <v>0</v>
      </c>
      <c r="AE23" s="6">
        <v>0</v>
      </c>
      <c r="AF23" s="6">
        <v>0</v>
      </c>
      <c r="AG23" s="6">
        <v>0</v>
      </c>
      <c r="AH23" s="6" t="s">
        <v>179</v>
      </c>
      <c r="AI23" s="6" t="s">
        <v>109</v>
      </c>
      <c r="AJ23" s="6" t="s">
        <v>109</v>
      </c>
      <c r="AK23" s="6" t="s">
        <v>179</v>
      </c>
      <c r="AL23" s="6">
        <v>1</v>
      </c>
      <c r="AM23" s="6">
        <v>1</v>
      </c>
      <c r="AN23" s="6">
        <v>1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</row>
    <row r="24" spans="1:46" x14ac:dyDescent="0.3">
      <c r="A24" s="6" t="s">
        <v>54</v>
      </c>
      <c r="B24" s="6">
        <v>143</v>
      </c>
      <c r="C24" s="6" t="s">
        <v>29</v>
      </c>
      <c r="D24" s="6">
        <v>2013</v>
      </c>
      <c r="E24" s="6" t="s">
        <v>61</v>
      </c>
      <c r="F24" s="6" t="s">
        <v>98</v>
      </c>
      <c r="G24" s="6" t="s">
        <v>116</v>
      </c>
      <c r="H24" s="6">
        <v>1</v>
      </c>
      <c r="K24" s="6" t="s">
        <v>114</v>
      </c>
      <c r="L24" s="6">
        <v>30</v>
      </c>
      <c r="M24" s="6">
        <f>5*2/3</f>
        <v>3.3333333333333335</v>
      </c>
      <c r="N24" s="6">
        <v>894</v>
      </c>
      <c r="R24" s="6">
        <v>23.7</v>
      </c>
      <c r="S24" s="6">
        <v>4.4000000000000004</v>
      </c>
      <c r="Z24" s="6" t="s">
        <v>195</v>
      </c>
      <c r="AA24" s="6" t="s">
        <v>196</v>
      </c>
      <c r="AB24" s="6" t="s">
        <v>197</v>
      </c>
      <c r="AC24" s="6" t="s">
        <v>188</v>
      </c>
      <c r="AD24" s="6">
        <v>0</v>
      </c>
      <c r="AE24" s="6">
        <v>0</v>
      </c>
      <c r="AF24" s="6">
        <v>0</v>
      </c>
      <c r="AG24" s="6">
        <v>0</v>
      </c>
      <c r="AH24" s="6" t="s">
        <v>179</v>
      </c>
      <c r="AI24" s="6" t="s">
        <v>109</v>
      </c>
      <c r="AJ24" s="6" t="s">
        <v>109</v>
      </c>
      <c r="AK24" s="6" t="s">
        <v>179</v>
      </c>
      <c r="AL24" s="6">
        <v>1</v>
      </c>
      <c r="AM24" s="6">
        <v>1</v>
      </c>
      <c r="AN24" s="6">
        <v>1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</row>
    <row r="25" spans="1:46" x14ac:dyDescent="0.3">
      <c r="A25" s="6" t="s">
        <v>54</v>
      </c>
      <c r="B25" s="6">
        <v>143</v>
      </c>
      <c r="C25" s="6" t="s">
        <v>29</v>
      </c>
      <c r="D25" s="6">
        <v>2013</v>
      </c>
      <c r="E25" s="6" t="s">
        <v>61</v>
      </c>
      <c r="F25" s="6" t="s">
        <v>99</v>
      </c>
      <c r="G25" s="6" t="s">
        <v>117</v>
      </c>
      <c r="H25" s="6">
        <v>1</v>
      </c>
      <c r="K25" s="6" t="s">
        <v>114</v>
      </c>
      <c r="L25" s="6">
        <v>30</v>
      </c>
      <c r="M25" s="6">
        <f>7*2/3</f>
        <v>4.666666666666667</v>
      </c>
      <c r="N25" s="6">
        <v>280</v>
      </c>
      <c r="R25" s="6">
        <v>26.9</v>
      </c>
      <c r="S25" s="6">
        <v>3.7</v>
      </c>
      <c r="Z25" s="6" t="s">
        <v>195</v>
      </c>
      <c r="AA25" s="6" t="s">
        <v>196</v>
      </c>
      <c r="AB25" s="6" t="s">
        <v>197</v>
      </c>
      <c r="AC25" s="6" t="s">
        <v>188</v>
      </c>
      <c r="AD25" s="6">
        <v>0</v>
      </c>
      <c r="AE25" s="6">
        <v>0</v>
      </c>
      <c r="AF25" s="6">
        <v>0</v>
      </c>
      <c r="AG25" s="6">
        <v>0</v>
      </c>
      <c r="AH25" s="6" t="s">
        <v>179</v>
      </c>
      <c r="AI25" s="6" t="s">
        <v>109</v>
      </c>
      <c r="AJ25" s="6" t="s">
        <v>109</v>
      </c>
      <c r="AK25" s="6" t="s">
        <v>179</v>
      </c>
      <c r="AL25" s="6">
        <v>1</v>
      </c>
      <c r="AM25" s="6">
        <v>1</v>
      </c>
      <c r="AN25" s="6">
        <v>1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</row>
    <row r="26" spans="1:46" x14ac:dyDescent="0.3">
      <c r="A26" s="6" t="s">
        <v>54</v>
      </c>
      <c r="B26" s="6">
        <v>143</v>
      </c>
      <c r="C26" s="6" t="s">
        <v>29</v>
      </c>
      <c r="D26" s="6">
        <v>2013</v>
      </c>
      <c r="E26" s="6" t="s">
        <v>63</v>
      </c>
      <c r="F26" s="6" t="s">
        <v>98</v>
      </c>
      <c r="G26" s="6" t="s">
        <v>116</v>
      </c>
      <c r="H26" s="6">
        <v>1</v>
      </c>
      <c r="K26" s="6" t="s">
        <v>114</v>
      </c>
      <c r="L26" s="6">
        <v>13</v>
      </c>
      <c r="M26" s="6">
        <f>5*2/3</f>
        <v>3.3333333333333335</v>
      </c>
      <c r="N26" s="6">
        <v>58.4</v>
      </c>
      <c r="R26" s="6">
        <v>11.4</v>
      </c>
      <c r="S26" s="6">
        <v>3.2</v>
      </c>
      <c r="Z26" s="6" t="s">
        <v>195</v>
      </c>
      <c r="AA26" s="6" t="s">
        <v>196</v>
      </c>
      <c r="AB26" s="6" t="s">
        <v>197</v>
      </c>
      <c r="AC26" s="6" t="s">
        <v>188</v>
      </c>
      <c r="AD26" s="6">
        <v>0</v>
      </c>
      <c r="AE26" s="6">
        <v>0</v>
      </c>
      <c r="AF26" s="6">
        <v>0</v>
      </c>
      <c r="AG26" s="6">
        <v>0</v>
      </c>
      <c r="AH26" s="6" t="s">
        <v>179</v>
      </c>
      <c r="AI26" s="6" t="s">
        <v>109</v>
      </c>
      <c r="AJ26" s="6" t="s">
        <v>109</v>
      </c>
      <c r="AK26" s="6" t="s">
        <v>179</v>
      </c>
      <c r="AL26" s="6">
        <v>1</v>
      </c>
      <c r="AM26" s="6">
        <v>1</v>
      </c>
      <c r="AN26" s="6">
        <v>1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</row>
    <row r="27" spans="1:46" x14ac:dyDescent="0.3">
      <c r="A27" s="6" t="s">
        <v>54</v>
      </c>
      <c r="B27" s="6">
        <v>143</v>
      </c>
      <c r="C27" s="6" t="s">
        <v>29</v>
      </c>
      <c r="D27" s="6">
        <v>2013</v>
      </c>
      <c r="E27" s="6" t="s">
        <v>63</v>
      </c>
      <c r="F27" s="6" t="s">
        <v>99</v>
      </c>
      <c r="G27" s="6" t="s">
        <v>117</v>
      </c>
      <c r="H27" s="6">
        <v>1</v>
      </c>
      <c r="K27" s="6" t="s">
        <v>114</v>
      </c>
      <c r="L27" s="6">
        <v>13</v>
      </c>
      <c r="M27" s="6">
        <f>7*2/3</f>
        <v>4.666666666666667</v>
      </c>
      <c r="N27" s="6">
        <v>280</v>
      </c>
      <c r="R27" s="6">
        <v>15.8</v>
      </c>
      <c r="S27" s="6">
        <v>4.5999999999999996</v>
      </c>
      <c r="Z27" s="6" t="s">
        <v>195</v>
      </c>
      <c r="AA27" s="6" t="s">
        <v>196</v>
      </c>
      <c r="AB27" s="6" t="s">
        <v>197</v>
      </c>
      <c r="AC27" s="6" t="s">
        <v>188</v>
      </c>
      <c r="AD27" s="6">
        <v>0</v>
      </c>
      <c r="AE27" s="6">
        <v>0</v>
      </c>
      <c r="AF27" s="6">
        <v>0</v>
      </c>
      <c r="AG27" s="6">
        <v>0</v>
      </c>
      <c r="AH27" s="6" t="s">
        <v>179</v>
      </c>
      <c r="AI27" s="6" t="s">
        <v>109</v>
      </c>
      <c r="AJ27" s="6" t="s">
        <v>109</v>
      </c>
      <c r="AK27" s="6" t="s">
        <v>179</v>
      </c>
      <c r="AL27" s="6">
        <v>1</v>
      </c>
      <c r="AM27" s="6">
        <v>1</v>
      </c>
      <c r="AN27" s="6">
        <v>1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</row>
    <row r="28" spans="1:46" x14ac:dyDescent="0.3">
      <c r="A28" s="6" t="s">
        <v>54</v>
      </c>
      <c r="B28" s="6">
        <v>169</v>
      </c>
      <c r="C28" s="6" t="s">
        <v>30</v>
      </c>
      <c r="D28" s="6">
        <v>2011</v>
      </c>
      <c r="E28" s="6" t="s">
        <v>64</v>
      </c>
      <c r="F28" s="6" t="s">
        <v>99</v>
      </c>
      <c r="K28" s="6" t="s">
        <v>114</v>
      </c>
      <c r="L28" s="6">
        <v>20</v>
      </c>
      <c r="M28" s="6" t="s">
        <v>316</v>
      </c>
      <c r="N28" s="6">
        <v>1500</v>
      </c>
      <c r="O28" s="6" t="s">
        <v>307</v>
      </c>
      <c r="P28" s="6" t="s">
        <v>317</v>
      </c>
      <c r="Z28" s="6" t="s">
        <v>180</v>
      </c>
      <c r="AB28" s="6" t="s">
        <v>181</v>
      </c>
      <c r="AC28" s="6" t="s">
        <v>198</v>
      </c>
      <c r="AD28" s="6">
        <v>0</v>
      </c>
      <c r="AE28" s="6">
        <v>0</v>
      </c>
      <c r="AF28" s="6">
        <v>0</v>
      </c>
      <c r="AG28" s="6">
        <v>0</v>
      </c>
      <c r="AH28" s="6" t="s">
        <v>179</v>
      </c>
      <c r="AI28" s="6" t="s">
        <v>109</v>
      </c>
      <c r="AJ28" s="6" t="s">
        <v>109</v>
      </c>
      <c r="AK28" s="6" t="s">
        <v>179</v>
      </c>
      <c r="AL28" s="6">
        <v>0</v>
      </c>
      <c r="AM28" s="6">
        <v>1</v>
      </c>
      <c r="AN28" s="6">
        <v>1</v>
      </c>
      <c r="AO28" s="6">
        <v>1</v>
      </c>
      <c r="AP28" s="6">
        <v>0</v>
      </c>
      <c r="AQ28" s="6">
        <v>0</v>
      </c>
      <c r="AR28" s="6">
        <v>0</v>
      </c>
      <c r="AS28" s="6">
        <v>0</v>
      </c>
    </row>
    <row r="29" spans="1:46" x14ac:dyDescent="0.3">
      <c r="A29" s="6" t="s">
        <v>54</v>
      </c>
      <c r="B29" s="6">
        <v>169</v>
      </c>
      <c r="C29" s="6" t="s">
        <v>30</v>
      </c>
      <c r="D29" s="6">
        <v>2011</v>
      </c>
      <c r="E29" s="6" t="s">
        <v>64</v>
      </c>
      <c r="F29" s="6" t="s">
        <v>98</v>
      </c>
      <c r="I29" s="6" t="s">
        <v>118</v>
      </c>
      <c r="J29" s="6">
        <v>1</v>
      </c>
      <c r="K29" s="6" t="s">
        <v>114</v>
      </c>
      <c r="L29" s="6">
        <v>20</v>
      </c>
      <c r="M29" s="6">
        <f>0.98*2/3</f>
        <v>0.65333333333333332</v>
      </c>
      <c r="N29" s="6">
        <v>370</v>
      </c>
      <c r="O29" s="6" t="s">
        <v>319</v>
      </c>
      <c r="P29" s="6" t="s">
        <v>320</v>
      </c>
      <c r="Z29" s="6" t="s">
        <v>180</v>
      </c>
      <c r="AB29" s="6" t="s">
        <v>181</v>
      </c>
      <c r="AC29" s="6" t="s">
        <v>198</v>
      </c>
      <c r="AD29" s="6">
        <v>0</v>
      </c>
      <c r="AE29" s="6">
        <v>0</v>
      </c>
      <c r="AF29" s="6">
        <v>0</v>
      </c>
      <c r="AG29" s="6">
        <v>0</v>
      </c>
      <c r="AH29" s="6" t="s">
        <v>179</v>
      </c>
      <c r="AI29" s="6" t="s">
        <v>109</v>
      </c>
      <c r="AJ29" s="6" t="s">
        <v>109</v>
      </c>
      <c r="AK29" s="6" t="s">
        <v>179</v>
      </c>
      <c r="AL29" s="6">
        <v>0</v>
      </c>
      <c r="AM29" s="6">
        <v>1</v>
      </c>
      <c r="AN29" s="6">
        <v>1</v>
      </c>
      <c r="AO29" s="6">
        <v>1</v>
      </c>
      <c r="AP29" s="6">
        <v>0</v>
      </c>
      <c r="AQ29" s="6">
        <v>0</v>
      </c>
      <c r="AR29" s="6">
        <v>0</v>
      </c>
      <c r="AS29" s="6">
        <v>0</v>
      </c>
    </row>
    <row r="30" spans="1:46" x14ac:dyDescent="0.3">
      <c r="A30" s="6" t="s">
        <v>54</v>
      </c>
      <c r="B30" s="6">
        <v>169</v>
      </c>
      <c r="C30" s="6" t="s">
        <v>30</v>
      </c>
      <c r="D30" s="6">
        <v>2011</v>
      </c>
      <c r="E30" s="6" t="s">
        <v>65</v>
      </c>
      <c r="F30" s="6" t="s">
        <v>99</v>
      </c>
      <c r="K30" s="6" t="s">
        <v>114</v>
      </c>
      <c r="L30" s="6">
        <v>42</v>
      </c>
      <c r="M30" s="6" t="s">
        <v>321</v>
      </c>
      <c r="N30" s="6">
        <v>3700</v>
      </c>
      <c r="O30" s="6" t="s">
        <v>322</v>
      </c>
      <c r="P30" s="6" t="s">
        <v>323</v>
      </c>
      <c r="Z30" s="6" t="s">
        <v>180</v>
      </c>
      <c r="AB30" s="6" t="s">
        <v>181</v>
      </c>
      <c r="AC30" s="6" t="s">
        <v>198</v>
      </c>
      <c r="AD30" s="6">
        <v>0</v>
      </c>
      <c r="AE30" s="6">
        <v>0</v>
      </c>
      <c r="AF30" s="6">
        <v>0</v>
      </c>
      <c r="AG30" s="6">
        <v>0</v>
      </c>
      <c r="AH30" s="6" t="s">
        <v>179</v>
      </c>
      <c r="AI30" s="6" t="s">
        <v>109</v>
      </c>
      <c r="AJ30" s="6" t="s">
        <v>109</v>
      </c>
      <c r="AK30" s="6" t="s">
        <v>179</v>
      </c>
      <c r="AL30" s="6">
        <v>0</v>
      </c>
      <c r="AM30" s="6">
        <v>1</v>
      </c>
      <c r="AN30" s="6">
        <v>1</v>
      </c>
      <c r="AO30" s="6">
        <v>1</v>
      </c>
      <c r="AP30" s="6">
        <v>0</v>
      </c>
      <c r="AQ30" s="6">
        <v>0</v>
      </c>
      <c r="AR30" s="6">
        <v>0</v>
      </c>
      <c r="AS30" s="6">
        <v>0</v>
      </c>
    </row>
    <row r="31" spans="1:46" x14ac:dyDescent="0.3">
      <c r="A31" s="6" t="s">
        <v>54</v>
      </c>
      <c r="B31" s="6">
        <v>169</v>
      </c>
      <c r="C31" s="6" t="s">
        <v>30</v>
      </c>
      <c r="D31" s="6">
        <v>2011</v>
      </c>
      <c r="E31" s="6" t="s">
        <v>65</v>
      </c>
      <c r="F31" s="6" t="s">
        <v>98</v>
      </c>
      <c r="I31" s="6" t="s">
        <v>119</v>
      </c>
      <c r="J31" s="6">
        <v>1</v>
      </c>
      <c r="K31" s="6" t="s">
        <v>114</v>
      </c>
      <c r="L31" s="6">
        <v>42</v>
      </c>
      <c r="M31" s="6" t="s">
        <v>285</v>
      </c>
      <c r="N31" s="6">
        <v>1700</v>
      </c>
      <c r="O31" s="6" t="s">
        <v>324</v>
      </c>
      <c r="P31" s="6" t="s">
        <v>325</v>
      </c>
      <c r="Z31" s="6" t="s">
        <v>180</v>
      </c>
      <c r="AB31" s="6" t="s">
        <v>181</v>
      </c>
      <c r="AC31" s="6" t="s">
        <v>198</v>
      </c>
      <c r="AD31" s="6">
        <v>0</v>
      </c>
      <c r="AE31" s="6">
        <v>0</v>
      </c>
      <c r="AF31" s="6">
        <v>0</v>
      </c>
      <c r="AG31" s="6">
        <v>0</v>
      </c>
      <c r="AH31" s="6" t="s">
        <v>179</v>
      </c>
      <c r="AI31" s="6" t="s">
        <v>109</v>
      </c>
      <c r="AJ31" s="6" t="s">
        <v>109</v>
      </c>
      <c r="AK31" s="6" t="s">
        <v>179</v>
      </c>
      <c r="AL31" s="6">
        <v>0</v>
      </c>
      <c r="AM31" s="6">
        <v>1</v>
      </c>
      <c r="AN31" s="6">
        <v>1</v>
      </c>
      <c r="AO31" s="6">
        <v>1</v>
      </c>
      <c r="AP31" s="6">
        <v>0</v>
      </c>
      <c r="AQ31" s="6">
        <v>0</v>
      </c>
      <c r="AR31" s="6">
        <v>0</v>
      </c>
      <c r="AS31" s="6">
        <v>0</v>
      </c>
    </row>
    <row r="32" spans="1:46" x14ac:dyDescent="0.3">
      <c r="A32" s="6" t="s">
        <v>54</v>
      </c>
      <c r="B32" s="6">
        <v>169</v>
      </c>
      <c r="C32" s="6" t="s">
        <v>30</v>
      </c>
      <c r="D32" s="6">
        <v>2011</v>
      </c>
      <c r="E32" s="6" t="s">
        <v>61</v>
      </c>
      <c r="F32" s="6" t="s">
        <v>99</v>
      </c>
      <c r="K32" s="6" t="s">
        <v>114</v>
      </c>
      <c r="L32" s="6">
        <v>45</v>
      </c>
      <c r="M32" s="6" t="s">
        <v>303</v>
      </c>
      <c r="N32" s="6">
        <v>7400</v>
      </c>
      <c r="O32" s="6" t="s">
        <v>326</v>
      </c>
      <c r="P32" s="6" t="s">
        <v>327</v>
      </c>
      <c r="Z32" s="6" t="s">
        <v>180</v>
      </c>
      <c r="AB32" s="6" t="s">
        <v>181</v>
      </c>
      <c r="AC32" s="6" t="s">
        <v>198</v>
      </c>
      <c r="AD32" s="6">
        <v>0</v>
      </c>
      <c r="AE32" s="6">
        <v>0</v>
      </c>
      <c r="AF32" s="6">
        <v>0</v>
      </c>
      <c r="AG32" s="6">
        <v>0</v>
      </c>
      <c r="AH32" s="6" t="s">
        <v>179</v>
      </c>
      <c r="AI32" s="6" t="s">
        <v>109</v>
      </c>
      <c r="AJ32" s="6" t="s">
        <v>109</v>
      </c>
      <c r="AK32" s="6" t="s">
        <v>179</v>
      </c>
      <c r="AL32" s="6">
        <v>0</v>
      </c>
      <c r="AM32" s="6">
        <v>1</v>
      </c>
      <c r="AN32" s="6">
        <v>1</v>
      </c>
      <c r="AO32" s="6">
        <v>1</v>
      </c>
      <c r="AP32" s="6">
        <v>0</v>
      </c>
      <c r="AQ32" s="6">
        <v>0</v>
      </c>
      <c r="AR32" s="6">
        <v>0</v>
      </c>
      <c r="AS32" s="6">
        <v>0</v>
      </c>
    </row>
    <row r="33" spans="1:45" x14ac:dyDescent="0.3">
      <c r="A33" s="6" t="s">
        <v>54</v>
      </c>
      <c r="B33" s="6">
        <v>169</v>
      </c>
      <c r="C33" s="6" t="s">
        <v>30</v>
      </c>
      <c r="D33" s="6">
        <v>2011</v>
      </c>
      <c r="E33" s="6" t="s">
        <v>61</v>
      </c>
      <c r="F33" s="6" t="s">
        <v>98</v>
      </c>
      <c r="I33" s="6" t="s">
        <v>118</v>
      </c>
      <c r="J33" s="6">
        <v>1</v>
      </c>
      <c r="K33" s="6" t="s">
        <v>114</v>
      </c>
      <c r="L33" s="6">
        <v>45</v>
      </c>
      <c r="M33" s="6">
        <f>2/3*0.98</f>
        <v>0.65333333333333332</v>
      </c>
      <c r="N33" s="6">
        <v>4100</v>
      </c>
      <c r="O33" s="6" t="s">
        <v>328</v>
      </c>
      <c r="P33" s="6" t="s">
        <v>325</v>
      </c>
      <c r="Z33" s="6" t="s">
        <v>180</v>
      </c>
      <c r="AB33" s="6" t="s">
        <v>181</v>
      </c>
      <c r="AC33" s="6" t="s">
        <v>198</v>
      </c>
      <c r="AD33" s="6">
        <v>0</v>
      </c>
      <c r="AE33" s="6">
        <v>0</v>
      </c>
      <c r="AF33" s="6">
        <v>0</v>
      </c>
      <c r="AG33" s="6">
        <v>0</v>
      </c>
      <c r="AH33" s="6" t="s">
        <v>179</v>
      </c>
      <c r="AI33" s="6" t="s">
        <v>109</v>
      </c>
      <c r="AJ33" s="6" t="s">
        <v>109</v>
      </c>
      <c r="AK33" s="6" t="s">
        <v>179</v>
      </c>
      <c r="AL33" s="6">
        <v>0</v>
      </c>
      <c r="AM33" s="6">
        <v>1</v>
      </c>
      <c r="AN33" s="6">
        <v>1</v>
      </c>
      <c r="AO33" s="6">
        <v>1</v>
      </c>
      <c r="AP33" s="6">
        <v>0</v>
      </c>
      <c r="AQ33" s="6">
        <v>0</v>
      </c>
      <c r="AR33" s="6">
        <v>0</v>
      </c>
      <c r="AS33" s="6">
        <v>0</v>
      </c>
    </row>
    <row r="34" spans="1:45" x14ac:dyDescent="0.3">
      <c r="A34" s="6" t="s">
        <v>54</v>
      </c>
      <c r="B34" s="6">
        <v>169</v>
      </c>
      <c r="C34" s="6" t="s">
        <v>30</v>
      </c>
      <c r="D34" s="6">
        <v>2011</v>
      </c>
      <c r="E34" s="6" t="s">
        <v>62</v>
      </c>
      <c r="F34" s="6" t="s">
        <v>99</v>
      </c>
      <c r="K34" s="6" t="s">
        <v>114</v>
      </c>
      <c r="L34" s="6">
        <v>20</v>
      </c>
      <c r="M34" s="6" t="s">
        <v>316</v>
      </c>
      <c r="N34" s="6">
        <v>1000</v>
      </c>
      <c r="O34" s="6" t="s">
        <v>329</v>
      </c>
      <c r="P34" s="6" t="s">
        <v>330</v>
      </c>
      <c r="Z34" s="6" t="s">
        <v>180</v>
      </c>
      <c r="AB34" s="6" t="s">
        <v>181</v>
      </c>
      <c r="AC34" s="6" t="s">
        <v>198</v>
      </c>
      <c r="AD34" s="6">
        <v>0</v>
      </c>
      <c r="AE34" s="6">
        <v>0</v>
      </c>
      <c r="AF34" s="6">
        <v>0</v>
      </c>
      <c r="AG34" s="6">
        <v>0</v>
      </c>
      <c r="AH34" s="6" t="s">
        <v>179</v>
      </c>
      <c r="AI34" s="6" t="s">
        <v>109</v>
      </c>
      <c r="AJ34" s="6" t="s">
        <v>109</v>
      </c>
      <c r="AK34" s="6" t="s">
        <v>179</v>
      </c>
      <c r="AL34" s="6">
        <v>0</v>
      </c>
      <c r="AM34" s="6">
        <v>1</v>
      </c>
      <c r="AN34" s="6">
        <v>1</v>
      </c>
      <c r="AO34" s="6">
        <v>1</v>
      </c>
      <c r="AP34" s="6">
        <v>0</v>
      </c>
      <c r="AQ34" s="6">
        <v>0</v>
      </c>
      <c r="AR34" s="6">
        <v>0</v>
      </c>
      <c r="AS34" s="6">
        <v>0</v>
      </c>
    </row>
    <row r="35" spans="1:45" x14ac:dyDescent="0.3">
      <c r="A35" s="6" t="s">
        <v>54</v>
      </c>
      <c r="B35" s="6">
        <v>169</v>
      </c>
      <c r="C35" s="6" t="s">
        <v>30</v>
      </c>
      <c r="D35" s="6">
        <v>2011</v>
      </c>
      <c r="E35" s="6" t="s">
        <v>62</v>
      </c>
      <c r="F35" s="6" t="s">
        <v>98</v>
      </c>
      <c r="I35" s="6" t="s">
        <v>118</v>
      </c>
      <c r="J35" s="6">
        <v>1</v>
      </c>
      <c r="K35" s="6" t="s">
        <v>114</v>
      </c>
      <c r="L35" s="6">
        <v>20</v>
      </c>
      <c r="M35" s="6">
        <f>2/3*0.98</f>
        <v>0.65333333333333332</v>
      </c>
      <c r="N35" s="6">
        <v>6000</v>
      </c>
      <c r="O35" s="6" t="s">
        <v>331</v>
      </c>
      <c r="P35" s="6" t="s">
        <v>332</v>
      </c>
      <c r="Z35" s="6" t="s">
        <v>180</v>
      </c>
      <c r="AB35" s="6" t="s">
        <v>181</v>
      </c>
      <c r="AC35" s="6" t="s">
        <v>198</v>
      </c>
      <c r="AD35" s="6">
        <v>0</v>
      </c>
      <c r="AE35" s="6">
        <v>0</v>
      </c>
      <c r="AF35" s="6">
        <v>0</v>
      </c>
      <c r="AG35" s="6">
        <v>0</v>
      </c>
      <c r="AH35" s="6" t="s">
        <v>179</v>
      </c>
      <c r="AI35" s="6" t="s">
        <v>109</v>
      </c>
      <c r="AJ35" s="6" t="s">
        <v>109</v>
      </c>
      <c r="AK35" s="6" t="s">
        <v>179</v>
      </c>
      <c r="AL35" s="6">
        <v>0</v>
      </c>
      <c r="AM35" s="6">
        <v>1</v>
      </c>
      <c r="AN35" s="6">
        <v>1</v>
      </c>
      <c r="AO35" s="6">
        <v>1</v>
      </c>
      <c r="AP35" s="6">
        <v>0</v>
      </c>
      <c r="AQ35" s="6">
        <v>0</v>
      </c>
      <c r="AR35" s="6">
        <v>0</v>
      </c>
      <c r="AS35" s="6">
        <v>0</v>
      </c>
    </row>
    <row r="36" spans="1:45" x14ac:dyDescent="0.3">
      <c r="A36" s="6" t="s">
        <v>54</v>
      </c>
      <c r="B36" s="6">
        <v>169</v>
      </c>
      <c r="C36" s="6" t="s">
        <v>30</v>
      </c>
      <c r="D36" s="6">
        <v>2011</v>
      </c>
      <c r="E36" s="6" t="s">
        <v>61</v>
      </c>
      <c r="F36" s="6" t="s">
        <v>99</v>
      </c>
      <c r="K36" s="6" t="s">
        <v>114</v>
      </c>
      <c r="L36" s="6">
        <v>20</v>
      </c>
      <c r="M36" s="6">
        <v>6.5</v>
      </c>
      <c r="N36" s="6">
        <v>8100</v>
      </c>
      <c r="O36" s="6">
        <v>170</v>
      </c>
      <c r="P36" s="6">
        <v>1000</v>
      </c>
    </row>
    <row r="37" spans="1:45" x14ac:dyDescent="0.3">
      <c r="A37" s="6" t="s">
        <v>54</v>
      </c>
      <c r="B37" s="6">
        <v>169</v>
      </c>
      <c r="C37" s="6" t="s">
        <v>30</v>
      </c>
      <c r="D37" s="6">
        <v>2011</v>
      </c>
      <c r="E37" s="6" t="s">
        <v>61</v>
      </c>
      <c r="F37" s="6" t="s">
        <v>98</v>
      </c>
      <c r="K37" s="6" t="s">
        <v>114</v>
      </c>
      <c r="L37" s="6">
        <v>20</v>
      </c>
      <c r="M37" s="6">
        <v>15</v>
      </c>
      <c r="N37" s="6">
        <v>2900</v>
      </c>
      <c r="O37" s="6">
        <v>120</v>
      </c>
      <c r="P37" s="6">
        <v>530</v>
      </c>
    </row>
    <row r="38" spans="1:45" x14ac:dyDescent="0.3">
      <c r="A38" s="6" t="s">
        <v>54</v>
      </c>
      <c r="B38" s="6">
        <v>169</v>
      </c>
      <c r="C38" s="6" t="s">
        <v>30</v>
      </c>
      <c r="D38" s="6">
        <v>2011</v>
      </c>
      <c r="E38" s="6" t="s">
        <v>61</v>
      </c>
      <c r="F38" s="6" t="s">
        <v>99</v>
      </c>
      <c r="K38" s="6" t="s">
        <v>114</v>
      </c>
      <c r="L38" s="6">
        <v>19</v>
      </c>
      <c r="M38" s="6" t="s">
        <v>333</v>
      </c>
      <c r="N38" s="6">
        <v>1300</v>
      </c>
      <c r="O38" s="6" t="s">
        <v>326</v>
      </c>
      <c r="P38" s="6" t="s">
        <v>331</v>
      </c>
      <c r="Z38" s="6" t="s">
        <v>199</v>
      </c>
      <c r="AB38" s="6" t="s">
        <v>177</v>
      </c>
      <c r="AC38" s="6" t="s">
        <v>198</v>
      </c>
      <c r="AD38" s="6">
        <v>0</v>
      </c>
      <c r="AE38" s="6">
        <v>0</v>
      </c>
      <c r="AF38" s="6">
        <v>0</v>
      </c>
      <c r="AG38" s="6">
        <v>0</v>
      </c>
      <c r="AH38" s="6" t="s">
        <v>179</v>
      </c>
      <c r="AI38" s="6" t="s">
        <v>109</v>
      </c>
      <c r="AJ38" s="6" t="s">
        <v>109</v>
      </c>
      <c r="AK38" s="6" t="s">
        <v>179</v>
      </c>
      <c r="AL38" s="6">
        <v>0</v>
      </c>
      <c r="AM38" s="6">
        <v>1</v>
      </c>
      <c r="AN38" s="6">
        <v>1</v>
      </c>
      <c r="AO38" s="6">
        <v>1</v>
      </c>
      <c r="AP38" s="6">
        <v>0</v>
      </c>
      <c r="AQ38" s="6">
        <v>0</v>
      </c>
      <c r="AR38" s="6">
        <v>0</v>
      </c>
      <c r="AS38" s="6">
        <v>0</v>
      </c>
    </row>
    <row r="39" spans="1:45" x14ac:dyDescent="0.3">
      <c r="A39" s="6" t="s">
        <v>54</v>
      </c>
      <c r="B39" s="6">
        <v>169</v>
      </c>
      <c r="C39" s="6" t="s">
        <v>30</v>
      </c>
      <c r="D39" s="6">
        <v>2011</v>
      </c>
      <c r="E39" s="6" t="s">
        <v>61</v>
      </c>
      <c r="F39" s="6" t="s">
        <v>98</v>
      </c>
      <c r="I39" s="6" t="s">
        <v>118</v>
      </c>
      <c r="J39" s="6">
        <v>1</v>
      </c>
      <c r="K39" s="6" t="s">
        <v>114</v>
      </c>
      <c r="L39" s="6">
        <v>19</v>
      </c>
      <c r="M39" s="6">
        <f>2/3*0.98</f>
        <v>0.65333333333333332</v>
      </c>
      <c r="N39" s="6">
        <v>4000</v>
      </c>
      <c r="O39" s="6" t="s">
        <v>334</v>
      </c>
      <c r="P39" s="6" t="s">
        <v>335</v>
      </c>
      <c r="Z39" s="6" t="s">
        <v>199</v>
      </c>
      <c r="AB39" s="6" t="s">
        <v>177</v>
      </c>
      <c r="AC39" s="6" t="s">
        <v>198</v>
      </c>
      <c r="AD39" s="6">
        <v>0</v>
      </c>
      <c r="AE39" s="6">
        <v>0</v>
      </c>
      <c r="AF39" s="6">
        <v>0</v>
      </c>
      <c r="AG39" s="6">
        <v>0</v>
      </c>
      <c r="AH39" s="6" t="s">
        <v>179</v>
      </c>
      <c r="AI39" s="6" t="s">
        <v>109</v>
      </c>
      <c r="AJ39" s="6" t="s">
        <v>109</v>
      </c>
      <c r="AK39" s="6" t="s">
        <v>179</v>
      </c>
      <c r="AL39" s="6">
        <v>0</v>
      </c>
      <c r="AM39" s="6">
        <v>1</v>
      </c>
      <c r="AN39" s="6">
        <v>1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</row>
    <row r="40" spans="1:45" x14ac:dyDescent="0.3">
      <c r="A40" s="6" t="s">
        <v>54</v>
      </c>
      <c r="B40" s="6">
        <v>169</v>
      </c>
      <c r="C40" s="6" t="s">
        <v>30</v>
      </c>
      <c r="D40" s="6">
        <v>2011</v>
      </c>
      <c r="E40" s="6" t="s">
        <v>61</v>
      </c>
      <c r="F40" s="6" t="s">
        <v>99</v>
      </c>
      <c r="K40" s="6" t="s">
        <v>114</v>
      </c>
      <c r="L40" s="6">
        <v>10</v>
      </c>
      <c r="M40" s="6" t="s">
        <v>336</v>
      </c>
      <c r="N40" s="6">
        <v>1700</v>
      </c>
      <c r="O40" s="6" t="s">
        <v>337</v>
      </c>
      <c r="P40" s="6" t="s">
        <v>338</v>
      </c>
      <c r="Z40" s="6" t="s">
        <v>200</v>
      </c>
      <c r="AB40" s="6" t="s">
        <v>201</v>
      </c>
      <c r="AC40" s="6" t="s">
        <v>198</v>
      </c>
      <c r="AD40" s="6">
        <v>0</v>
      </c>
      <c r="AE40" s="6">
        <v>0</v>
      </c>
      <c r="AF40" s="6">
        <v>0</v>
      </c>
      <c r="AG40" s="6">
        <v>0</v>
      </c>
      <c r="AH40" s="6" t="s">
        <v>179</v>
      </c>
      <c r="AI40" s="6" t="s">
        <v>109</v>
      </c>
      <c r="AJ40" s="6" t="s">
        <v>109</v>
      </c>
      <c r="AK40" s="6" t="s">
        <v>179</v>
      </c>
      <c r="AL40" s="6">
        <v>0</v>
      </c>
      <c r="AM40" s="6">
        <v>1</v>
      </c>
      <c r="AN40" s="6">
        <v>1</v>
      </c>
      <c r="AO40" s="6">
        <v>1</v>
      </c>
      <c r="AP40" s="6">
        <v>0</v>
      </c>
      <c r="AQ40" s="6">
        <v>0</v>
      </c>
      <c r="AR40" s="6">
        <v>0</v>
      </c>
      <c r="AS40" s="6">
        <v>0</v>
      </c>
    </row>
    <row r="41" spans="1:45" x14ac:dyDescent="0.3">
      <c r="A41" s="6" t="s">
        <v>54</v>
      </c>
      <c r="B41" s="6">
        <v>169</v>
      </c>
      <c r="C41" s="6" t="s">
        <v>30</v>
      </c>
      <c r="D41" s="6">
        <v>2011</v>
      </c>
      <c r="E41" s="6" t="s">
        <v>61</v>
      </c>
      <c r="F41" s="6" t="s">
        <v>98</v>
      </c>
      <c r="K41" s="6" t="s">
        <v>114</v>
      </c>
      <c r="L41" s="6">
        <v>10</v>
      </c>
      <c r="M41" s="6" t="s">
        <v>339</v>
      </c>
      <c r="N41" s="6">
        <v>220</v>
      </c>
      <c r="O41" s="6" t="s">
        <v>340</v>
      </c>
      <c r="P41" s="6" t="s">
        <v>281</v>
      </c>
      <c r="Z41" s="6" t="s">
        <v>200</v>
      </c>
      <c r="AB41" s="6" t="s">
        <v>201</v>
      </c>
      <c r="AC41" s="6" t="s">
        <v>198</v>
      </c>
      <c r="AD41" s="6">
        <v>0</v>
      </c>
      <c r="AE41" s="6">
        <v>0</v>
      </c>
      <c r="AF41" s="6">
        <v>0</v>
      </c>
      <c r="AG41" s="6">
        <v>0</v>
      </c>
      <c r="AH41" s="6" t="s">
        <v>179</v>
      </c>
      <c r="AI41" s="6" t="s">
        <v>109</v>
      </c>
      <c r="AJ41" s="6" t="s">
        <v>109</v>
      </c>
      <c r="AK41" s="6" t="s">
        <v>179</v>
      </c>
      <c r="AL41" s="6">
        <v>0</v>
      </c>
      <c r="AM41" s="6">
        <v>1</v>
      </c>
      <c r="AN41" s="6">
        <v>1</v>
      </c>
      <c r="AO41" s="6">
        <v>1</v>
      </c>
      <c r="AP41" s="6">
        <v>0</v>
      </c>
      <c r="AQ41" s="6">
        <v>0</v>
      </c>
      <c r="AR41" s="6">
        <v>0</v>
      </c>
      <c r="AS41" s="6">
        <v>0</v>
      </c>
    </row>
    <row r="42" spans="1:45" x14ac:dyDescent="0.3">
      <c r="A42" s="6" t="s">
        <v>54</v>
      </c>
      <c r="B42" s="6">
        <v>169</v>
      </c>
      <c r="C42" s="6" t="s">
        <v>30</v>
      </c>
      <c r="D42" s="6">
        <v>2011</v>
      </c>
      <c r="E42" s="6" t="s">
        <v>61</v>
      </c>
      <c r="F42" s="6" t="s">
        <v>99</v>
      </c>
      <c r="K42" s="6" t="s">
        <v>114</v>
      </c>
      <c r="L42" s="6">
        <v>10</v>
      </c>
      <c r="M42" s="6" t="s">
        <v>341</v>
      </c>
      <c r="N42" s="6">
        <v>1000</v>
      </c>
      <c r="O42" s="6" t="s">
        <v>342</v>
      </c>
      <c r="P42" s="6" t="s">
        <v>325</v>
      </c>
      <c r="Z42" s="6" t="s">
        <v>202</v>
      </c>
      <c r="AB42" s="6" t="s">
        <v>203</v>
      </c>
      <c r="AC42" s="6" t="s">
        <v>198</v>
      </c>
      <c r="AD42" s="6">
        <v>0</v>
      </c>
      <c r="AE42" s="6">
        <v>0</v>
      </c>
      <c r="AF42" s="6">
        <v>0</v>
      </c>
      <c r="AG42" s="6">
        <v>0</v>
      </c>
      <c r="AH42" s="6" t="s">
        <v>179</v>
      </c>
      <c r="AI42" s="6" t="s">
        <v>109</v>
      </c>
      <c r="AJ42" s="6" t="s">
        <v>109</v>
      </c>
      <c r="AK42" s="6" t="s">
        <v>179</v>
      </c>
      <c r="AL42" s="6">
        <v>0</v>
      </c>
      <c r="AM42" s="6">
        <v>1</v>
      </c>
      <c r="AN42" s="6">
        <v>1</v>
      </c>
      <c r="AO42" s="6">
        <v>1</v>
      </c>
      <c r="AP42" s="6">
        <v>0</v>
      </c>
      <c r="AQ42" s="6">
        <v>0</v>
      </c>
      <c r="AR42" s="6">
        <v>0</v>
      </c>
      <c r="AS42" s="6">
        <v>0</v>
      </c>
    </row>
    <row r="43" spans="1:45" x14ac:dyDescent="0.3">
      <c r="A43" s="6" t="s">
        <v>54</v>
      </c>
      <c r="B43" s="6">
        <v>169</v>
      </c>
      <c r="C43" s="6" t="s">
        <v>30</v>
      </c>
      <c r="D43" s="6">
        <v>2011</v>
      </c>
      <c r="E43" s="6" t="s">
        <v>61</v>
      </c>
      <c r="F43" s="6" t="s">
        <v>98</v>
      </c>
      <c r="K43" s="6" t="s">
        <v>114</v>
      </c>
      <c r="L43" s="6">
        <v>10</v>
      </c>
      <c r="M43" s="6" t="s">
        <v>343</v>
      </c>
      <c r="N43" s="6">
        <v>730</v>
      </c>
      <c r="O43" s="6" t="s">
        <v>344</v>
      </c>
      <c r="P43" s="6" t="s">
        <v>331</v>
      </c>
      <c r="Z43" s="6" t="s">
        <v>202</v>
      </c>
      <c r="AB43" s="6" t="s">
        <v>203</v>
      </c>
      <c r="AC43" s="6" t="s">
        <v>198</v>
      </c>
      <c r="AD43" s="6">
        <v>0</v>
      </c>
      <c r="AE43" s="6">
        <v>0</v>
      </c>
      <c r="AF43" s="6">
        <v>0</v>
      </c>
      <c r="AG43" s="6">
        <v>0</v>
      </c>
      <c r="AH43" s="6" t="s">
        <v>179</v>
      </c>
      <c r="AI43" s="6" t="s">
        <v>109</v>
      </c>
      <c r="AJ43" s="6" t="s">
        <v>109</v>
      </c>
      <c r="AK43" s="6" t="s">
        <v>179</v>
      </c>
      <c r="AL43" s="6">
        <v>0</v>
      </c>
      <c r="AM43" s="6">
        <v>1</v>
      </c>
      <c r="AN43" s="6">
        <v>1</v>
      </c>
      <c r="AO43" s="6">
        <v>1</v>
      </c>
      <c r="AP43" s="6">
        <v>0</v>
      </c>
      <c r="AQ43" s="6">
        <v>0</v>
      </c>
      <c r="AR43" s="6">
        <v>0</v>
      </c>
      <c r="AS43" s="6">
        <v>0</v>
      </c>
    </row>
    <row r="44" spans="1:45" x14ac:dyDescent="0.3">
      <c r="A44" s="6" t="s">
        <v>54</v>
      </c>
      <c r="B44" s="6">
        <v>169</v>
      </c>
      <c r="C44" s="6" t="s">
        <v>30</v>
      </c>
      <c r="D44" s="6">
        <v>2011</v>
      </c>
      <c r="E44" s="6" t="s">
        <v>61</v>
      </c>
      <c r="F44" s="6" t="s">
        <v>99</v>
      </c>
      <c r="K44" s="6" t="s">
        <v>114</v>
      </c>
      <c r="L44" s="6">
        <v>10</v>
      </c>
      <c r="M44" s="6" t="s">
        <v>320</v>
      </c>
      <c r="N44" s="6">
        <v>930</v>
      </c>
      <c r="O44" s="6" t="s">
        <v>325</v>
      </c>
      <c r="P44" s="6" t="s">
        <v>345</v>
      </c>
      <c r="Z44" s="6" t="s">
        <v>204</v>
      </c>
      <c r="AA44" s="6" t="s">
        <v>205</v>
      </c>
      <c r="AB44" s="6" t="s">
        <v>197</v>
      </c>
      <c r="AC44" s="6" t="s">
        <v>198</v>
      </c>
      <c r="AD44" s="6">
        <v>0</v>
      </c>
      <c r="AE44" s="6">
        <v>0</v>
      </c>
      <c r="AF44" s="6">
        <v>0</v>
      </c>
      <c r="AG44" s="6">
        <v>0</v>
      </c>
      <c r="AH44" s="6" t="s">
        <v>179</v>
      </c>
      <c r="AI44" s="6" t="s">
        <v>109</v>
      </c>
      <c r="AJ44" s="6" t="s">
        <v>109</v>
      </c>
      <c r="AK44" s="6" t="s">
        <v>179</v>
      </c>
      <c r="AL44" s="6">
        <v>0</v>
      </c>
      <c r="AM44" s="6">
        <v>1</v>
      </c>
      <c r="AN44" s="6">
        <v>1</v>
      </c>
      <c r="AO44" s="6">
        <v>1</v>
      </c>
      <c r="AP44" s="6">
        <v>0</v>
      </c>
      <c r="AQ44" s="6">
        <v>0</v>
      </c>
      <c r="AR44" s="6">
        <v>0</v>
      </c>
      <c r="AS44" s="6">
        <v>0</v>
      </c>
    </row>
    <row r="45" spans="1:45" x14ac:dyDescent="0.3">
      <c r="A45" s="6" t="s">
        <v>54</v>
      </c>
      <c r="B45" s="6">
        <v>169</v>
      </c>
      <c r="C45" s="6" t="s">
        <v>30</v>
      </c>
      <c r="D45" s="6">
        <v>2011</v>
      </c>
      <c r="E45" s="6" t="s">
        <v>61</v>
      </c>
      <c r="F45" s="6" t="s">
        <v>98</v>
      </c>
      <c r="K45" s="6" t="s">
        <v>114</v>
      </c>
      <c r="L45" s="6">
        <v>10</v>
      </c>
      <c r="M45" s="6" t="s">
        <v>346</v>
      </c>
      <c r="N45" s="6">
        <v>1800</v>
      </c>
      <c r="O45" s="6" t="s">
        <v>324</v>
      </c>
      <c r="P45" s="6" t="s">
        <v>330</v>
      </c>
      <c r="Z45" s="6" t="s">
        <v>204</v>
      </c>
      <c r="AA45" s="6" t="s">
        <v>205</v>
      </c>
      <c r="AB45" s="6" t="s">
        <v>197</v>
      </c>
      <c r="AC45" s="6" t="s">
        <v>198</v>
      </c>
      <c r="AD45" s="6">
        <v>0</v>
      </c>
      <c r="AE45" s="6">
        <v>0</v>
      </c>
      <c r="AF45" s="6">
        <v>0</v>
      </c>
      <c r="AG45" s="6">
        <v>0</v>
      </c>
      <c r="AH45" s="6" t="s">
        <v>179</v>
      </c>
      <c r="AI45" s="6" t="s">
        <v>109</v>
      </c>
      <c r="AJ45" s="6" t="s">
        <v>109</v>
      </c>
      <c r="AK45" s="6" t="s">
        <v>179</v>
      </c>
      <c r="AL45" s="6">
        <v>0</v>
      </c>
      <c r="AM45" s="6">
        <v>1</v>
      </c>
      <c r="AN45" s="6">
        <v>1</v>
      </c>
      <c r="AO45" s="6">
        <v>1</v>
      </c>
      <c r="AP45" s="6">
        <v>0</v>
      </c>
      <c r="AQ45" s="6">
        <v>0</v>
      </c>
      <c r="AR45" s="6">
        <v>0</v>
      </c>
      <c r="AS45" s="6">
        <v>0</v>
      </c>
    </row>
    <row r="46" spans="1:45" x14ac:dyDescent="0.3">
      <c r="A46" s="6" t="s">
        <v>54</v>
      </c>
      <c r="B46" s="6">
        <v>169</v>
      </c>
      <c r="C46" s="6" t="s">
        <v>30</v>
      </c>
      <c r="D46" s="6">
        <v>2011</v>
      </c>
      <c r="E46" s="6" t="s">
        <v>61</v>
      </c>
      <c r="F46" s="6" t="s">
        <v>99</v>
      </c>
      <c r="I46" s="6">
        <v>0.03</v>
      </c>
      <c r="J46" s="6">
        <v>1</v>
      </c>
      <c r="K46" s="6" t="s">
        <v>114</v>
      </c>
      <c r="L46" s="6">
        <v>9</v>
      </c>
      <c r="M46" s="6">
        <f>0.03*2/3</f>
        <v>0.02</v>
      </c>
      <c r="N46" s="6">
        <v>130</v>
      </c>
      <c r="O46" s="6">
        <v>59</v>
      </c>
      <c r="P46" s="6">
        <v>56</v>
      </c>
    </row>
    <row r="47" spans="1:45" x14ac:dyDescent="0.3">
      <c r="A47" s="6" t="s">
        <v>54</v>
      </c>
      <c r="B47" s="6">
        <v>169</v>
      </c>
      <c r="C47" s="6" t="s">
        <v>30</v>
      </c>
      <c r="D47" s="6">
        <v>2011</v>
      </c>
      <c r="E47" s="6" t="s">
        <v>61</v>
      </c>
      <c r="F47" s="6" t="s">
        <v>98</v>
      </c>
      <c r="I47" s="6">
        <v>0.98</v>
      </c>
      <c r="J47" s="6">
        <v>2</v>
      </c>
      <c r="K47" s="6" t="s">
        <v>114</v>
      </c>
      <c r="L47" s="6">
        <v>9</v>
      </c>
      <c r="M47" s="6">
        <f>0.98*2/3</f>
        <v>0.65333333333333332</v>
      </c>
      <c r="N47" s="6">
        <v>220</v>
      </c>
      <c r="O47" s="6">
        <f>0.98*2/3</f>
        <v>0.65333333333333332</v>
      </c>
      <c r="P47" s="6">
        <v>49</v>
      </c>
    </row>
    <row r="48" spans="1:45" x14ac:dyDescent="0.3">
      <c r="A48" s="6" t="s">
        <v>54</v>
      </c>
      <c r="B48" s="6">
        <v>169</v>
      </c>
      <c r="C48" s="6" t="s">
        <v>30</v>
      </c>
      <c r="D48" s="6">
        <v>2011</v>
      </c>
      <c r="E48" s="6" t="s">
        <v>61</v>
      </c>
      <c r="F48" s="6" t="s">
        <v>99</v>
      </c>
      <c r="K48" s="6" t="s">
        <v>114</v>
      </c>
      <c r="L48" s="6">
        <v>20</v>
      </c>
      <c r="M48" s="6">
        <v>3</v>
      </c>
      <c r="N48" s="6">
        <v>130</v>
      </c>
      <c r="O48" s="6">
        <v>16</v>
      </c>
      <c r="P48" s="6">
        <v>32</v>
      </c>
    </row>
    <row r="49" spans="1:46" x14ac:dyDescent="0.3">
      <c r="A49" s="6" t="s">
        <v>54</v>
      </c>
      <c r="B49" s="6">
        <v>169</v>
      </c>
      <c r="C49" s="6" t="s">
        <v>30</v>
      </c>
      <c r="D49" s="6">
        <v>2011</v>
      </c>
      <c r="E49" s="6" t="s">
        <v>61</v>
      </c>
      <c r="F49" s="6" t="s">
        <v>98</v>
      </c>
      <c r="I49" s="6">
        <v>0.98</v>
      </c>
      <c r="J49" s="6">
        <v>1</v>
      </c>
      <c r="K49" s="6" t="s">
        <v>114</v>
      </c>
      <c r="L49" s="6">
        <v>20</v>
      </c>
      <c r="M49" s="6">
        <f>0.98*2/3</f>
        <v>0.65333333333333332</v>
      </c>
      <c r="N49" s="6">
        <v>290</v>
      </c>
      <c r="O49" s="6">
        <v>18</v>
      </c>
      <c r="P49" s="6">
        <v>45</v>
      </c>
    </row>
    <row r="50" spans="1:46" x14ac:dyDescent="0.3">
      <c r="A50" s="6" t="s">
        <v>54</v>
      </c>
      <c r="B50" s="6">
        <v>211</v>
      </c>
      <c r="C50" s="6" t="s">
        <v>31</v>
      </c>
      <c r="D50" s="6">
        <v>2016</v>
      </c>
      <c r="E50" s="6" t="s">
        <v>61</v>
      </c>
      <c r="F50" s="6" t="s">
        <v>98</v>
      </c>
      <c r="G50" s="10">
        <v>1.1299999999999999</v>
      </c>
      <c r="H50" s="6">
        <v>1</v>
      </c>
      <c r="I50" s="6" t="s">
        <v>121</v>
      </c>
      <c r="K50" s="6" t="s">
        <v>114</v>
      </c>
      <c r="L50" s="6">
        <v>16</v>
      </c>
      <c r="M50" s="6">
        <f>1.13*2/3</f>
        <v>0.7533333333333333</v>
      </c>
      <c r="N50" s="6">
        <v>26.7</v>
      </c>
      <c r="O50" s="6" t="s">
        <v>347</v>
      </c>
      <c r="P50" s="6" t="s">
        <v>348</v>
      </c>
      <c r="Z50" s="6" t="s">
        <v>206</v>
      </c>
      <c r="AB50" s="6" t="s">
        <v>207</v>
      </c>
      <c r="AC50" s="6" t="s">
        <v>208</v>
      </c>
      <c r="AD50" s="6">
        <v>0</v>
      </c>
      <c r="AE50" s="6">
        <v>0</v>
      </c>
      <c r="AF50" s="6">
        <v>0</v>
      </c>
      <c r="AG50" s="6">
        <v>0</v>
      </c>
      <c r="AH50" s="6" t="s">
        <v>179</v>
      </c>
      <c r="AI50" s="6" t="s">
        <v>109</v>
      </c>
      <c r="AJ50" s="6" t="s">
        <v>209</v>
      </c>
      <c r="AK50" s="6" t="s">
        <v>209</v>
      </c>
      <c r="AL50" s="6">
        <v>0</v>
      </c>
      <c r="AM50" s="6">
        <v>1</v>
      </c>
      <c r="AN50" s="6">
        <v>1</v>
      </c>
      <c r="AO50" s="6">
        <v>1</v>
      </c>
      <c r="AP50" s="6">
        <v>0</v>
      </c>
      <c r="AQ50" s="6">
        <v>0</v>
      </c>
      <c r="AR50" s="6">
        <v>0</v>
      </c>
      <c r="AS50" s="6">
        <v>0</v>
      </c>
      <c r="AT50" s="6" t="s">
        <v>513</v>
      </c>
    </row>
    <row r="51" spans="1:46" x14ac:dyDescent="0.3">
      <c r="A51" s="6" t="s">
        <v>54</v>
      </c>
      <c r="B51" s="6">
        <v>211</v>
      </c>
      <c r="C51" s="6" t="s">
        <v>31</v>
      </c>
      <c r="D51" s="6">
        <v>2016</v>
      </c>
      <c r="E51" s="6" t="s">
        <v>61</v>
      </c>
      <c r="F51" s="6" t="s">
        <v>99</v>
      </c>
      <c r="G51" s="6">
        <v>0.52</v>
      </c>
      <c r="H51" s="6">
        <v>1</v>
      </c>
      <c r="I51" s="6" t="s">
        <v>123</v>
      </c>
      <c r="K51" s="6" t="s">
        <v>114</v>
      </c>
      <c r="L51" s="6">
        <v>16</v>
      </c>
      <c r="M51" s="6">
        <f>0.52*2/3</f>
        <v>0.34666666666666668</v>
      </c>
      <c r="N51" s="6">
        <v>118</v>
      </c>
      <c r="O51" s="6" t="s">
        <v>350</v>
      </c>
      <c r="P51" s="6" t="s">
        <v>351</v>
      </c>
      <c r="Z51" s="6" t="s">
        <v>206</v>
      </c>
      <c r="AB51" s="6" t="s">
        <v>207</v>
      </c>
      <c r="AC51" s="6" t="s">
        <v>208</v>
      </c>
      <c r="AD51" s="6">
        <v>0</v>
      </c>
      <c r="AE51" s="6">
        <v>0</v>
      </c>
      <c r="AF51" s="6">
        <v>0</v>
      </c>
      <c r="AG51" s="6">
        <v>0</v>
      </c>
      <c r="AH51" s="6" t="s">
        <v>179</v>
      </c>
      <c r="AI51" s="6" t="s">
        <v>109</v>
      </c>
      <c r="AJ51" s="6" t="s">
        <v>209</v>
      </c>
      <c r="AK51" s="6" t="s">
        <v>209</v>
      </c>
      <c r="AL51" s="6">
        <v>0</v>
      </c>
      <c r="AM51" s="6">
        <v>1</v>
      </c>
      <c r="AN51" s="6">
        <v>1</v>
      </c>
      <c r="AO51" s="6">
        <v>1</v>
      </c>
      <c r="AP51" s="6">
        <v>0</v>
      </c>
      <c r="AQ51" s="6">
        <v>0</v>
      </c>
      <c r="AR51" s="6">
        <v>0</v>
      </c>
      <c r="AS51" s="6">
        <v>0</v>
      </c>
    </row>
    <row r="52" spans="1:46" x14ac:dyDescent="0.3">
      <c r="A52" s="6" t="s">
        <v>54</v>
      </c>
      <c r="B52" s="6">
        <v>211</v>
      </c>
      <c r="C52" s="6" t="s">
        <v>31</v>
      </c>
      <c r="D52" s="6">
        <v>2016</v>
      </c>
      <c r="E52" s="6" t="s">
        <v>61</v>
      </c>
      <c r="F52" s="6" t="s">
        <v>98</v>
      </c>
      <c r="G52" s="10">
        <v>1.1299999999999999</v>
      </c>
      <c r="H52" s="6" t="s">
        <v>51</v>
      </c>
      <c r="I52" s="6" t="s">
        <v>121</v>
      </c>
      <c r="K52" s="6" t="s">
        <v>114</v>
      </c>
      <c r="L52" s="6">
        <v>20</v>
      </c>
      <c r="M52" s="6" t="s">
        <v>352</v>
      </c>
      <c r="N52" s="6">
        <v>92.7</v>
      </c>
      <c r="O52" s="6" t="s">
        <v>353</v>
      </c>
      <c r="P52" s="6" t="s">
        <v>354</v>
      </c>
      <c r="Z52" s="6" t="s">
        <v>199</v>
      </c>
      <c r="AB52" s="6" t="s">
        <v>177</v>
      </c>
      <c r="AC52" s="6" t="s">
        <v>208</v>
      </c>
      <c r="AD52" s="6">
        <v>0</v>
      </c>
      <c r="AE52" s="6">
        <v>0</v>
      </c>
      <c r="AF52" s="6">
        <v>0</v>
      </c>
      <c r="AG52" s="6">
        <v>0</v>
      </c>
      <c r="AH52" s="6" t="s">
        <v>179</v>
      </c>
      <c r="AI52" s="6" t="s">
        <v>109</v>
      </c>
      <c r="AJ52" s="6" t="s">
        <v>209</v>
      </c>
      <c r="AK52" s="6" t="s">
        <v>209</v>
      </c>
      <c r="AL52" s="6">
        <v>0</v>
      </c>
      <c r="AM52" s="6">
        <v>1</v>
      </c>
      <c r="AN52" s="6">
        <v>1</v>
      </c>
      <c r="AO52" s="6">
        <v>1</v>
      </c>
      <c r="AP52" s="6">
        <v>0</v>
      </c>
      <c r="AQ52" s="6">
        <v>0</v>
      </c>
      <c r="AR52" s="6">
        <v>0</v>
      </c>
      <c r="AS52" s="6">
        <v>0</v>
      </c>
    </row>
    <row r="53" spans="1:46" x14ac:dyDescent="0.3">
      <c r="A53" s="6" t="s">
        <v>54</v>
      </c>
      <c r="B53" s="6">
        <v>211</v>
      </c>
      <c r="C53" s="6" t="s">
        <v>31</v>
      </c>
      <c r="D53" s="6">
        <v>2016</v>
      </c>
      <c r="E53" s="6" t="s">
        <v>61</v>
      </c>
      <c r="F53" s="6" t="s">
        <v>99</v>
      </c>
      <c r="G53" s="6">
        <v>0.52</v>
      </c>
      <c r="I53" s="6" t="s">
        <v>123</v>
      </c>
      <c r="K53" s="6" t="s">
        <v>114</v>
      </c>
      <c r="L53" s="6">
        <v>20</v>
      </c>
      <c r="M53" s="6" t="s">
        <v>355</v>
      </c>
      <c r="N53" s="6">
        <v>31.8</v>
      </c>
      <c r="O53" s="6" t="s">
        <v>356</v>
      </c>
      <c r="P53" s="6" t="s">
        <v>357</v>
      </c>
      <c r="Z53" s="6" t="s">
        <v>199</v>
      </c>
      <c r="AB53" s="6" t="s">
        <v>177</v>
      </c>
      <c r="AC53" s="6" t="s">
        <v>208</v>
      </c>
      <c r="AD53" s="6">
        <v>0</v>
      </c>
      <c r="AE53" s="6">
        <v>0</v>
      </c>
      <c r="AF53" s="6">
        <v>0</v>
      </c>
      <c r="AG53" s="6">
        <v>0</v>
      </c>
      <c r="AH53" s="6" t="s">
        <v>179</v>
      </c>
      <c r="AI53" s="6" t="s">
        <v>109</v>
      </c>
      <c r="AJ53" s="6" t="s">
        <v>209</v>
      </c>
      <c r="AK53" s="6" t="s">
        <v>209</v>
      </c>
      <c r="AL53" s="6">
        <v>0</v>
      </c>
      <c r="AM53" s="6">
        <v>1</v>
      </c>
      <c r="AN53" s="6">
        <v>1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</row>
    <row r="54" spans="1:46" x14ac:dyDescent="0.3">
      <c r="A54" s="6" t="s">
        <v>54</v>
      </c>
      <c r="B54" s="6">
        <v>211</v>
      </c>
      <c r="C54" s="6" t="s">
        <v>31</v>
      </c>
      <c r="D54" s="6">
        <v>2016</v>
      </c>
      <c r="E54" s="6" t="s">
        <v>61</v>
      </c>
      <c r="F54" s="6" t="s">
        <v>98</v>
      </c>
      <c r="G54" s="10">
        <v>1.1299999999999999</v>
      </c>
      <c r="H54" s="6">
        <v>1</v>
      </c>
      <c r="I54" s="6" t="s">
        <v>121</v>
      </c>
      <c r="K54" s="6" t="s">
        <v>114</v>
      </c>
      <c r="L54" s="6">
        <v>20</v>
      </c>
      <c r="M54" s="6">
        <f>1.13*2/3</f>
        <v>0.7533333333333333</v>
      </c>
      <c r="N54" s="6">
        <v>318</v>
      </c>
      <c r="O54" s="6" t="s">
        <v>359</v>
      </c>
      <c r="P54" s="6" t="s">
        <v>360</v>
      </c>
      <c r="Z54" s="6" t="s">
        <v>210</v>
      </c>
      <c r="AA54" s="6" t="s">
        <v>211</v>
      </c>
      <c r="AB54" s="6" t="s">
        <v>197</v>
      </c>
      <c r="AC54" s="6" t="s">
        <v>208</v>
      </c>
      <c r="AD54" s="6">
        <v>0</v>
      </c>
      <c r="AE54" s="6">
        <v>0</v>
      </c>
      <c r="AF54" s="6">
        <v>0</v>
      </c>
      <c r="AG54" s="6">
        <v>0</v>
      </c>
      <c r="AH54" s="6" t="s">
        <v>179</v>
      </c>
      <c r="AI54" s="6" t="s">
        <v>109</v>
      </c>
      <c r="AJ54" s="6" t="s">
        <v>209</v>
      </c>
      <c r="AK54" s="6" t="s">
        <v>209</v>
      </c>
      <c r="AL54" s="6">
        <v>0</v>
      </c>
      <c r="AM54" s="6">
        <v>1</v>
      </c>
      <c r="AN54" s="6">
        <v>1</v>
      </c>
      <c r="AO54" s="6">
        <v>1</v>
      </c>
      <c r="AP54" s="6">
        <v>0</v>
      </c>
      <c r="AQ54" s="6">
        <v>0</v>
      </c>
      <c r="AR54" s="6">
        <v>0</v>
      </c>
      <c r="AS54" s="6">
        <v>0</v>
      </c>
    </row>
    <row r="55" spans="1:46" x14ac:dyDescent="0.3">
      <c r="A55" s="6" t="s">
        <v>54</v>
      </c>
      <c r="B55" s="6">
        <v>211</v>
      </c>
      <c r="C55" s="6" t="s">
        <v>31</v>
      </c>
      <c r="D55" s="6">
        <v>2016</v>
      </c>
      <c r="E55" s="6" t="s">
        <v>61</v>
      </c>
      <c r="F55" s="6" t="s">
        <v>99</v>
      </c>
      <c r="G55" s="6">
        <v>0.52</v>
      </c>
      <c r="I55" s="6" t="s">
        <v>123</v>
      </c>
      <c r="K55" s="6" t="s">
        <v>114</v>
      </c>
      <c r="L55" s="6">
        <v>20</v>
      </c>
      <c r="M55" s="6" t="s">
        <v>361</v>
      </c>
      <c r="N55" s="6">
        <v>239</v>
      </c>
      <c r="O55" s="6" t="s">
        <v>313</v>
      </c>
      <c r="P55" s="6" t="s">
        <v>362</v>
      </c>
      <c r="Z55" s="6" t="s">
        <v>210</v>
      </c>
      <c r="AA55" s="6" t="s">
        <v>211</v>
      </c>
      <c r="AB55" s="6" t="s">
        <v>197</v>
      </c>
      <c r="AC55" s="6" t="s">
        <v>208</v>
      </c>
      <c r="AD55" s="6">
        <v>0</v>
      </c>
      <c r="AE55" s="6">
        <v>0</v>
      </c>
      <c r="AF55" s="6">
        <v>0</v>
      </c>
      <c r="AG55" s="6">
        <v>0</v>
      </c>
      <c r="AH55" s="6" t="s">
        <v>179</v>
      </c>
      <c r="AI55" s="6" t="s">
        <v>109</v>
      </c>
      <c r="AJ55" s="6" t="s">
        <v>209</v>
      </c>
      <c r="AK55" s="6" t="s">
        <v>209</v>
      </c>
      <c r="AL55" s="6">
        <v>0</v>
      </c>
      <c r="AM55" s="6">
        <v>1</v>
      </c>
      <c r="AN55" s="6">
        <v>1</v>
      </c>
      <c r="AO55" s="6">
        <v>1</v>
      </c>
      <c r="AP55" s="6">
        <v>0</v>
      </c>
      <c r="AQ55" s="6">
        <v>0</v>
      </c>
      <c r="AR55" s="6">
        <v>0</v>
      </c>
      <c r="AS55" s="6">
        <v>0</v>
      </c>
    </row>
    <row r="56" spans="1:46" x14ac:dyDescent="0.3">
      <c r="A56" s="6" t="s">
        <v>54</v>
      </c>
      <c r="B56" s="6">
        <v>634</v>
      </c>
      <c r="C56" s="6" t="s">
        <v>32</v>
      </c>
      <c r="D56" s="6">
        <v>2015</v>
      </c>
      <c r="E56" s="6" t="s">
        <v>61</v>
      </c>
      <c r="F56" s="6" t="s">
        <v>98</v>
      </c>
      <c r="I56" s="6">
        <v>7.01</v>
      </c>
      <c r="J56" s="6">
        <v>1</v>
      </c>
      <c r="K56" s="6" t="s">
        <v>114</v>
      </c>
      <c r="L56" s="6">
        <v>10</v>
      </c>
      <c r="M56" s="6">
        <f>2/3*7.01</f>
        <v>4.6733333333333329</v>
      </c>
      <c r="N56" s="6">
        <v>310</v>
      </c>
      <c r="O56" s="6" t="s">
        <v>276</v>
      </c>
      <c r="P56" s="6" t="s">
        <v>364</v>
      </c>
      <c r="Z56" s="6" t="s">
        <v>212</v>
      </c>
      <c r="AB56" s="6" t="s">
        <v>177</v>
      </c>
      <c r="AC56" s="6" t="s">
        <v>213</v>
      </c>
      <c r="AD56" s="6">
        <v>0</v>
      </c>
      <c r="AE56" s="6">
        <v>0</v>
      </c>
      <c r="AF56" s="6">
        <v>0</v>
      </c>
      <c r="AG56" s="6">
        <v>0</v>
      </c>
      <c r="AH56" s="6" t="s">
        <v>179</v>
      </c>
      <c r="AI56" s="6" t="s">
        <v>109</v>
      </c>
      <c r="AJ56" s="6" t="s">
        <v>109</v>
      </c>
      <c r="AK56" s="6" t="s">
        <v>179</v>
      </c>
      <c r="AL56" s="6">
        <v>0</v>
      </c>
      <c r="AM56" s="6">
        <v>1</v>
      </c>
      <c r="AN56" s="6">
        <v>1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</row>
    <row r="57" spans="1:46" x14ac:dyDescent="0.3">
      <c r="A57" s="6" t="s">
        <v>54</v>
      </c>
      <c r="B57" s="6">
        <v>634</v>
      </c>
      <c r="C57" s="6" t="s">
        <v>32</v>
      </c>
      <c r="D57" s="6">
        <v>2015</v>
      </c>
      <c r="E57" s="6" t="s">
        <v>61</v>
      </c>
      <c r="F57" s="6" t="s">
        <v>99</v>
      </c>
      <c r="I57" s="6" t="s">
        <v>123</v>
      </c>
      <c r="K57" s="6" t="s">
        <v>114</v>
      </c>
      <c r="L57" s="6">
        <v>10</v>
      </c>
      <c r="M57" s="6" t="s">
        <v>365</v>
      </c>
      <c r="N57" s="6">
        <v>699</v>
      </c>
      <c r="O57" s="6" t="s">
        <v>366</v>
      </c>
      <c r="P57" s="6" t="s">
        <v>367</v>
      </c>
      <c r="Z57" s="6" t="s">
        <v>212</v>
      </c>
      <c r="AB57" s="6" t="s">
        <v>177</v>
      </c>
      <c r="AC57" s="6" t="s">
        <v>213</v>
      </c>
      <c r="AD57" s="6">
        <v>0</v>
      </c>
      <c r="AE57" s="6">
        <v>0</v>
      </c>
      <c r="AF57" s="6">
        <v>0</v>
      </c>
      <c r="AG57" s="6">
        <v>0</v>
      </c>
      <c r="AH57" s="6" t="s">
        <v>179</v>
      </c>
      <c r="AI57" s="6" t="s">
        <v>109</v>
      </c>
      <c r="AJ57" s="6" t="s">
        <v>109</v>
      </c>
      <c r="AK57" s="6" t="s">
        <v>179</v>
      </c>
      <c r="AL57" s="6">
        <v>0</v>
      </c>
      <c r="AM57" s="6">
        <v>1</v>
      </c>
      <c r="AN57" s="6">
        <v>1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</row>
    <row r="58" spans="1:46" x14ac:dyDescent="0.3">
      <c r="A58" s="6" t="s">
        <v>54</v>
      </c>
      <c r="B58" s="6">
        <v>634</v>
      </c>
      <c r="C58" s="6" t="s">
        <v>32</v>
      </c>
      <c r="D58" s="6">
        <v>2015</v>
      </c>
      <c r="E58" s="6" t="s">
        <v>61</v>
      </c>
      <c r="F58" s="6" t="s">
        <v>98</v>
      </c>
      <c r="I58" s="6">
        <v>7.01</v>
      </c>
      <c r="J58" s="6">
        <v>1</v>
      </c>
      <c r="K58" s="6" t="s">
        <v>114</v>
      </c>
      <c r="L58" s="6">
        <v>10</v>
      </c>
      <c r="M58" s="6">
        <f>2/3*7.01</f>
        <v>4.6733333333333329</v>
      </c>
      <c r="N58" s="6">
        <v>192</v>
      </c>
      <c r="O58" s="6" t="s">
        <v>368</v>
      </c>
      <c r="P58" s="6" t="s">
        <v>369</v>
      </c>
      <c r="Z58" s="6" t="s">
        <v>214</v>
      </c>
      <c r="AB58" s="6" t="s">
        <v>215</v>
      </c>
      <c r="AC58" s="6" t="s">
        <v>213</v>
      </c>
      <c r="AD58" s="6">
        <v>0</v>
      </c>
      <c r="AE58" s="6">
        <v>0</v>
      </c>
      <c r="AF58" s="6">
        <v>0</v>
      </c>
      <c r="AG58" s="6">
        <v>0</v>
      </c>
      <c r="AH58" s="6" t="s">
        <v>179</v>
      </c>
      <c r="AI58" s="6" t="s">
        <v>109</v>
      </c>
      <c r="AJ58" s="6" t="s">
        <v>109</v>
      </c>
      <c r="AK58" s="6" t="s">
        <v>179</v>
      </c>
      <c r="AL58" s="6">
        <v>0</v>
      </c>
      <c r="AM58" s="6">
        <v>1</v>
      </c>
      <c r="AN58" s="6">
        <v>1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</row>
    <row r="59" spans="1:46" x14ac:dyDescent="0.3">
      <c r="A59" s="6" t="s">
        <v>54</v>
      </c>
      <c r="B59" s="6">
        <v>634</v>
      </c>
      <c r="C59" s="6" t="s">
        <v>32</v>
      </c>
      <c r="D59" s="6">
        <v>2015</v>
      </c>
      <c r="E59" s="6" t="s">
        <v>61</v>
      </c>
      <c r="F59" s="6" t="s">
        <v>99</v>
      </c>
      <c r="I59" s="6" t="s">
        <v>123</v>
      </c>
      <c r="K59" s="6" t="s">
        <v>114</v>
      </c>
      <c r="L59" s="6">
        <v>10</v>
      </c>
      <c r="M59" s="6" t="s">
        <v>370</v>
      </c>
      <c r="N59" s="6">
        <v>149</v>
      </c>
      <c r="O59" s="6" t="s">
        <v>371</v>
      </c>
      <c r="P59" s="6" t="s">
        <v>372</v>
      </c>
      <c r="Z59" s="6" t="s">
        <v>214</v>
      </c>
      <c r="AB59" s="6" t="s">
        <v>215</v>
      </c>
      <c r="AC59" s="6" t="s">
        <v>213</v>
      </c>
      <c r="AD59" s="6">
        <v>0</v>
      </c>
      <c r="AE59" s="6">
        <v>0</v>
      </c>
      <c r="AF59" s="6">
        <v>0</v>
      </c>
      <c r="AG59" s="6">
        <v>0</v>
      </c>
      <c r="AH59" s="6" t="s">
        <v>179</v>
      </c>
      <c r="AI59" s="6" t="s">
        <v>109</v>
      </c>
      <c r="AJ59" s="6" t="s">
        <v>109</v>
      </c>
      <c r="AK59" s="6" t="s">
        <v>179</v>
      </c>
      <c r="AL59" s="6">
        <v>0</v>
      </c>
      <c r="AM59" s="6">
        <v>1</v>
      </c>
      <c r="AN59" s="6">
        <v>1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</row>
    <row r="60" spans="1:46" x14ac:dyDescent="0.3">
      <c r="A60" s="6" t="s">
        <v>54</v>
      </c>
      <c r="B60" s="6">
        <v>634</v>
      </c>
      <c r="C60" s="6" t="s">
        <v>32</v>
      </c>
      <c r="D60" s="6">
        <v>2015</v>
      </c>
      <c r="E60" s="6" t="s">
        <v>61</v>
      </c>
      <c r="F60" s="6" t="s">
        <v>98</v>
      </c>
      <c r="I60" s="6">
        <v>7.01</v>
      </c>
      <c r="J60" s="6">
        <v>1</v>
      </c>
      <c r="K60" s="6" t="s">
        <v>114</v>
      </c>
      <c r="L60" s="6">
        <v>7</v>
      </c>
      <c r="M60" s="6">
        <f>2/3*7.01</f>
        <v>4.6733333333333329</v>
      </c>
      <c r="N60" s="6">
        <v>129</v>
      </c>
      <c r="O60" s="6" t="s">
        <v>373</v>
      </c>
      <c r="P60" s="6" t="s">
        <v>374</v>
      </c>
      <c r="Z60" s="6" t="s">
        <v>216</v>
      </c>
      <c r="AB60" s="6" t="s">
        <v>217</v>
      </c>
      <c r="AC60" s="6" t="s">
        <v>213</v>
      </c>
      <c r="AD60" s="6">
        <v>0</v>
      </c>
      <c r="AE60" s="6">
        <v>0</v>
      </c>
      <c r="AF60" s="6">
        <v>0</v>
      </c>
      <c r="AG60" s="6">
        <v>0</v>
      </c>
      <c r="AH60" s="6" t="s">
        <v>179</v>
      </c>
      <c r="AI60" s="6" t="s">
        <v>109</v>
      </c>
      <c r="AJ60" s="6" t="s">
        <v>109</v>
      </c>
      <c r="AK60" s="6" t="s">
        <v>179</v>
      </c>
      <c r="AL60" s="6">
        <v>0</v>
      </c>
      <c r="AM60" s="6">
        <v>1</v>
      </c>
      <c r="AN60" s="6">
        <v>1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</row>
    <row r="61" spans="1:46" x14ac:dyDescent="0.3">
      <c r="A61" s="6" t="s">
        <v>54</v>
      </c>
      <c r="B61" s="6">
        <v>634</v>
      </c>
      <c r="C61" s="6" t="s">
        <v>32</v>
      </c>
      <c r="D61" s="6">
        <v>2015</v>
      </c>
      <c r="E61" s="6" t="s">
        <v>61</v>
      </c>
      <c r="F61" s="6" t="s">
        <v>99</v>
      </c>
      <c r="I61" s="6" t="s">
        <v>123</v>
      </c>
      <c r="K61" s="6" t="s">
        <v>114</v>
      </c>
      <c r="L61" s="6">
        <v>7</v>
      </c>
      <c r="M61" s="6" t="s">
        <v>375</v>
      </c>
      <c r="N61" s="6">
        <v>81</v>
      </c>
      <c r="O61" s="6" t="s">
        <v>376</v>
      </c>
      <c r="P61" s="6" t="s">
        <v>377</v>
      </c>
      <c r="Z61" s="6" t="s">
        <v>216</v>
      </c>
      <c r="AB61" s="6" t="s">
        <v>217</v>
      </c>
      <c r="AC61" s="6" t="s">
        <v>213</v>
      </c>
      <c r="AD61" s="6">
        <v>0</v>
      </c>
      <c r="AE61" s="6">
        <v>0</v>
      </c>
      <c r="AF61" s="6">
        <v>0</v>
      </c>
      <c r="AG61" s="6">
        <v>0</v>
      </c>
      <c r="AH61" s="6" t="s">
        <v>179</v>
      </c>
      <c r="AI61" s="6" t="s">
        <v>109</v>
      </c>
      <c r="AJ61" s="6" t="s">
        <v>109</v>
      </c>
      <c r="AK61" s="6" t="s">
        <v>179</v>
      </c>
      <c r="AL61" s="6">
        <v>0</v>
      </c>
      <c r="AM61" s="6">
        <v>1</v>
      </c>
      <c r="AN61" s="6">
        <v>1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</row>
    <row r="62" spans="1:46" x14ac:dyDescent="0.3">
      <c r="A62" s="6" t="s">
        <v>54</v>
      </c>
      <c r="B62" s="6">
        <v>634</v>
      </c>
      <c r="C62" s="6" t="s">
        <v>32</v>
      </c>
      <c r="D62" s="6">
        <v>2015</v>
      </c>
      <c r="E62" s="6" t="s">
        <v>61</v>
      </c>
      <c r="F62" s="6" t="s">
        <v>98</v>
      </c>
      <c r="I62" s="6">
        <v>7.01</v>
      </c>
      <c r="J62" s="6">
        <v>1</v>
      </c>
      <c r="K62" s="6" t="s">
        <v>114</v>
      </c>
      <c r="L62" s="6">
        <v>10</v>
      </c>
      <c r="M62" s="6">
        <f>2/3*7.01</f>
        <v>4.6733333333333329</v>
      </c>
      <c r="N62" s="6">
        <v>39.700000000000003</v>
      </c>
      <c r="O62" s="6" t="s">
        <v>378</v>
      </c>
      <c r="P62" s="6" t="s">
        <v>379</v>
      </c>
      <c r="Z62" s="6" t="s">
        <v>218</v>
      </c>
      <c r="AB62" s="6" t="s">
        <v>219</v>
      </c>
      <c r="AC62" s="6" t="s">
        <v>188</v>
      </c>
      <c r="AD62" s="6">
        <v>0</v>
      </c>
      <c r="AE62" s="6">
        <v>0</v>
      </c>
      <c r="AF62" s="6">
        <v>0</v>
      </c>
      <c r="AG62" s="6">
        <v>0</v>
      </c>
      <c r="AH62" s="6" t="s">
        <v>179</v>
      </c>
      <c r="AI62" s="6" t="s">
        <v>109</v>
      </c>
      <c r="AJ62" s="6" t="s">
        <v>109</v>
      </c>
      <c r="AK62" s="6" t="s">
        <v>179</v>
      </c>
      <c r="AL62" s="6">
        <v>0</v>
      </c>
      <c r="AM62" s="6">
        <v>1</v>
      </c>
      <c r="AN62" s="6">
        <v>1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</row>
    <row r="63" spans="1:46" x14ac:dyDescent="0.3">
      <c r="A63" s="6" t="s">
        <v>54</v>
      </c>
      <c r="B63" s="6">
        <v>634</v>
      </c>
      <c r="C63" s="6" t="s">
        <v>32</v>
      </c>
      <c r="D63" s="6">
        <v>2015</v>
      </c>
      <c r="E63" s="6" t="s">
        <v>61</v>
      </c>
      <c r="F63" s="6" t="s">
        <v>99</v>
      </c>
      <c r="I63" s="6" t="s">
        <v>123</v>
      </c>
      <c r="K63" s="6" t="s">
        <v>114</v>
      </c>
      <c r="L63" s="6">
        <v>10</v>
      </c>
      <c r="M63" s="6" t="s">
        <v>380</v>
      </c>
      <c r="N63" s="6">
        <v>7.16</v>
      </c>
      <c r="O63" s="6" t="s">
        <v>381</v>
      </c>
      <c r="P63" s="6" t="s">
        <v>382</v>
      </c>
      <c r="Z63" s="6" t="s">
        <v>218</v>
      </c>
      <c r="AB63" s="6" t="s">
        <v>219</v>
      </c>
      <c r="AC63" s="6" t="s">
        <v>188</v>
      </c>
      <c r="AD63" s="6">
        <v>0</v>
      </c>
      <c r="AE63" s="6">
        <v>0</v>
      </c>
      <c r="AF63" s="6">
        <v>0</v>
      </c>
      <c r="AG63" s="6">
        <v>0</v>
      </c>
      <c r="AH63" s="6" t="s">
        <v>179</v>
      </c>
      <c r="AI63" s="6" t="s">
        <v>109</v>
      </c>
      <c r="AJ63" s="6" t="s">
        <v>109</v>
      </c>
      <c r="AK63" s="6" t="s">
        <v>179</v>
      </c>
      <c r="AL63" s="6">
        <v>0</v>
      </c>
      <c r="AM63" s="6">
        <v>1</v>
      </c>
      <c r="AN63" s="6">
        <v>1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</row>
    <row r="64" spans="1:46" x14ac:dyDescent="0.3">
      <c r="A64" s="6" t="s">
        <v>54</v>
      </c>
      <c r="B64" s="6">
        <v>634</v>
      </c>
      <c r="C64" s="6" t="s">
        <v>32</v>
      </c>
      <c r="D64" s="6">
        <v>2015</v>
      </c>
      <c r="E64" s="6" t="s">
        <v>61</v>
      </c>
      <c r="F64" s="6" t="s">
        <v>98</v>
      </c>
      <c r="I64" s="6">
        <v>7.01</v>
      </c>
      <c r="J64" s="6">
        <v>1</v>
      </c>
      <c r="K64" s="6" t="s">
        <v>114</v>
      </c>
      <c r="L64" s="6">
        <v>10</v>
      </c>
      <c r="M64" s="6">
        <f>2/3*7.01</f>
        <v>4.6733333333333329</v>
      </c>
      <c r="N64" s="6">
        <v>49.5</v>
      </c>
      <c r="O64" s="6" t="s">
        <v>383</v>
      </c>
      <c r="P64" s="6" t="s">
        <v>384</v>
      </c>
      <c r="Z64" s="6" t="s">
        <v>220</v>
      </c>
      <c r="AB64" s="6" t="s">
        <v>221</v>
      </c>
      <c r="AC64" s="6" t="s">
        <v>213</v>
      </c>
      <c r="AD64" s="6">
        <v>0</v>
      </c>
      <c r="AE64" s="6">
        <v>0</v>
      </c>
      <c r="AF64" s="6">
        <v>0</v>
      </c>
      <c r="AG64" s="6">
        <v>0</v>
      </c>
      <c r="AH64" s="6" t="s">
        <v>179</v>
      </c>
      <c r="AI64" s="6" t="s">
        <v>109</v>
      </c>
      <c r="AJ64" s="6" t="s">
        <v>109</v>
      </c>
      <c r="AK64" s="6" t="s">
        <v>179</v>
      </c>
      <c r="AL64" s="6">
        <v>0</v>
      </c>
      <c r="AM64" s="6">
        <v>1</v>
      </c>
      <c r="AN64" s="6">
        <v>1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</row>
    <row r="65" spans="1:45" x14ac:dyDescent="0.3">
      <c r="A65" s="6" t="s">
        <v>54</v>
      </c>
      <c r="B65" s="6">
        <v>634</v>
      </c>
      <c r="C65" s="6" t="s">
        <v>32</v>
      </c>
      <c r="D65" s="6">
        <v>2015</v>
      </c>
      <c r="E65" s="6" t="s">
        <v>61</v>
      </c>
      <c r="F65" s="6" t="s">
        <v>99</v>
      </c>
      <c r="I65" s="6">
        <v>0.68</v>
      </c>
      <c r="J65" s="6">
        <v>1</v>
      </c>
      <c r="K65" s="6" t="s">
        <v>114</v>
      </c>
      <c r="L65" s="6">
        <v>10</v>
      </c>
      <c r="M65" s="6">
        <f>2/3*0.68</f>
        <v>0.45333333333333337</v>
      </c>
      <c r="N65" s="6">
        <v>9.67</v>
      </c>
      <c r="O65" s="6" t="s">
        <v>375</v>
      </c>
      <c r="P65" s="6" t="s">
        <v>386</v>
      </c>
      <c r="Z65" s="6" t="s">
        <v>220</v>
      </c>
      <c r="AB65" s="6" t="s">
        <v>221</v>
      </c>
      <c r="AC65" s="6" t="s">
        <v>213</v>
      </c>
      <c r="AD65" s="6">
        <v>0</v>
      </c>
      <c r="AE65" s="6">
        <v>0</v>
      </c>
      <c r="AF65" s="6">
        <v>0</v>
      </c>
      <c r="AG65" s="6">
        <v>0</v>
      </c>
      <c r="AH65" s="6" t="s">
        <v>179</v>
      </c>
      <c r="AI65" s="6" t="s">
        <v>109</v>
      </c>
      <c r="AJ65" s="6" t="s">
        <v>109</v>
      </c>
      <c r="AK65" s="6" t="s">
        <v>179</v>
      </c>
      <c r="AL65" s="6">
        <v>0</v>
      </c>
      <c r="AM65" s="6">
        <v>1</v>
      </c>
      <c r="AN65" s="6">
        <v>1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</row>
    <row r="66" spans="1:45" x14ac:dyDescent="0.3">
      <c r="A66" s="6" t="s">
        <v>54</v>
      </c>
      <c r="B66" s="6">
        <v>634</v>
      </c>
      <c r="C66" s="6" t="s">
        <v>32</v>
      </c>
      <c r="D66" s="6">
        <v>2015</v>
      </c>
      <c r="E66" s="6" t="s">
        <v>61</v>
      </c>
      <c r="F66" s="6" t="s">
        <v>98</v>
      </c>
      <c r="I66" s="6">
        <v>7.01</v>
      </c>
      <c r="J66" s="6">
        <v>1</v>
      </c>
      <c r="K66" s="6" t="s">
        <v>114</v>
      </c>
      <c r="L66" s="6">
        <v>10</v>
      </c>
      <c r="M66" s="6">
        <f>2/3*7.01</f>
        <v>4.6733333333333329</v>
      </c>
      <c r="N66" s="6">
        <v>183</v>
      </c>
      <c r="O66" s="6">
        <v>13.5</v>
      </c>
      <c r="P66" s="6">
        <v>29.1</v>
      </c>
    </row>
    <row r="67" spans="1:45" x14ac:dyDescent="0.3">
      <c r="A67" s="6" t="s">
        <v>54</v>
      </c>
      <c r="B67" s="6">
        <v>634</v>
      </c>
      <c r="C67" s="6" t="s">
        <v>32</v>
      </c>
      <c r="D67" s="6">
        <v>2015</v>
      </c>
      <c r="E67" s="6" t="s">
        <v>61</v>
      </c>
      <c r="F67" s="6" t="s">
        <v>99</v>
      </c>
      <c r="K67" s="6" t="s">
        <v>114</v>
      </c>
      <c r="L67" s="6">
        <v>10</v>
      </c>
      <c r="M67" s="6">
        <v>2.75</v>
      </c>
      <c r="N67" s="6">
        <v>319</v>
      </c>
      <c r="O67" s="6">
        <v>9.7200000000000006</v>
      </c>
      <c r="P67" s="6">
        <v>42.2</v>
      </c>
    </row>
    <row r="68" spans="1:45" x14ac:dyDescent="0.3">
      <c r="A68" s="6" t="s">
        <v>54</v>
      </c>
      <c r="B68" s="6">
        <v>634</v>
      </c>
      <c r="C68" s="6" t="s">
        <v>32</v>
      </c>
      <c r="D68" s="6">
        <v>2015</v>
      </c>
      <c r="E68" s="6" t="s">
        <v>61</v>
      </c>
      <c r="F68" s="6" t="s">
        <v>98</v>
      </c>
      <c r="I68" s="6">
        <v>7.01</v>
      </c>
      <c r="J68" s="6">
        <v>1</v>
      </c>
      <c r="K68" s="6" t="s">
        <v>114</v>
      </c>
      <c r="L68" s="6">
        <v>5</v>
      </c>
      <c r="M68" s="6">
        <f>7.01*2/3</f>
        <v>4.6733333333333329</v>
      </c>
      <c r="N68" s="6">
        <v>111</v>
      </c>
      <c r="O68" s="6">
        <v>25.5</v>
      </c>
      <c r="P68" s="6">
        <v>48</v>
      </c>
    </row>
    <row r="69" spans="1:45" x14ac:dyDescent="0.3">
      <c r="A69" s="6" t="s">
        <v>54</v>
      </c>
      <c r="B69" s="6">
        <v>634</v>
      </c>
      <c r="C69" s="6" t="s">
        <v>32</v>
      </c>
      <c r="D69" s="6">
        <v>2015</v>
      </c>
      <c r="E69" s="6" t="s">
        <v>61</v>
      </c>
      <c r="F69" s="6" t="s">
        <v>99</v>
      </c>
      <c r="K69" s="6" t="s">
        <v>114</v>
      </c>
      <c r="L69" s="6">
        <v>5</v>
      </c>
      <c r="M69" s="6">
        <v>2.95</v>
      </c>
      <c r="N69" s="6">
        <v>21.1</v>
      </c>
      <c r="O69" s="6">
        <v>3.91</v>
      </c>
      <c r="P69" s="6">
        <v>9.83</v>
      </c>
    </row>
    <row r="70" spans="1:45" x14ac:dyDescent="0.3">
      <c r="A70" s="6" t="s">
        <v>54</v>
      </c>
      <c r="B70" s="6">
        <v>634</v>
      </c>
      <c r="C70" s="6" t="s">
        <v>32</v>
      </c>
      <c r="D70" s="6">
        <v>2015</v>
      </c>
      <c r="E70" s="6" t="s">
        <v>61</v>
      </c>
      <c r="F70" s="6" t="s">
        <v>98</v>
      </c>
      <c r="I70" s="6">
        <v>7.01</v>
      </c>
      <c r="J70" s="6">
        <v>2</v>
      </c>
      <c r="K70" s="6" t="s">
        <v>114</v>
      </c>
      <c r="L70" s="6">
        <v>10</v>
      </c>
      <c r="M70" s="6">
        <f>7.01*2/3</f>
        <v>4.6733333333333329</v>
      </c>
      <c r="N70" s="6">
        <f>7.01*2/3</f>
        <v>4.6733333333333329</v>
      </c>
    </row>
    <row r="71" spans="1:45" x14ac:dyDescent="0.3">
      <c r="A71" s="6" t="s">
        <v>54</v>
      </c>
      <c r="B71" s="6">
        <v>634</v>
      </c>
      <c r="C71" s="6" t="s">
        <v>32</v>
      </c>
      <c r="D71" s="6">
        <v>2015</v>
      </c>
      <c r="E71" s="6" t="s">
        <v>61</v>
      </c>
      <c r="F71" s="6" t="s">
        <v>99</v>
      </c>
      <c r="I71" s="6">
        <v>0.68</v>
      </c>
      <c r="J71" s="6">
        <v>1</v>
      </c>
      <c r="K71" s="6" t="s">
        <v>114</v>
      </c>
      <c r="L71" s="6">
        <v>10</v>
      </c>
      <c r="M71" s="6">
        <f>0.68*2/3</f>
        <v>0.45333333333333337</v>
      </c>
      <c r="N71" s="6">
        <v>1.33</v>
      </c>
      <c r="P71" s="6">
        <v>0.28999999999999998</v>
      </c>
    </row>
    <row r="72" spans="1:45" x14ac:dyDescent="0.3">
      <c r="A72" s="6" t="s">
        <v>54</v>
      </c>
      <c r="B72" s="6">
        <v>633</v>
      </c>
      <c r="C72" s="6" t="s">
        <v>33</v>
      </c>
      <c r="D72" s="6">
        <v>2015</v>
      </c>
      <c r="E72" s="6" t="s">
        <v>61</v>
      </c>
      <c r="F72" s="6" t="s">
        <v>98</v>
      </c>
      <c r="G72" s="6" t="s">
        <v>109</v>
      </c>
      <c r="H72" s="6">
        <v>1</v>
      </c>
      <c r="K72" s="6" t="s">
        <v>114</v>
      </c>
      <c r="L72" s="6">
        <v>18</v>
      </c>
      <c r="M72" s="6">
        <f>2/3</f>
        <v>0.66666666666666663</v>
      </c>
      <c r="N72" s="6">
        <v>9.1199999999999992</v>
      </c>
      <c r="O72" s="6" t="s">
        <v>387</v>
      </c>
      <c r="P72" s="6" t="s">
        <v>355</v>
      </c>
      <c r="Z72" s="6" t="s">
        <v>222</v>
      </c>
      <c r="AB72" s="6" t="s">
        <v>207</v>
      </c>
      <c r="AC72" s="6" t="s">
        <v>208</v>
      </c>
      <c r="AD72" s="6">
        <v>0</v>
      </c>
      <c r="AE72" s="6">
        <v>0</v>
      </c>
      <c r="AF72" s="6">
        <v>0</v>
      </c>
      <c r="AG72" s="6">
        <v>0</v>
      </c>
      <c r="AH72" s="6" t="s">
        <v>179</v>
      </c>
      <c r="AI72" s="6" t="s">
        <v>109</v>
      </c>
      <c r="AJ72" s="6" t="s">
        <v>109</v>
      </c>
      <c r="AK72" s="6" t="s">
        <v>179</v>
      </c>
      <c r="AL72" s="6">
        <v>0</v>
      </c>
      <c r="AM72" s="6">
        <v>1</v>
      </c>
      <c r="AN72" s="6">
        <v>1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</row>
    <row r="73" spans="1:45" ht="18.75" customHeight="1" x14ac:dyDescent="0.3">
      <c r="A73" s="6" t="s">
        <v>54</v>
      </c>
      <c r="B73" s="6">
        <v>633</v>
      </c>
      <c r="C73" s="6" t="s">
        <v>33</v>
      </c>
      <c r="D73" s="6">
        <v>2015</v>
      </c>
      <c r="E73" s="6" t="s">
        <v>61</v>
      </c>
      <c r="F73" s="11" t="s">
        <v>507</v>
      </c>
      <c r="G73" s="6" t="s">
        <v>125</v>
      </c>
      <c r="H73" s="6">
        <v>1</v>
      </c>
      <c r="K73" s="6" t="s">
        <v>114</v>
      </c>
      <c r="L73" s="6">
        <v>18</v>
      </c>
      <c r="M73" s="6">
        <f>1/3</f>
        <v>0.33333333333333331</v>
      </c>
      <c r="N73" s="6">
        <v>3.38</v>
      </c>
      <c r="O73" s="6" t="s">
        <v>388</v>
      </c>
      <c r="P73" s="6" t="s">
        <v>389</v>
      </c>
      <c r="Z73" s="6" t="s">
        <v>222</v>
      </c>
      <c r="AB73" s="6" t="s">
        <v>207</v>
      </c>
      <c r="AC73" s="6" t="s">
        <v>208</v>
      </c>
      <c r="AD73" s="6">
        <v>0</v>
      </c>
      <c r="AE73" s="6">
        <v>0</v>
      </c>
      <c r="AF73" s="6">
        <v>0</v>
      </c>
      <c r="AG73" s="6">
        <v>0</v>
      </c>
      <c r="AH73" s="6" t="s">
        <v>179</v>
      </c>
      <c r="AI73" s="6" t="s">
        <v>109</v>
      </c>
      <c r="AJ73" s="6" t="s">
        <v>109</v>
      </c>
      <c r="AK73" s="6" t="s">
        <v>179</v>
      </c>
      <c r="AL73" s="6">
        <v>0</v>
      </c>
      <c r="AM73" s="6">
        <v>1</v>
      </c>
      <c r="AN73" s="6">
        <v>1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</row>
    <row r="74" spans="1:45" x14ac:dyDescent="0.3">
      <c r="A74" s="6" t="s">
        <v>54</v>
      </c>
      <c r="B74" s="6">
        <v>516</v>
      </c>
      <c r="C74" s="6" t="s">
        <v>34</v>
      </c>
      <c r="D74" s="6">
        <v>2012</v>
      </c>
      <c r="E74" s="6" t="s">
        <v>61</v>
      </c>
      <c r="F74" s="6" t="s">
        <v>98</v>
      </c>
      <c r="G74" s="6" t="s">
        <v>109</v>
      </c>
      <c r="K74" s="6" t="s">
        <v>114</v>
      </c>
      <c r="L74" s="6">
        <v>39</v>
      </c>
      <c r="M74" s="6" t="s">
        <v>390</v>
      </c>
      <c r="N74" s="6">
        <v>420</v>
      </c>
      <c r="O74" s="6" t="s">
        <v>391</v>
      </c>
      <c r="Z74" s="6" t="s">
        <v>223</v>
      </c>
      <c r="AA74" s="6" t="s">
        <v>224</v>
      </c>
      <c r="AB74" s="6" t="s">
        <v>197</v>
      </c>
      <c r="AC74" s="6" t="s">
        <v>225</v>
      </c>
      <c r="AD74" s="6">
        <v>0</v>
      </c>
      <c r="AE74" s="6">
        <v>0</v>
      </c>
      <c r="AF74" s="6">
        <v>0</v>
      </c>
      <c r="AG74" s="6">
        <v>0</v>
      </c>
      <c r="AH74" s="6" t="s">
        <v>179</v>
      </c>
      <c r="AI74" s="6" t="s">
        <v>109</v>
      </c>
      <c r="AJ74" s="6" t="s">
        <v>109</v>
      </c>
      <c r="AK74" s="6" t="s">
        <v>109</v>
      </c>
      <c r="AL74" s="6">
        <v>0</v>
      </c>
      <c r="AM74" s="6">
        <v>1</v>
      </c>
      <c r="AN74" s="6">
        <v>1</v>
      </c>
      <c r="AO74" s="6">
        <v>1</v>
      </c>
      <c r="AP74" s="6">
        <v>0</v>
      </c>
      <c r="AQ74" s="6">
        <v>0</v>
      </c>
      <c r="AR74" s="6">
        <v>0</v>
      </c>
      <c r="AS74" s="6">
        <v>0</v>
      </c>
    </row>
    <row r="75" spans="1:45" x14ac:dyDescent="0.3">
      <c r="A75" s="6" t="s">
        <v>54</v>
      </c>
      <c r="B75" s="6">
        <v>516</v>
      </c>
      <c r="C75" s="6" t="s">
        <v>34</v>
      </c>
      <c r="D75" s="6">
        <v>2012</v>
      </c>
      <c r="E75" s="6" t="s">
        <v>61</v>
      </c>
      <c r="F75" s="6" t="s">
        <v>99</v>
      </c>
      <c r="G75" s="6" t="s">
        <v>109</v>
      </c>
      <c r="K75" s="6" t="s">
        <v>114</v>
      </c>
      <c r="L75" s="6">
        <v>39</v>
      </c>
      <c r="M75" s="6">
        <v>8.6999999999999993</v>
      </c>
      <c r="N75" s="6">
        <v>1100</v>
      </c>
      <c r="O75" s="6" t="s">
        <v>341</v>
      </c>
      <c r="Z75" s="6" t="s">
        <v>223</v>
      </c>
      <c r="AA75" s="6" t="s">
        <v>224</v>
      </c>
      <c r="AB75" s="6" t="s">
        <v>197</v>
      </c>
      <c r="AC75" s="6" t="s">
        <v>225</v>
      </c>
      <c r="AD75" s="6">
        <v>0</v>
      </c>
      <c r="AE75" s="6">
        <v>0</v>
      </c>
      <c r="AF75" s="6">
        <v>0</v>
      </c>
      <c r="AG75" s="6">
        <v>0</v>
      </c>
      <c r="AH75" s="6" t="s">
        <v>179</v>
      </c>
      <c r="AI75" s="6" t="s">
        <v>109</v>
      </c>
      <c r="AJ75" s="6" t="s">
        <v>109</v>
      </c>
      <c r="AK75" s="6" t="s">
        <v>109</v>
      </c>
      <c r="AL75" s="6">
        <v>0</v>
      </c>
      <c r="AM75" s="6">
        <v>1</v>
      </c>
      <c r="AN75" s="6">
        <v>1</v>
      </c>
      <c r="AO75" s="6">
        <v>1</v>
      </c>
      <c r="AP75" s="6">
        <v>0</v>
      </c>
      <c r="AQ75" s="6">
        <v>0</v>
      </c>
      <c r="AR75" s="6">
        <v>0</v>
      </c>
      <c r="AS75" s="6">
        <v>0</v>
      </c>
    </row>
    <row r="76" spans="1:45" x14ac:dyDescent="0.3">
      <c r="A76" s="6" t="s">
        <v>54</v>
      </c>
      <c r="B76" s="6">
        <v>399</v>
      </c>
      <c r="C76" s="6" t="s">
        <v>35</v>
      </c>
      <c r="D76" s="6">
        <v>2013</v>
      </c>
      <c r="E76" s="6" t="s">
        <v>61</v>
      </c>
      <c r="F76" s="6" t="s">
        <v>99</v>
      </c>
      <c r="I76" s="6" t="s">
        <v>126</v>
      </c>
      <c r="K76" s="6" t="s">
        <v>114</v>
      </c>
      <c r="L76" s="6">
        <v>31</v>
      </c>
      <c r="M76" s="6" t="s">
        <v>355</v>
      </c>
      <c r="N76" s="6">
        <v>1046</v>
      </c>
      <c r="O76" s="6" t="s">
        <v>395</v>
      </c>
      <c r="P76" s="6" t="s">
        <v>396</v>
      </c>
      <c r="Q76" s="6">
        <v>217</v>
      </c>
      <c r="T76" s="6">
        <v>4.0999999999999996</v>
      </c>
      <c r="W76" s="6">
        <v>272</v>
      </c>
      <c r="Z76" s="6" t="s">
        <v>226</v>
      </c>
      <c r="AA76" s="6" t="s">
        <v>227</v>
      </c>
      <c r="AB76" s="6" t="s">
        <v>203</v>
      </c>
      <c r="AC76" s="6" t="s">
        <v>182</v>
      </c>
      <c r="AD76" s="6">
        <v>0</v>
      </c>
      <c r="AE76" s="6">
        <v>0</v>
      </c>
      <c r="AF76" s="6">
        <v>0</v>
      </c>
      <c r="AG76" s="6">
        <v>0</v>
      </c>
      <c r="AH76" s="6" t="s">
        <v>179</v>
      </c>
      <c r="AI76" s="6" t="s">
        <v>109</v>
      </c>
      <c r="AJ76" s="6" t="s">
        <v>109</v>
      </c>
      <c r="AK76" s="6" t="s">
        <v>109</v>
      </c>
      <c r="AL76" s="6">
        <v>0</v>
      </c>
      <c r="AM76" s="6">
        <v>1</v>
      </c>
      <c r="AN76" s="6">
        <v>1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</row>
    <row r="77" spans="1:45" x14ac:dyDescent="0.3">
      <c r="A77" s="6" t="s">
        <v>54</v>
      </c>
      <c r="B77" s="6">
        <v>399</v>
      </c>
      <c r="C77" s="6" t="s">
        <v>35</v>
      </c>
      <c r="D77" s="6">
        <v>2013</v>
      </c>
      <c r="E77" s="6" t="s">
        <v>61</v>
      </c>
      <c r="F77" s="6" t="s">
        <v>98</v>
      </c>
      <c r="I77" s="6" t="s">
        <v>126</v>
      </c>
      <c r="K77" s="6" t="s">
        <v>114</v>
      </c>
      <c r="L77" s="6">
        <v>31</v>
      </c>
      <c r="M77" s="6" t="s">
        <v>397</v>
      </c>
      <c r="N77" s="6">
        <v>676</v>
      </c>
      <c r="O77" s="6" t="s">
        <v>398</v>
      </c>
      <c r="P77" s="6" t="s">
        <v>399</v>
      </c>
      <c r="Q77" s="6">
        <v>173</v>
      </c>
      <c r="T77" s="6">
        <v>12.6</v>
      </c>
      <c r="W77" s="6">
        <v>343</v>
      </c>
      <c r="Z77" s="6" t="s">
        <v>226</v>
      </c>
      <c r="AA77" s="6" t="s">
        <v>227</v>
      </c>
      <c r="AB77" s="6" t="s">
        <v>203</v>
      </c>
      <c r="AC77" s="6" t="s">
        <v>182</v>
      </c>
      <c r="AD77" s="6">
        <v>0</v>
      </c>
      <c r="AE77" s="6">
        <v>0</v>
      </c>
      <c r="AF77" s="6">
        <v>0</v>
      </c>
      <c r="AG77" s="6">
        <v>0</v>
      </c>
      <c r="AH77" s="6" t="s">
        <v>179</v>
      </c>
      <c r="AI77" s="6" t="s">
        <v>109</v>
      </c>
      <c r="AJ77" s="6" t="s">
        <v>109</v>
      </c>
      <c r="AK77" s="6" t="s">
        <v>109</v>
      </c>
      <c r="AL77" s="6">
        <v>0</v>
      </c>
      <c r="AM77" s="6">
        <v>1</v>
      </c>
      <c r="AN77" s="6">
        <v>1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</row>
    <row r="78" spans="1:45" x14ac:dyDescent="0.3">
      <c r="A78" s="6" t="s">
        <v>54</v>
      </c>
      <c r="B78" s="6">
        <v>620</v>
      </c>
      <c r="C78" s="6" t="s">
        <v>36</v>
      </c>
      <c r="D78" s="6">
        <v>2011</v>
      </c>
      <c r="E78" s="6" t="s">
        <v>61</v>
      </c>
      <c r="F78" s="6" t="s">
        <v>99</v>
      </c>
      <c r="G78" s="6" t="s">
        <v>127</v>
      </c>
      <c r="K78" s="6" t="s">
        <v>114</v>
      </c>
      <c r="L78" s="6">
        <v>41</v>
      </c>
      <c r="M78" s="6" t="s">
        <v>136</v>
      </c>
      <c r="N78" s="6">
        <v>94</v>
      </c>
      <c r="O78" s="6" t="s">
        <v>400</v>
      </c>
      <c r="P78" s="6" t="s">
        <v>278</v>
      </c>
      <c r="U78" s="6">
        <v>2.4</v>
      </c>
      <c r="V78" s="6">
        <v>8.1</v>
      </c>
      <c r="Z78" s="6" t="s">
        <v>228</v>
      </c>
      <c r="AB78" s="6" t="s">
        <v>229</v>
      </c>
      <c r="AC78" s="6" t="s">
        <v>225</v>
      </c>
      <c r="AD78" s="6">
        <v>0</v>
      </c>
      <c r="AE78" s="6">
        <v>0</v>
      </c>
      <c r="AF78" s="6">
        <v>0</v>
      </c>
      <c r="AG78" s="6">
        <v>0</v>
      </c>
      <c r="AH78" s="6" t="s">
        <v>179</v>
      </c>
      <c r="AI78" s="6" t="s">
        <v>109</v>
      </c>
      <c r="AJ78" s="6" t="s">
        <v>109</v>
      </c>
      <c r="AK78" s="6" t="s">
        <v>179</v>
      </c>
      <c r="AL78" s="6">
        <v>1</v>
      </c>
      <c r="AM78" s="6">
        <v>1</v>
      </c>
      <c r="AN78" s="6">
        <v>1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</row>
    <row r="79" spans="1:45" x14ac:dyDescent="0.3">
      <c r="A79" s="6" t="s">
        <v>54</v>
      </c>
      <c r="B79" s="6">
        <v>620</v>
      </c>
      <c r="C79" s="6" t="s">
        <v>36</v>
      </c>
      <c r="D79" s="6">
        <v>2011</v>
      </c>
      <c r="E79" s="6" t="s">
        <v>61</v>
      </c>
      <c r="F79" s="6" t="s">
        <v>98</v>
      </c>
      <c r="G79" s="6" t="s">
        <v>128</v>
      </c>
      <c r="H79" s="6">
        <v>1</v>
      </c>
      <c r="K79" s="6" t="s">
        <v>114</v>
      </c>
      <c r="L79" s="6">
        <v>41</v>
      </c>
      <c r="M79" s="6">
        <f>6.3*2/3</f>
        <v>4.2</v>
      </c>
      <c r="N79" s="6">
        <v>56</v>
      </c>
      <c r="O79" s="6" t="s">
        <v>285</v>
      </c>
      <c r="P79" s="6" t="s">
        <v>316</v>
      </c>
      <c r="U79" s="6">
        <v>11</v>
      </c>
      <c r="V79" s="6">
        <v>25</v>
      </c>
      <c r="Z79" s="6" t="s">
        <v>228</v>
      </c>
      <c r="AB79" s="6" t="s">
        <v>229</v>
      </c>
      <c r="AC79" s="6" t="s">
        <v>225</v>
      </c>
      <c r="AD79" s="6">
        <v>0</v>
      </c>
      <c r="AE79" s="6">
        <v>0</v>
      </c>
      <c r="AF79" s="6">
        <v>0</v>
      </c>
      <c r="AG79" s="6">
        <v>0</v>
      </c>
      <c r="AH79" s="6" t="s">
        <v>179</v>
      </c>
      <c r="AI79" s="6" t="s">
        <v>109</v>
      </c>
      <c r="AJ79" s="6" t="s">
        <v>109</v>
      </c>
      <c r="AK79" s="6" t="s">
        <v>179</v>
      </c>
      <c r="AL79" s="6">
        <v>1</v>
      </c>
      <c r="AM79" s="6">
        <v>1</v>
      </c>
      <c r="AN79" s="6">
        <v>1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</row>
    <row r="80" spans="1:45" x14ac:dyDescent="0.3">
      <c r="A80" s="6" t="s">
        <v>55</v>
      </c>
      <c r="B80" s="6">
        <v>550</v>
      </c>
      <c r="C80" s="6" t="s">
        <v>37</v>
      </c>
      <c r="D80" s="6">
        <v>2016</v>
      </c>
      <c r="E80" s="6" t="s">
        <v>66</v>
      </c>
      <c r="F80" s="6" t="s">
        <v>98</v>
      </c>
      <c r="K80" s="6" t="s">
        <v>402</v>
      </c>
      <c r="L80" s="6">
        <v>33</v>
      </c>
      <c r="M80" s="6" t="s">
        <v>403</v>
      </c>
      <c r="N80" s="6">
        <v>1838.17</v>
      </c>
      <c r="O80" s="6" t="s">
        <v>404</v>
      </c>
      <c r="P80" s="6" t="s">
        <v>405</v>
      </c>
      <c r="Q80" s="6">
        <v>479.92168222423498</v>
      </c>
      <c r="Z80" s="6" t="s">
        <v>230</v>
      </c>
      <c r="AB80" s="6" t="s">
        <v>231</v>
      </c>
      <c r="AC80" s="6" t="s">
        <v>232</v>
      </c>
      <c r="AD80" s="6">
        <v>0</v>
      </c>
      <c r="AE80" s="6">
        <v>0</v>
      </c>
      <c r="AF80" s="6">
        <v>0</v>
      </c>
      <c r="AG80" s="6">
        <v>0</v>
      </c>
      <c r="AH80" s="6" t="s">
        <v>179</v>
      </c>
      <c r="AI80" s="6" t="s">
        <v>179</v>
      </c>
      <c r="AJ80" s="6" t="s">
        <v>179</v>
      </c>
      <c r="AK80" s="6" t="s">
        <v>109</v>
      </c>
      <c r="AL80" s="6">
        <v>0</v>
      </c>
      <c r="AM80" s="6">
        <v>1</v>
      </c>
      <c r="AN80" s="6">
        <v>0</v>
      </c>
      <c r="AO80" s="6">
        <v>1</v>
      </c>
      <c r="AP80" s="6">
        <v>0</v>
      </c>
      <c r="AQ80" s="6">
        <v>0</v>
      </c>
      <c r="AR80" s="6">
        <v>0</v>
      </c>
      <c r="AS80" s="6">
        <v>0</v>
      </c>
    </row>
    <row r="81" spans="1:46" x14ac:dyDescent="0.3">
      <c r="A81" s="6" t="s">
        <v>55</v>
      </c>
      <c r="B81" s="6">
        <v>550</v>
      </c>
      <c r="C81" s="6" t="s">
        <v>37</v>
      </c>
      <c r="D81" s="6">
        <v>2016</v>
      </c>
      <c r="E81" s="6" t="s">
        <v>66</v>
      </c>
      <c r="F81" s="6" t="s">
        <v>99</v>
      </c>
      <c r="K81" s="6" t="s">
        <v>402</v>
      </c>
      <c r="L81" s="6">
        <v>33</v>
      </c>
      <c r="M81" s="6" t="s">
        <v>406</v>
      </c>
      <c r="N81" s="6">
        <v>1956.34</v>
      </c>
      <c r="O81" s="6" t="s">
        <v>407</v>
      </c>
      <c r="P81" s="6" t="s">
        <v>408</v>
      </c>
      <c r="Q81" s="6">
        <v>462.79437203361198</v>
      </c>
      <c r="Z81" s="6" t="s">
        <v>230</v>
      </c>
      <c r="AB81" s="6" t="s">
        <v>231</v>
      </c>
      <c r="AC81" s="6" t="s">
        <v>232</v>
      </c>
      <c r="AD81" s="6">
        <v>0</v>
      </c>
      <c r="AE81" s="6">
        <v>0</v>
      </c>
      <c r="AF81" s="6">
        <v>0</v>
      </c>
      <c r="AG81" s="6">
        <v>0</v>
      </c>
      <c r="AH81" s="6" t="s">
        <v>179</v>
      </c>
      <c r="AI81" s="6" t="s">
        <v>179</v>
      </c>
      <c r="AJ81" s="6" t="s">
        <v>179</v>
      </c>
      <c r="AK81" s="6" t="s">
        <v>109</v>
      </c>
      <c r="AL81" s="6">
        <v>0</v>
      </c>
      <c r="AM81" s="6">
        <v>1</v>
      </c>
      <c r="AN81" s="6">
        <v>0</v>
      </c>
      <c r="AO81" s="6">
        <v>1</v>
      </c>
      <c r="AP81" s="6">
        <v>0</v>
      </c>
      <c r="AQ81" s="6">
        <v>0</v>
      </c>
      <c r="AR81" s="6">
        <v>0</v>
      </c>
      <c r="AS81" s="6">
        <v>0</v>
      </c>
    </row>
    <row r="82" spans="1:46" x14ac:dyDescent="0.3">
      <c r="A82" s="6" t="s">
        <v>55</v>
      </c>
      <c r="B82" s="6">
        <v>550</v>
      </c>
      <c r="C82" s="6" t="s">
        <v>37</v>
      </c>
      <c r="D82" s="6">
        <v>2016</v>
      </c>
      <c r="E82" s="6" t="s">
        <v>66</v>
      </c>
      <c r="F82" s="6" t="s">
        <v>98</v>
      </c>
      <c r="K82" s="6" t="s">
        <v>402</v>
      </c>
      <c r="L82" s="6">
        <v>10</v>
      </c>
      <c r="M82" s="6" t="s">
        <v>409</v>
      </c>
      <c r="N82" s="6">
        <v>2674.04</v>
      </c>
      <c r="O82" s="6" t="s">
        <v>410</v>
      </c>
      <c r="P82" s="6" t="s">
        <v>411</v>
      </c>
      <c r="Q82" s="6">
        <v>834.71994308137698</v>
      </c>
      <c r="Z82" s="6" t="s">
        <v>233</v>
      </c>
      <c r="AB82" s="6" t="s">
        <v>231</v>
      </c>
      <c r="AC82" s="6" t="s">
        <v>232</v>
      </c>
      <c r="AD82" s="6">
        <v>0</v>
      </c>
      <c r="AE82" s="6">
        <v>0</v>
      </c>
      <c r="AF82" s="6">
        <v>0</v>
      </c>
      <c r="AG82" s="6">
        <v>0</v>
      </c>
      <c r="AH82" s="6" t="s">
        <v>179</v>
      </c>
      <c r="AI82" s="6" t="s">
        <v>179</v>
      </c>
      <c r="AJ82" s="6" t="s">
        <v>179</v>
      </c>
      <c r="AK82" s="6" t="s">
        <v>109</v>
      </c>
      <c r="AL82" s="6">
        <v>0</v>
      </c>
      <c r="AM82" s="6">
        <v>1</v>
      </c>
      <c r="AN82" s="6">
        <v>0</v>
      </c>
      <c r="AO82" s="6">
        <v>1</v>
      </c>
      <c r="AP82" s="6">
        <v>0</v>
      </c>
      <c r="AQ82" s="6">
        <v>0</v>
      </c>
      <c r="AR82" s="6">
        <v>0</v>
      </c>
      <c r="AS82" s="6">
        <v>0</v>
      </c>
    </row>
    <row r="83" spans="1:46" x14ac:dyDescent="0.3">
      <c r="A83" s="6" t="s">
        <v>55</v>
      </c>
      <c r="B83" s="6">
        <v>550</v>
      </c>
      <c r="C83" s="6" t="s">
        <v>37</v>
      </c>
      <c r="D83" s="6">
        <v>2016</v>
      </c>
      <c r="E83" s="6" t="s">
        <v>66</v>
      </c>
      <c r="F83" s="6" t="s">
        <v>99</v>
      </c>
      <c r="K83" s="6" t="s">
        <v>402</v>
      </c>
      <c r="L83" s="6">
        <v>10</v>
      </c>
      <c r="M83" s="6" t="s">
        <v>412</v>
      </c>
      <c r="N83" s="6">
        <v>3130.08</v>
      </c>
      <c r="O83" s="6" t="s">
        <v>413</v>
      </c>
      <c r="P83" s="6" t="s">
        <v>414</v>
      </c>
      <c r="Q83" s="6">
        <v>1160.95742106222</v>
      </c>
      <c r="Z83" s="6" t="s">
        <v>233</v>
      </c>
      <c r="AB83" s="6" t="s">
        <v>231</v>
      </c>
      <c r="AC83" s="6" t="s">
        <v>232</v>
      </c>
      <c r="AD83" s="6">
        <v>0</v>
      </c>
      <c r="AE83" s="6">
        <v>0</v>
      </c>
      <c r="AF83" s="6">
        <v>0</v>
      </c>
      <c r="AG83" s="6">
        <v>0</v>
      </c>
      <c r="AH83" s="6" t="s">
        <v>179</v>
      </c>
      <c r="AI83" s="6" t="s">
        <v>179</v>
      </c>
      <c r="AJ83" s="6" t="s">
        <v>179</v>
      </c>
      <c r="AK83" s="6" t="s">
        <v>109</v>
      </c>
      <c r="AL83" s="6">
        <v>0</v>
      </c>
      <c r="AM83" s="6">
        <v>1</v>
      </c>
      <c r="AN83" s="6">
        <v>0</v>
      </c>
      <c r="AO83" s="6">
        <v>1</v>
      </c>
      <c r="AP83" s="6">
        <v>0</v>
      </c>
      <c r="AQ83" s="6">
        <v>0</v>
      </c>
      <c r="AR83" s="6">
        <v>0</v>
      </c>
      <c r="AS83" s="6">
        <v>0</v>
      </c>
    </row>
    <row r="84" spans="1:46" x14ac:dyDescent="0.3">
      <c r="A84" s="6" t="s">
        <v>55</v>
      </c>
      <c r="B84" s="6">
        <v>550</v>
      </c>
      <c r="C84" s="6" t="s">
        <v>37</v>
      </c>
      <c r="D84" s="6">
        <v>2016</v>
      </c>
      <c r="E84" s="6" t="s">
        <v>66</v>
      </c>
      <c r="F84" s="6" t="s">
        <v>98</v>
      </c>
      <c r="K84" s="6" t="s">
        <v>402</v>
      </c>
      <c r="L84" s="6">
        <v>29</v>
      </c>
      <c r="M84" s="6" t="s">
        <v>415</v>
      </c>
      <c r="N84" s="6">
        <v>1838.17</v>
      </c>
      <c r="O84" s="6" t="s">
        <v>416</v>
      </c>
      <c r="P84" s="6" t="s">
        <v>417</v>
      </c>
      <c r="Q84" s="6">
        <v>480.79189860124598</v>
      </c>
      <c r="Z84" s="6" t="s">
        <v>231</v>
      </c>
      <c r="AB84" s="6" t="s">
        <v>197</v>
      </c>
      <c r="AC84" s="6" t="s">
        <v>232</v>
      </c>
      <c r="AD84" s="6">
        <v>0</v>
      </c>
      <c r="AE84" s="6">
        <v>0</v>
      </c>
      <c r="AF84" s="6">
        <v>0</v>
      </c>
      <c r="AG84" s="6">
        <v>0</v>
      </c>
      <c r="AH84" s="6" t="s">
        <v>179</v>
      </c>
      <c r="AI84" s="6" t="s">
        <v>179</v>
      </c>
      <c r="AJ84" s="6" t="s">
        <v>179</v>
      </c>
      <c r="AK84" s="6" t="s">
        <v>109</v>
      </c>
      <c r="AL84" s="6">
        <v>0</v>
      </c>
      <c r="AM84" s="6">
        <v>1</v>
      </c>
      <c r="AN84" s="6">
        <v>0</v>
      </c>
      <c r="AO84" s="6">
        <v>1</v>
      </c>
      <c r="AP84" s="6">
        <v>0</v>
      </c>
      <c r="AQ84" s="6">
        <v>0</v>
      </c>
      <c r="AR84" s="6">
        <v>0</v>
      </c>
      <c r="AS84" s="6">
        <v>0</v>
      </c>
    </row>
    <row r="85" spans="1:46" x14ac:dyDescent="0.3">
      <c r="A85" s="6" t="s">
        <v>55</v>
      </c>
      <c r="B85" s="6">
        <v>550</v>
      </c>
      <c r="C85" s="6" t="s">
        <v>37</v>
      </c>
      <c r="D85" s="6">
        <v>2016</v>
      </c>
      <c r="E85" s="6" t="s">
        <v>66</v>
      </c>
      <c r="F85" s="6" t="s">
        <v>99</v>
      </c>
      <c r="K85" s="6" t="s">
        <v>402</v>
      </c>
      <c r="L85" s="6">
        <v>29</v>
      </c>
      <c r="M85" s="6" t="s">
        <v>418</v>
      </c>
      <c r="N85" s="6">
        <v>1956.34</v>
      </c>
      <c r="O85" s="6" t="s">
        <v>419</v>
      </c>
      <c r="P85" s="6" t="s">
        <v>420</v>
      </c>
      <c r="Q85" s="6">
        <v>476.07211632029498</v>
      </c>
      <c r="Z85" s="6" t="s">
        <v>231</v>
      </c>
      <c r="AB85" s="6" t="s">
        <v>197</v>
      </c>
      <c r="AC85" s="6" t="s">
        <v>232</v>
      </c>
      <c r="AD85" s="6">
        <v>0</v>
      </c>
      <c r="AE85" s="6">
        <v>0</v>
      </c>
      <c r="AF85" s="6">
        <v>0</v>
      </c>
      <c r="AG85" s="6">
        <v>0</v>
      </c>
      <c r="AH85" s="6" t="s">
        <v>179</v>
      </c>
      <c r="AI85" s="6" t="s">
        <v>179</v>
      </c>
      <c r="AJ85" s="6" t="s">
        <v>179</v>
      </c>
      <c r="AK85" s="6" t="s">
        <v>109</v>
      </c>
      <c r="AL85" s="6">
        <v>0</v>
      </c>
      <c r="AM85" s="6">
        <v>1</v>
      </c>
      <c r="AN85" s="6">
        <v>0</v>
      </c>
      <c r="AO85" s="6">
        <v>1</v>
      </c>
      <c r="AP85" s="6">
        <v>0</v>
      </c>
      <c r="AQ85" s="6">
        <v>0</v>
      </c>
      <c r="AR85" s="6">
        <v>0</v>
      </c>
      <c r="AS85" s="6">
        <v>0</v>
      </c>
    </row>
    <row r="86" spans="1:46" x14ac:dyDescent="0.3">
      <c r="A86" s="6" t="s">
        <v>55</v>
      </c>
      <c r="B86" s="6">
        <v>629</v>
      </c>
      <c r="C86" s="6" t="s">
        <v>38</v>
      </c>
      <c r="D86" s="6">
        <v>2015</v>
      </c>
      <c r="E86" s="6" t="s">
        <v>66</v>
      </c>
      <c r="F86" s="6" t="s">
        <v>98</v>
      </c>
      <c r="G86" s="6" t="s">
        <v>129</v>
      </c>
      <c r="I86" s="6" t="s">
        <v>132</v>
      </c>
      <c r="K86" s="6" t="s">
        <v>114</v>
      </c>
      <c r="L86" s="6">
        <v>28</v>
      </c>
      <c r="M86" s="6" t="s">
        <v>421</v>
      </c>
      <c r="N86" s="6">
        <v>125.7</v>
      </c>
      <c r="O86" s="6" t="s">
        <v>422</v>
      </c>
      <c r="P86" s="6" t="s">
        <v>423</v>
      </c>
      <c r="Q86" s="6">
        <v>8.2505731309556491</v>
      </c>
      <c r="Z86" s="6" t="s">
        <v>234</v>
      </c>
      <c r="AA86" s="6" t="s">
        <v>235</v>
      </c>
      <c r="AB86" s="6" t="s">
        <v>197</v>
      </c>
      <c r="AC86" s="6" t="s">
        <v>236</v>
      </c>
      <c r="AD86" s="6">
        <v>0</v>
      </c>
      <c r="AE86" s="6">
        <v>1</v>
      </c>
      <c r="AF86" s="6">
        <v>0</v>
      </c>
      <c r="AG86" s="6">
        <v>0</v>
      </c>
      <c r="AH86" s="6" t="s">
        <v>179</v>
      </c>
      <c r="AI86" s="6" t="s">
        <v>109</v>
      </c>
      <c r="AJ86" s="6" t="s">
        <v>109</v>
      </c>
      <c r="AK86" s="6" t="s">
        <v>179</v>
      </c>
      <c r="AL86" s="6">
        <v>1</v>
      </c>
      <c r="AM86" s="6">
        <v>0</v>
      </c>
      <c r="AN86" s="6">
        <v>1</v>
      </c>
      <c r="AO86" s="6">
        <v>1</v>
      </c>
      <c r="AP86" s="6">
        <v>0</v>
      </c>
      <c r="AQ86" s="6">
        <v>1</v>
      </c>
      <c r="AR86" s="6">
        <v>0</v>
      </c>
      <c r="AS86" s="6">
        <v>0</v>
      </c>
    </row>
    <row r="87" spans="1:46" x14ac:dyDescent="0.3">
      <c r="A87" s="6" t="s">
        <v>55</v>
      </c>
      <c r="B87" s="6">
        <v>629</v>
      </c>
      <c r="C87" s="6" t="s">
        <v>38</v>
      </c>
      <c r="D87" s="6">
        <v>2015</v>
      </c>
      <c r="E87" s="6" t="s">
        <v>66</v>
      </c>
      <c r="F87" s="6" t="s">
        <v>99</v>
      </c>
      <c r="G87" s="6" t="s">
        <v>129</v>
      </c>
      <c r="I87" s="6" t="s">
        <v>133</v>
      </c>
      <c r="K87" s="6" t="s">
        <v>114</v>
      </c>
      <c r="L87" s="6">
        <v>28</v>
      </c>
      <c r="M87" s="6" t="s">
        <v>123</v>
      </c>
      <c r="N87" s="6">
        <v>28.2</v>
      </c>
      <c r="O87" s="6" t="s">
        <v>424</v>
      </c>
      <c r="P87" s="6" t="s">
        <v>425</v>
      </c>
      <c r="Q87" s="6">
        <v>21.9973312164263</v>
      </c>
      <c r="Z87" s="6" t="s">
        <v>234</v>
      </c>
      <c r="AA87" s="6" t="s">
        <v>235</v>
      </c>
      <c r="AB87" s="6" t="s">
        <v>197</v>
      </c>
      <c r="AC87" s="6" t="s">
        <v>236</v>
      </c>
      <c r="AD87" s="6">
        <v>0</v>
      </c>
      <c r="AE87" s="6">
        <v>1</v>
      </c>
      <c r="AF87" s="6">
        <v>0</v>
      </c>
      <c r="AG87" s="6">
        <v>0</v>
      </c>
      <c r="AH87" s="6" t="s">
        <v>179</v>
      </c>
      <c r="AI87" s="6" t="s">
        <v>109</v>
      </c>
      <c r="AJ87" s="6" t="s">
        <v>109</v>
      </c>
      <c r="AK87" s="6" t="s">
        <v>179</v>
      </c>
      <c r="AL87" s="6">
        <v>1</v>
      </c>
      <c r="AM87" s="6">
        <v>0</v>
      </c>
      <c r="AN87" s="6">
        <v>1</v>
      </c>
      <c r="AO87" s="6">
        <v>1</v>
      </c>
      <c r="AP87" s="6">
        <v>0</v>
      </c>
      <c r="AQ87" s="6">
        <v>1</v>
      </c>
      <c r="AR87" s="6">
        <v>0</v>
      </c>
      <c r="AS87" s="6">
        <v>0</v>
      </c>
    </row>
    <row r="88" spans="1:46" x14ac:dyDescent="0.3">
      <c r="A88" s="6" t="s">
        <v>56</v>
      </c>
      <c r="C88" s="6" t="s">
        <v>39</v>
      </c>
      <c r="D88" s="6">
        <v>2017</v>
      </c>
      <c r="E88" s="6" t="s">
        <v>67</v>
      </c>
      <c r="F88" s="6" t="s">
        <v>98</v>
      </c>
      <c r="G88" s="6" t="s">
        <v>134</v>
      </c>
      <c r="H88" s="6">
        <v>1</v>
      </c>
      <c r="K88" s="6" t="s">
        <v>135</v>
      </c>
      <c r="L88" s="6">
        <v>11</v>
      </c>
      <c r="M88" s="6" t="s">
        <v>426</v>
      </c>
      <c r="N88" s="6">
        <v>13</v>
      </c>
      <c r="O88" s="6" t="s">
        <v>427</v>
      </c>
      <c r="P88" s="6" t="s">
        <v>428</v>
      </c>
      <c r="Q88" s="6">
        <v>3.024</v>
      </c>
      <c r="Z88" s="6" t="s">
        <v>237</v>
      </c>
      <c r="AB88" s="6" t="s">
        <v>201</v>
      </c>
      <c r="AC88" s="6" t="s">
        <v>208</v>
      </c>
      <c r="AD88" s="6">
        <v>0</v>
      </c>
      <c r="AE88" s="6">
        <v>0</v>
      </c>
      <c r="AF88" s="6">
        <v>0</v>
      </c>
      <c r="AG88" s="6">
        <v>0</v>
      </c>
      <c r="AI88" s="6" t="s">
        <v>179</v>
      </c>
      <c r="AJ88" s="6" t="s">
        <v>179</v>
      </c>
      <c r="AK88" s="6" t="s">
        <v>179</v>
      </c>
      <c r="AL88" s="6">
        <v>1</v>
      </c>
      <c r="AM88" s="6">
        <v>0</v>
      </c>
      <c r="AN88" s="6">
        <v>1</v>
      </c>
      <c r="AO88" s="6">
        <v>1</v>
      </c>
      <c r="AP88" s="6">
        <v>0</v>
      </c>
      <c r="AQ88" s="6">
        <v>1</v>
      </c>
      <c r="AR88" s="6">
        <v>0</v>
      </c>
      <c r="AS88" s="6">
        <v>1</v>
      </c>
      <c r="AT88" s="6" t="s">
        <v>238</v>
      </c>
    </row>
    <row r="89" spans="1:46" x14ac:dyDescent="0.3">
      <c r="A89" s="6" t="s">
        <v>56</v>
      </c>
      <c r="C89" s="6" t="s">
        <v>39</v>
      </c>
      <c r="D89" s="6">
        <v>2017</v>
      </c>
      <c r="E89" s="6" t="s">
        <v>67</v>
      </c>
      <c r="F89" s="6" t="s">
        <v>99</v>
      </c>
      <c r="G89" s="6" t="s">
        <v>134</v>
      </c>
      <c r="H89" s="6">
        <v>1</v>
      </c>
      <c r="K89" s="6" t="s">
        <v>135</v>
      </c>
      <c r="L89" s="6">
        <v>11</v>
      </c>
      <c r="M89" s="6" t="s">
        <v>426</v>
      </c>
      <c r="N89" s="6">
        <v>6</v>
      </c>
      <c r="O89" s="6" t="s">
        <v>429</v>
      </c>
      <c r="P89" s="6" t="s">
        <v>430</v>
      </c>
      <c r="Q89" s="6">
        <v>1.0369999999999999</v>
      </c>
      <c r="Z89" s="6" t="s">
        <v>237</v>
      </c>
      <c r="AB89" s="6" t="s">
        <v>201</v>
      </c>
      <c r="AC89" s="6" t="s">
        <v>208</v>
      </c>
      <c r="AD89" s="6">
        <v>0</v>
      </c>
      <c r="AE89" s="6">
        <v>0</v>
      </c>
      <c r="AF89" s="6">
        <v>0</v>
      </c>
      <c r="AG89" s="6">
        <v>0</v>
      </c>
      <c r="AI89" s="6" t="s">
        <v>179</v>
      </c>
      <c r="AJ89" s="6" t="s">
        <v>179</v>
      </c>
      <c r="AK89" s="6" t="s">
        <v>179</v>
      </c>
      <c r="AL89" s="6">
        <v>1</v>
      </c>
      <c r="AM89" s="6">
        <v>0</v>
      </c>
      <c r="AN89" s="6">
        <v>1</v>
      </c>
      <c r="AO89" s="6">
        <v>1</v>
      </c>
      <c r="AP89" s="6">
        <v>0</v>
      </c>
      <c r="AQ89" s="6">
        <v>1</v>
      </c>
      <c r="AR89" s="6">
        <v>0</v>
      </c>
      <c r="AS89" s="6">
        <v>1</v>
      </c>
    </row>
    <row r="90" spans="1:46" x14ac:dyDescent="0.3">
      <c r="A90" s="6" t="s">
        <v>56</v>
      </c>
      <c r="C90" s="6" t="s">
        <v>39</v>
      </c>
      <c r="D90" s="6">
        <v>2017</v>
      </c>
      <c r="E90" s="6" t="s">
        <v>68</v>
      </c>
      <c r="F90" s="6" t="s">
        <v>98</v>
      </c>
      <c r="G90" s="6" t="s">
        <v>134</v>
      </c>
      <c r="H90" s="6">
        <v>1</v>
      </c>
      <c r="K90" s="6" t="s">
        <v>135</v>
      </c>
      <c r="L90" s="6">
        <v>6</v>
      </c>
      <c r="M90" s="6" t="s">
        <v>426</v>
      </c>
      <c r="N90" s="6">
        <v>9</v>
      </c>
      <c r="O90" s="6" t="s">
        <v>303</v>
      </c>
      <c r="P90" s="6" t="s">
        <v>431</v>
      </c>
      <c r="Q90" s="6">
        <v>1.861</v>
      </c>
      <c r="Z90" s="6" t="s">
        <v>237</v>
      </c>
      <c r="AB90" s="6" t="s">
        <v>201</v>
      </c>
      <c r="AC90" s="6" t="s">
        <v>208</v>
      </c>
      <c r="AD90" s="6">
        <v>0</v>
      </c>
      <c r="AE90" s="6">
        <v>0</v>
      </c>
      <c r="AF90" s="6">
        <v>0</v>
      </c>
      <c r="AG90" s="6">
        <v>0</v>
      </c>
      <c r="AI90" s="6" t="s">
        <v>179</v>
      </c>
      <c r="AJ90" s="6" t="s">
        <v>179</v>
      </c>
      <c r="AK90" s="6" t="s">
        <v>179</v>
      </c>
      <c r="AL90" s="6">
        <v>1</v>
      </c>
      <c r="AM90" s="6">
        <v>0</v>
      </c>
      <c r="AN90" s="6">
        <v>1</v>
      </c>
      <c r="AO90" s="6">
        <v>1</v>
      </c>
      <c r="AP90" s="6">
        <v>0</v>
      </c>
      <c r="AQ90" s="6">
        <v>1</v>
      </c>
      <c r="AR90" s="6">
        <v>0</v>
      </c>
      <c r="AS90" s="6">
        <v>1</v>
      </c>
    </row>
    <row r="91" spans="1:46" x14ac:dyDescent="0.3">
      <c r="A91" s="6" t="s">
        <v>56</v>
      </c>
      <c r="C91" s="6" t="s">
        <v>39</v>
      </c>
      <c r="D91" s="6">
        <v>2017</v>
      </c>
      <c r="E91" s="6" t="s">
        <v>68</v>
      </c>
      <c r="F91" s="6" t="s">
        <v>99</v>
      </c>
      <c r="G91" s="6" t="s">
        <v>134</v>
      </c>
      <c r="H91" s="6">
        <v>1</v>
      </c>
      <c r="K91" s="6" t="s">
        <v>135</v>
      </c>
      <c r="L91" s="6">
        <v>6</v>
      </c>
      <c r="M91" s="6" t="s">
        <v>426</v>
      </c>
      <c r="N91" s="6">
        <v>6</v>
      </c>
      <c r="O91" s="6" t="s">
        <v>429</v>
      </c>
      <c r="P91" s="6" t="s">
        <v>358</v>
      </c>
      <c r="Q91" s="6">
        <v>0.78800000000000003</v>
      </c>
      <c r="Z91" s="6" t="s">
        <v>237</v>
      </c>
      <c r="AB91" s="6" t="s">
        <v>201</v>
      </c>
      <c r="AC91" s="6" t="s">
        <v>208</v>
      </c>
      <c r="AD91" s="6">
        <v>0</v>
      </c>
      <c r="AE91" s="6">
        <v>0</v>
      </c>
      <c r="AF91" s="6">
        <v>0</v>
      </c>
      <c r="AG91" s="6">
        <v>0</v>
      </c>
      <c r="AI91" s="6" t="s">
        <v>179</v>
      </c>
      <c r="AJ91" s="6" t="s">
        <v>179</v>
      </c>
      <c r="AK91" s="6" t="s">
        <v>179</v>
      </c>
      <c r="AL91" s="6">
        <v>1</v>
      </c>
      <c r="AM91" s="6">
        <v>0</v>
      </c>
      <c r="AN91" s="6">
        <v>1</v>
      </c>
      <c r="AO91" s="6">
        <v>1</v>
      </c>
      <c r="AP91" s="6">
        <v>0</v>
      </c>
      <c r="AQ91" s="6">
        <v>1</v>
      </c>
      <c r="AR91" s="6">
        <v>0</v>
      </c>
      <c r="AS91" s="6">
        <v>1</v>
      </c>
    </row>
    <row r="92" spans="1:46" x14ac:dyDescent="0.3">
      <c r="A92" s="6" t="s">
        <v>56</v>
      </c>
      <c r="C92" s="6" t="s">
        <v>40</v>
      </c>
      <c r="D92" s="6">
        <v>2015</v>
      </c>
      <c r="E92" s="6" t="s">
        <v>69</v>
      </c>
      <c r="F92" s="6" t="s">
        <v>99</v>
      </c>
      <c r="G92" s="6" t="s">
        <v>136</v>
      </c>
      <c r="K92" s="6" t="s">
        <v>135</v>
      </c>
      <c r="L92" s="6">
        <v>31</v>
      </c>
      <c r="M92" s="6">
        <f>1.2*2/3</f>
        <v>0.79999999999999993</v>
      </c>
      <c r="N92" s="6">
        <v>43</v>
      </c>
      <c r="O92" s="6" t="s">
        <v>282</v>
      </c>
      <c r="P92" s="6" t="s">
        <v>432</v>
      </c>
      <c r="W92" s="6">
        <v>59</v>
      </c>
      <c r="Z92" s="6" t="s">
        <v>239</v>
      </c>
      <c r="AA92" s="6" t="s">
        <v>240</v>
      </c>
      <c r="AB92" s="6" t="s">
        <v>241</v>
      </c>
      <c r="AC92" s="6" t="s">
        <v>242</v>
      </c>
      <c r="AD92" s="6">
        <v>0</v>
      </c>
      <c r="AE92" s="6">
        <v>0</v>
      </c>
      <c r="AF92" s="6">
        <v>0</v>
      </c>
      <c r="AG92" s="6">
        <v>0</v>
      </c>
      <c r="AH92" s="6" t="s">
        <v>243</v>
      </c>
      <c r="AI92" s="6" t="s">
        <v>179</v>
      </c>
      <c r="AJ92" s="6" t="s">
        <v>109</v>
      </c>
      <c r="AK92" s="6" t="s">
        <v>179</v>
      </c>
      <c r="AL92" s="6">
        <v>1</v>
      </c>
      <c r="AM92" s="6">
        <v>0</v>
      </c>
      <c r="AN92" s="6">
        <v>1</v>
      </c>
      <c r="AO92" s="6">
        <v>1</v>
      </c>
      <c r="AP92" s="6">
        <v>0</v>
      </c>
      <c r="AQ92" s="6">
        <v>1</v>
      </c>
      <c r="AR92" s="6">
        <v>0</v>
      </c>
      <c r="AS92" s="6">
        <v>1</v>
      </c>
    </row>
    <row r="93" spans="1:46" x14ac:dyDescent="0.3">
      <c r="A93" s="6" t="s">
        <v>56</v>
      </c>
      <c r="C93" s="6" t="s">
        <v>40</v>
      </c>
      <c r="D93" s="6">
        <v>2015</v>
      </c>
      <c r="E93" s="6" t="s">
        <v>69</v>
      </c>
      <c r="F93" s="6" t="s">
        <v>98</v>
      </c>
      <c r="G93" s="6" t="s">
        <v>138</v>
      </c>
      <c r="K93" s="6" t="s">
        <v>135</v>
      </c>
      <c r="L93" s="6">
        <v>31</v>
      </c>
      <c r="M93" s="6" t="s">
        <v>433</v>
      </c>
      <c r="N93" s="6">
        <v>303</v>
      </c>
      <c r="O93" s="6" t="s">
        <v>434</v>
      </c>
      <c r="P93" s="6" t="s">
        <v>333</v>
      </c>
      <c r="Z93" s="6" t="s">
        <v>244</v>
      </c>
      <c r="AA93" s="6" t="s">
        <v>240</v>
      </c>
      <c r="AB93" s="6" t="s">
        <v>241</v>
      </c>
      <c r="AC93" s="6" t="s">
        <v>242</v>
      </c>
      <c r="AD93" s="6">
        <v>0</v>
      </c>
      <c r="AE93" s="6">
        <v>0</v>
      </c>
      <c r="AF93" s="6">
        <v>0</v>
      </c>
      <c r="AG93" s="6">
        <v>0</v>
      </c>
      <c r="AH93" s="6" t="s">
        <v>243</v>
      </c>
      <c r="AI93" s="6" t="s">
        <v>179</v>
      </c>
      <c r="AJ93" s="6" t="s">
        <v>109</v>
      </c>
      <c r="AK93" s="6" t="s">
        <v>179</v>
      </c>
      <c r="AL93" s="6">
        <v>1</v>
      </c>
      <c r="AM93" s="6">
        <v>0</v>
      </c>
      <c r="AN93" s="6">
        <v>1</v>
      </c>
      <c r="AO93" s="6">
        <v>1</v>
      </c>
      <c r="AP93" s="6">
        <v>0</v>
      </c>
      <c r="AQ93" s="6">
        <v>1</v>
      </c>
      <c r="AR93" s="6">
        <v>0</v>
      </c>
      <c r="AS93" s="6">
        <v>1</v>
      </c>
    </row>
    <row r="94" spans="1:46" x14ac:dyDescent="0.3">
      <c r="A94" s="6" t="s">
        <v>56</v>
      </c>
      <c r="C94" s="6" t="s">
        <v>40</v>
      </c>
      <c r="D94" s="6">
        <v>2015</v>
      </c>
      <c r="E94" s="6" t="s">
        <v>516</v>
      </c>
      <c r="F94" s="6" t="s">
        <v>98</v>
      </c>
      <c r="G94" s="6">
        <v>1</v>
      </c>
      <c r="H94" s="6">
        <v>1</v>
      </c>
      <c r="K94" s="6" t="s">
        <v>135</v>
      </c>
      <c r="L94" s="6">
        <v>13</v>
      </c>
      <c r="M94" s="6">
        <f>2/3</f>
        <v>0.66666666666666663</v>
      </c>
      <c r="N94" s="6">
        <v>47</v>
      </c>
      <c r="O94" s="6">
        <v>14</v>
      </c>
    </row>
    <row r="95" spans="1:46" x14ac:dyDescent="0.3">
      <c r="A95" s="6" t="s">
        <v>56</v>
      </c>
      <c r="C95" s="6" t="s">
        <v>40</v>
      </c>
      <c r="D95" s="6">
        <v>2015</v>
      </c>
      <c r="E95" s="6" t="s">
        <v>516</v>
      </c>
      <c r="F95" s="6" t="s">
        <v>98</v>
      </c>
      <c r="G95" s="6">
        <v>1</v>
      </c>
      <c r="H95" s="6">
        <v>1</v>
      </c>
      <c r="K95" s="6" t="s">
        <v>135</v>
      </c>
      <c r="L95" s="6">
        <v>27</v>
      </c>
      <c r="M95" s="6">
        <f>2/3</f>
        <v>0.66666666666666663</v>
      </c>
      <c r="N95" s="6">
        <v>17</v>
      </c>
      <c r="O95" s="6">
        <v>7</v>
      </c>
    </row>
    <row r="96" spans="1:46" x14ac:dyDescent="0.3">
      <c r="A96" s="6" t="s">
        <v>56</v>
      </c>
      <c r="C96" s="6" t="s">
        <v>40</v>
      </c>
      <c r="D96" s="6">
        <v>2015</v>
      </c>
      <c r="E96" s="6" t="s">
        <v>516</v>
      </c>
      <c r="F96" s="6" t="s">
        <v>98</v>
      </c>
      <c r="G96" s="6">
        <v>1</v>
      </c>
      <c r="H96" s="6">
        <v>3</v>
      </c>
      <c r="K96" s="6" t="s">
        <v>135</v>
      </c>
      <c r="L96" s="6">
        <v>4</v>
      </c>
      <c r="M96" s="6">
        <f>2/3</f>
        <v>0.66666666666666663</v>
      </c>
      <c r="N96" s="6">
        <f>2/3</f>
        <v>0.66666666666666663</v>
      </c>
      <c r="O96" s="6">
        <f>2/3</f>
        <v>0.66666666666666663</v>
      </c>
    </row>
    <row r="97" spans="1:46" x14ac:dyDescent="0.3">
      <c r="A97" s="6" t="s">
        <v>56</v>
      </c>
      <c r="C97" s="6" t="s">
        <v>41</v>
      </c>
      <c r="D97" s="6">
        <v>2016</v>
      </c>
      <c r="E97" s="6" t="s">
        <v>70</v>
      </c>
      <c r="F97" s="6" t="s">
        <v>98</v>
      </c>
      <c r="K97" s="6" t="s">
        <v>135</v>
      </c>
      <c r="L97" s="6">
        <v>13</v>
      </c>
      <c r="P97" s="6">
        <v>10.3</v>
      </c>
      <c r="Z97" s="6" t="s">
        <v>245</v>
      </c>
      <c r="AB97" s="6" t="s">
        <v>185</v>
      </c>
      <c r="AC97" s="6" t="s">
        <v>246</v>
      </c>
      <c r="AD97" s="6">
        <v>0</v>
      </c>
      <c r="AE97" s="6">
        <v>0</v>
      </c>
      <c r="AF97" s="6">
        <v>0</v>
      </c>
      <c r="AG97" s="6">
        <v>0</v>
      </c>
      <c r="AH97" s="6" t="s">
        <v>247</v>
      </c>
      <c r="AI97" s="6" t="s">
        <v>179</v>
      </c>
      <c r="AJ97" s="6" t="s">
        <v>179</v>
      </c>
      <c r="AK97" s="6" t="s">
        <v>179</v>
      </c>
      <c r="AL97" s="6">
        <v>0</v>
      </c>
      <c r="AM97" s="6">
        <v>1</v>
      </c>
      <c r="AN97" s="6">
        <v>1</v>
      </c>
      <c r="AO97" s="6">
        <v>0</v>
      </c>
      <c r="AP97" s="6">
        <v>0</v>
      </c>
      <c r="AQ97" s="6">
        <v>0</v>
      </c>
      <c r="AR97" s="6">
        <v>0</v>
      </c>
      <c r="AS97" s="6">
        <v>1</v>
      </c>
      <c r="AT97" s="6" t="s">
        <v>517</v>
      </c>
    </row>
    <row r="98" spans="1:46" x14ac:dyDescent="0.3">
      <c r="A98" s="6" t="s">
        <v>56</v>
      </c>
      <c r="C98" s="6" t="s">
        <v>43</v>
      </c>
      <c r="D98" s="6">
        <v>2011</v>
      </c>
      <c r="E98" s="6" t="s">
        <v>72</v>
      </c>
      <c r="F98" s="6" t="s">
        <v>99</v>
      </c>
      <c r="G98" s="6" t="s">
        <v>142</v>
      </c>
      <c r="H98" s="6">
        <v>2</v>
      </c>
      <c r="K98" s="6" t="s">
        <v>135</v>
      </c>
      <c r="L98" s="6">
        <v>32</v>
      </c>
      <c r="M98" s="6" t="s">
        <v>439</v>
      </c>
      <c r="N98" s="6">
        <v>83.9</v>
      </c>
      <c r="O98" s="6" t="s">
        <v>440</v>
      </c>
      <c r="P98" s="6" t="s">
        <v>441</v>
      </c>
      <c r="Q98" s="6">
        <v>19.11</v>
      </c>
      <c r="Z98" s="6" t="s">
        <v>251</v>
      </c>
      <c r="AA98" s="6" t="s">
        <v>252</v>
      </c>
      <c r="AB98" s="6" t="s">
        <v>249</v>
      </c>
      <c r="AC98" s="6" t="s">
        <v>253</v>
      </c>
      <c r="AD98" s="6">
        <v>0</v>
      </c>
      <c r="AE98" s="6">
        <v>0</v>
      </c>
      <c r="AF98" s="6">
        <v>0</v>
      </c>
      <c r="AG98" s="6">
        <v>0</v>
      </c>
      <c r="AI98" s="6" t="s">
        <v>109</v>
      </c>
      <c r="AJ98" s="6" t="s">
        <v>179</v>
      </c>
      <c r="AK98" s="6" t="s">
        <v>179</v>
      </c>
      <c r="AL98" s="6">
        <v>1</v>
      </c>
      <c r="AM98" s="6">
        <v>0</v>
      </c>
      <c r="AN98" s="6">
        <v>1</v>
      </c>
      <c r="AO98" s="6">
        <v>1</v>
      </c>
      <c r="AP98" s="6">
        <v>0</v>
      </c>
      <c r="AQ98" s="6">
        <v>1</v>
      </c>
      <c r="AR98" s="6">
        <v>0</v>
      </c>
      <c r="AS98" s="6">
        <v>1</v>
      </c>
      <c r="AT98" s="6" t="s">
        <v>254</v>
      </c>
    </row>
    <row r="99" spans="1:46" x14ac:dyDescent="0.3">
      <c r="A99" s="6" t="s">
        <v>56</v>
      </c>
      <c r="C99" s="6" t="s">
        <v>43</v>
      </c>
      <c r="D99" s="6">
        <v>2011</v>
      </c>
      <c r="E99" s="6" t="s">
        <v>67</v>
      </c>
      <c r="F99" s="6" t="s">
        <v>98</v>
      </c>
      <c r="G99" s="6" t="s">
        <v>142</v>
      </c>
      <c r="H99" s="6">
        <v>1</v>
      </c>
      <c r="K99" s="6" t="s">
        <v>135</v>
      </c>
      <c r="L99" s="6">
        <v>32</v>
      </c>
      <c r="M99" s="6" t="s">
        <v>439</v>
      </c>
      <c r="N99" s="6">
        <v>11000</v>
      </c>
      <c r="O99" s="6" t="s">
        <v>442</v>
      </c>
      <c r="P99" s="6" t="s">
        <v>443</v>
      </c>
      <c r="Q99" s="6">
        <v>1955</v>
      </c>
      <c r="Z99" s="6" t="s">
        <v>251</v>
      </c>
      <c r="AA99" s="6" t="s">
        <v>252</v>
      </c>
      <c r="AB99" s="6" t="s">
        <v>249</v>
      </c>
      <c r="AC99" s="6" t="s">
        <v>253</v>
      </c>
      <c r="AD99" s="6">
        <v>0</v>
      </c>
      <c r="AE99" s="6">
        <v>0</v>
      </c>
      <c r="AF99" s="6">
        <v>0</v>
      </c>
      <c r="AG99" s="6">
        <v>0</v>
      </c>
      <c r="AI99" s="6" t="s">
        <v>109</v>
      </c>
      <c r="AJ99" s="6" t="s">
        <v>179</v>
      </c>
      <c r="AK99" s="6" t="s">
        <v>179</v>
      </c>
      <c r="AL99" s="6">
        <v>1</v>
      </c>
      <c r="AM99" s="6">
        <v>0</v>
      </c>
      <c r="AN99" s="6">
        <v>1</v>
      </c>
      <c r="AO99" s="6">
        <v>1</v>
      </c>
      <c r="AP99" s="6">
        <v>0</v>
      </c>
      <c r="AQ99" s="6">
        <v>1</v>
      </c>
      <c r="AR99" s="6">
        <v>0</v>
      </c>
      <c r="AS99" s="6">
        <v>1</v>
      </c>
      <c r="AT99" s="6" t="s">
        <v>255</v>
      </c>
    </row>
    <row r="100" spans="1:46" x14ac:dyDescent="0.3">
      <c r="A100" s="6" t="s">
        <v>56</v>
      </c>
      <c r="C100" s="6" t="s">
        <v>43</v>
      </c>
      <c r="D100" s="6">
        <v>2011</v>
      </c>
      <c r="E100" s="6" t="s">
        <v>68</v>
      </c>
      <c r="F100" s="6" t="s">
        <v>99</v>
      </c>
      <c r="G100" s="6" t="s">
        <v>142</v>
      </c>
      <c r="H100" s="6">
        <v>2</v>
      </c>
      <c r="K100" s="6" t="s">
        <v>135</v>
      </c>
      <c r="L100" s="6">
        <v>19</v>
      </c>
      <c r="M100" s="6" t="s">
        <v>439</v>
      </c>
      <c r="N100" s="6">
        <v>150.6</v>
      </c>
      <c r="O100" s="6" t="s">
        <v>440</v>
      </c>
      <c r="P100" s="6" t="s">
        <v>444</v>
      </c>
      <c r="Q100" s="6">
        <v>32.92</v>
      </c>
      <c r="Z100" s="6" t="s">
        <v>251</v>
      </c>
      <c r="AA100" s="6" t="s">
        <v>252</v>
      </c>
      <c r="AB100" s="6" t="s">
        <v>249</v>
      </c>
      <c r="AC100" s="6" t="s">
        <v>253</v>
      </c>
      <c r="AD100" s="6">
        <v>0</v>
      </c>
      <c r="AE100" s="6">
        <v>0</v>
      </c>
      <c r="AF100" s="6">
        <v>0</v>
      </c>
      <c r="AG100" s="6">
        <v>0</v>
      </c>
      <c r="AI100" s="6" t="s">
        <v>109</v>
      </c>
      <c r="AJ100" s="6" t="s">
        <v>179</v>
      </c>
      <c r="AK100" s="6" t="s">
        <v>179</v>
      </c>
      <c r="AL100" s="6">
        <v>1</v>
      </c>
      <c r="AM100" s="6">
        <v>0</v>
      </c>
      <c r="AN100" s="6">
        <v>1</v>
      </c>
      <c r="AO100" s="6">
        <v>1</v>
      </c>
      <c r="AP100" s="6">
        <v>0</v>
      </c>
      <c r="AQ100" s="6">
        <v>1</v>
      </c>
      <c r="AR100" s="6">
        <v>0</v>
      </c>
      <c r="AS100" s="6">
        <v>1</v>
      </c>
      <c r="AT100" s="6" t="s">
        <v>254</v>
      </c>
    </row>
    <row r="101" spans="1:46" x14ac:dyDescent="0.3">
      <c r="A101" s="6" t="s">
        <v>56</v>
      </c>
      <c r="C101" s="6" t="s">
        <v>43</v>
      </c>
      <c r="D101" s="6">
        <v>2011</v>
      </c>
      <c r="E101" s="6" t="s">
        <v>68</v>
      </c>
      <c r="F101" s="6" t="s">
        <v>98</v>
      </c>
      <c r="G101" s="6" t="s">
        <v>142</v>
      </c>
      <c r="H101" s="6">
        <v>2</v>
      </c>
      <c r="K101" s="6" t="s">
        <v>135</v>
      </c>
      <c r="L101" s="6">
        <v>19</v>
      </c>
      <c r="M101" s="6" t="s">
        <v>439</v>
      </c>
      <c r="N101" s="6">
        <v>6410</v>
      </c>
      <c r="O101" s="6" t="s">
        <v>440</v>
      </c>
      <c r="P101" s="6" t="s">
        <v>445</v>
      </c>
      <c r="Q101" s="6">
        <v>1512</v>
      </c>
      <c r="Z101" s="6" t="s">
        <v>251</v>
      </c>
      <c r="AA101" s="6" t="s">
        <v>252</v>
      </c>
      <c r="AB101" s="6" t="s">
        <v>249</v>
      </c>
      <c r="AC101" s="6" t="s">
        <v>253</v>
      </c>
      <c r="AD101" s="6">
        <v>0</v>
      </c>
      <c r="AE101" s="6">
        <v>0</v>
      </c>
      <c r="AF101" s="6">
        <v>0</v>
      </c>
      <c r="AG101" s="6">
        <v>0</v>
      </c>
      <c r="AI101" s="6" t="s">
        <v>109</v>
      </c>
      <c r="AJ101" s="6" t="s">
        <v>179</v>
      </c>
      <c r="AK101" s="6" t="s">
        <v>179</v>
      </c>
      <c r="AL101" s="6">
        <v>1</v>
      </c>
      <c r="AM101" s="6">
        <v>0</v>
      </c>
      <c r="AN101" s="6">
        <v>1</v>
      </c>
      <c r="AO101" s="6">
        <v>1</v>
      </c>
      <c r="AP101" s="6">
        <v>0</v>
      </c>
      <c r="AQ101" s="6">
        <v>1</v>
      </c>
      <c r="AR101" s="6">
        <v>0</v>
      </c>
      <c r="AS101" s="6">
        <v>1</v>
      </c>
      <c r="AT101" s="6" t="s">
        <v>255</v>
      </c>
    </row>
    <row r="102" spans="1:46" x14ac:dyDescent="0.3">
      <c r="A102" s="6" t="s">
        <v>56</v>
      </c>
      <c r="C102" s="6" t="s">
        <v>44</v>
      </c>
      <c r="D102" s="6">
        <v>2012</v>
      </c>
      <c r="E102" s="6" t="s">
        <v>73</v>
      </c>
      <c r="F102" s="6" t="s">
        <v>99</v>
      </c>
      <c r="G102" s="6" t="s">
        <v>143</v>
      </c>
      <c r="H102" s="6">
        <v>1</v>
      </c>
      <c r="K102" s="6" t="s">
        <v>135</v>
      </c>
      <c r="L102" s="6">
        <v>24</v>
      </c>
      <c r="M102" s="6">
        <f>2/3*0.04</f>
        <v>2.6666666666666665E-2</v>
      </c>
      <c r="N102" s="6">
        <v>2709</v>
      </c>
      <c r="O102" s="6">
        <v>5.0999999999999996</v>
      </c>
      <c r="P102" s="6" t="s">
        <v>448</v>
      </c>
      <c r="Q102" s="6">
        <v>812</v>
      </c>
      <c r="AB102" s="6" t="s">
        <v>219</v>
      </c>
      <c r="AC102" s="6" t="s">
        <v>256</v>
      </c>
      <c r="AD102" s="6">
        <v>0</v>
      </c>
      <c r="AE102" s="6">
        <v>0</v>
      </c>
      <c r="AF102" s="6">
        <v>0</v>
      </c>
      <c r="AG102" s="6">
        <v>0</v>
      </c>
      <c r="AI102" s="6" t="s">
        <v>179</v>
      </c>
      <c r="AJ102" s="6" t="s">
        <v>109</v>
      </c>
      <c r="AK102" s="6" t="s">
        <v>179</v>
      </c>
      <c r="AL102" s="6">
        <v>1</v>
      </c>
      <c r="AM102" s="6">
        <v>1</v>
      </c>
      <c r="AN102" s="6">
        <v>1</v>
      </c>
      <c r="AO102" s="6">
        <v>1</v>
      </c>
      <c r="AP102" s="6">
        <v>0</v>
      </c>
      <c r="AQ102" s="6">
        <v>1</v>
      </c>
      <c r="AR102" s="6">
        <v>0</v>
      </c>
      <c r="AS102" s="6">
        <v>1</v>
      </c>
    </row>
    <row r="103" spans="1:46" x14ac:dyDescent="0.3">
      <c r="A103" s="6" t="s">
        <v>56</v>
      </c>
      <c r="C103" s="6" t="s">
        <v>44</v>
      </c>
      <c r="D103" s="6">
        <v>2012</v>
      </c>
      <c r="E103" s="6" t="s">
        <v>73</v>
      </c>
      <c r="F103" s="6" t="s">
        <v>98</v>
      </c>
      <c r="G103" s="6" t="s">
        <v>144</v>
      </c>
      <c r="H103" s="6">
        <v>1</v>
      </c>
      <c r="K103" s="6" t="s">
        <v>135</v>
      </c>
      <c r="L103" s="6">
        <v>24</v>
      </c>
      <c r="M103" s="6">
        <f>2/3*0.16</f>
        <v>0.10666666666666666</v>
      </c>
      <c r="N103" s="6">
        <v>68</v>
      </c>
      <c r="O103" s="6" t="s">
        <v>450</v>
      </c>
      <c r="P103" s="6" t="s">
        <v>451</v>
      </c>
      <c r="Q103" s="6">
        <v>20</v>
      </c>
      <c r="AB103" s="6" t="s">
        <v>219</v>
      </c>
      <c r="AC103" s="6" t="s">
        <v>256</v>
      </c>
      <c r="AD103" s="6">
        <v>0</v>
      </c>
      <c r="AE103" s="6">
        <v>0</v>
      </c>
      <c r="AF103" s="6">
        <v>0</v>
      </c>
      <c r="AG103" s="6">
        <v>0</v>
      </c>
      <c r="AI103" s="6" t="s">
        <v>179</v>
      </c>
      <c r="AJ103" s="6" t="s">
        <v>109</v>
      </c>
      <c r="AK103" s="6" t="s">
        <v>179</v>
      </c>
      <c r="AL103" s="6">
        <v>1</v>
      </c>
      <c r="AM103" s="6">
        <v>1</v>
      </c>
      <c r="AN103" s="6">
        <v>1</v>
      </c>
      <c r="AO103" s="6">
        <v>1</v>
      </c>
      <c r="AP103" s="6">
        <v>0</v>
      </c>
      <c r="AQ103" s="6">
        <v>1</v>
      </c>
      <c r="AR103" s="6">
        <v>0</v>
      </c>
      <c r="AS103" s="6">
        <v>1</v>
      </c>
    </row>
    <row r="104" spans="1:46" x14ac:dyDescent="0.3">
      <c r="A104" s="6" t="s">
        <v>56</v>
      </c>
      <c r="C104" s="6" t="s">
        <v>44</v>
      </c>
      <c r="D104" s="6">
        <v>2012</v>
      </c>
      <c r="E104" s="6" t="s">
        <v>74</v>
      </c>
      <c r="F104" s="6" t="s">
        <v>99</v>
      </c>
      <c r="G104" s="6" t="s">
        <v>143</v>
      </c>
      <c r="H104" s="6">
        <v>1</v>
      </c>
      <c r="K104" s="6" t="s">
        <v>135</v>
      </c>
      <c r="L104" s="6">
        <v>24</v>
      </c>
      <c r="M104" s="6">
        <f>2/3*0.04</f>
        <v>2.6666666666666665E-2</v>
      </c>
      <c r="N104" s="6">
        <v>4.5999999999999996</v>
      </c>
      <c r="O104" s="6" t="s">
        <v>452</v>
      </c>
      <c r="P104" s="6" t="s">
        <v>352</v>
      </c>
      <c r="Q104" s="6">
        <v>2.2999999999999998</v>
      </c>
      <c r="AB104" s="6" t="s">
        <v>203</v>
      </c>
      <c r="AC104" s="6" t="s">
        <v>256</v>
      </c>
      <c r="AD104" s="6">
        <v>0</v>
      </c>
      <c r="AE104" s="6">
        <v>0</v>
      </c>
      <c r="AF104" s="6">
        <v>0</v>
      </c>
      <c r="AG104" s="6">
        <v>0</v>
      </c>
      <c r="AI104" s="6" t="s">
        <v>179</v>
      </c>
      <c r="AJ104" s="6" t="s">
        <v>109</v>
      </c>
      <c r="AK104" s="6" t="s">
        <v>179</v>
      </c>
      <c r="AL104" s="6">
        <v>1</v>
      </c>
      <c r="AM104" s="6">
        <v>1</v>
      </c>
      <c r="AN104" s="6">
        <v>1</v>
      </c>
      <c r="AO104" s="6">
        <v>1</v>
      </c>
      <c r="AP104" s="6">
        <v>0</v>
      </c>
      <c r="AQ104" s="6">
        <v>1</v>
      </c>
      <c r="AR104" s="6">
        <v>0</v>
      </c>
      <c r="AS104" s="6">
        <v>1</v>
      </c>
    </row>
    <row r="105" spans="1:46" x14ac:dyDescent="0.3">
      <c r="A105" s="6" t="s">
        <v>56</v>
      </c>
      <c r="C105" s="6" t="s">
        <v>44</v>
      </c>
      <c r="D105" s="6">
        <v>2012</v>
      </c>
      <c r="E105" s="6" t="s">
        <v>74</v>
      </c>
      <c r="F105" s="6" t="s">
        <v>98</v>
      </c>
      <c r="G105" s="6" t="s">
        <v>144</v>
      </c>
      <c r="H105" s="6">
        <v>1</v>
      </c>
      <c r="K105" s="6" t="s">
        <v>135</v>
      </c>
      <c r="L105" s="6">
        <v>24</v>
      </c>
      <c r="M105" s="6">
        <f>2/3*0.16</f>
        <v>0.10666666666666666</v>
      </c>
      <c r="N105" s="6">
        <v>6.5</v>
      </c>
      <c r="O105" s="6" t="s">
        <v>453</v>
      </c>
      <c r="P105" s="6" t="s">
        <v>352</v>
      </c>
      <c r="Q105" s="6">
        <v>2.2000000000000002</v>
      </c>
      <c r="AB105" s="6" t="s">
        <v>203</v>
      </c>
      <c r="AC105" s="6" t="s">
        <v>256</v>
      </c>
      <c r="AD105" s="6">
        <v>0</v>
      </c>
      <c r="AE105" s="6">
        <v>0</v>
      </c>
      <c r="AF105" s="6">
        <v>0</v>
      </c>
      <c r="AG105" s="6">
        <v>0</v>
      </c>
      <c r="AI105" s="6" t="s">
        <v>179</v>
      </c>
      <c r="AJ105" s="6" t="s">
        <v>109</v>
      </c>
      <c r="AK105" s="6" t="s">
        <v>179</v>
      </c>
      <c r="AL105" s="6">
        <v>1</v>
      </c>
      <c r="AM105" s="6">
        <v>1</v>
      </c>
      <c r="AN105" s="6">
        <v>1</v>
      </c>
      <c r="AO105" s="6">
        <v>1</v>
      </c>
      <c r="AP105" s="6">
        <v>0</v>
      </c>
      <c r="AQ105" s="6">
        <v>1</v>
      </c>
      <c r="AR105" s="6">
        <v>0</v>
      </c>
      <c r="AS105" s="6">
        <v>1</v>
      </c>
    </row>
    <row r="106" spans="1:46" x14ac:dyDescent="0.3">
      <c r="A106" s="6" t="s">
        <v>56</v>
      </c>
      <c r="C106" s="6" t="s">
        <v>44</v>
      </c>
      <c r="D106" s="6">
        <v>2012</v>
      </c>
      <c r="E106" s="6" t="s">
        <v>75</v>
      </c>
      <c r="F106" s="6" t="s">
        <v>99</v>
      </c>
      <c r="G106" s="6" t="s">
        <v>143</v>
      </c>
      <c r="H106" s="6">
        <v>1</v>
      </c>
      <c r="K106" s="6" t="s">
        <v>135</v>
      </c>
      <c r="L106" s="6">
        <v>84</v>
      </c>
      <c r="M106" s="6">
        <f>2/3*0.04</f>
        <v>2.6666666666666665E-2</v>
      </c>
      <c r="N106" s="6">
        <v>258</v>
      </c>
      <c r="O106" s="6" t="s">
        <v>117</v>
      </c>
      <c r="P106" s="6" t="s">
        <v>454</v>
      </c>
      <c r="Q106" s="6">
        <v>82</v>
      </c>
      <c r="AB106" s="6" t="s">
        <v>257</v>
      </c>
      <c r="AC106" s="6" t="s">
        <v>256</v>
      </c>
      <c r="AD106" s="6">
        <v>0</v>
      </c>
      <c r="AE106" s="6">
        <v>0</v>
      </c>
      <c r="AF106" s="6">
        <v>0</v>
      </c>
      <c r="AG106" s="6">
        <v>0</v>
      </c>
      <c r="AI106" s="6" t="s">
        <v>179</v>
      </c>
      <c r="AJ106" s="6" t="s">
        <v>109</v>
      </c>
      <c r="AK106" s="6" t="s">
        <v>179</v>
      </c>
      <c r="AL106" s="6">
        <v>1</v>
      </c>
      <c r="AM106" s="6">
        <v>1</v>
      </c>
      <c r="AN106" s="6">
        <v>1</v>
      </c>
      <c r="AO106" s="6">
        <v>1</v>
      </c>
      <c r="AP106" s="6">
        <v>0</v>
      </c>
      <c r="AQ106" s="6">
        <v>1</v>
      </c>
      <c r="AR106" s="6">
        <v>0</v>
      </c>
      <c r="AS106" s="6">
        <v>1</v>
      </c>
      <c r="AT106" s="6" t="s">
        <v>258</v>
      </c>
    </row>
    <row r="107" spans="1:46" x14ac:dyDescent="0.3">
      <c r="A107" s="6" t="s">
        <v>56</v>
      </c>
      <c r="C107" s="6" t="s">
        <v>44</v>
      </c>
      <c r="D107" s="6">
        <v>2012</v>
      </c>
      <c r="E107" s="6" t="s">
        <v>75</v>
      </c>
      <c r="F107" s="6" t="s">
        <v>98</v>
      </c>
      <c r="G107" s="6" t="s">
        <v>144</v>
      </c>
      <c r="H107" s="6">
        <v>1</v>
      </c>
      <c r="K107" s="6" t="s">
        <v>135</v>
      </c>
      <c r="L107" s="6">
        <v>84</v>
      </c>
      <c r="M107" s="6">
        <f>2/3*0.16</f>
        <v>0.10666666666666666</v>
      </c>
      <c r="N107" s="6">
        <v>35</v>
      </c>
      <c r="O107" s="6" t="s">
        <v>358</v>
      </c>
      <c r="P107" s="6" t="s">
        <v>455</v>
      </c>
      <c r="Q107" s="6">
        <v>8.3000000000000007</v>
      </c>
      <c r="AB107" s="6" t="s">
        <v>257</v>
      </c>
      <c r="AC107" s="6" t="s">
        <v>256</v>
      </c>
      <c r="AD107" s="6">
        <v>0</v>
      </c>
      <c r="AE107" s="6">
        <v>0</v>
      </c>
      <c r="AF107" s="6">
        <v>0</v>
      </c>
      <c r="AG107" s="6">
        <v>0</v>
      </c>
      <c r="AI107" s="6" t="s">
        <v>179</v>
      </c>
      <c r="AJ107" s="6" t="s">
        <v>109</v>
      </c>
      <c r="AK107" s="6" t="s">
        <v>179</v>
      </c>
      <c r="AL107" s="6">
        <v>1</v>
      </c>
      <c r="AM107" s="6">
        <v>1</v>
      </c>
      <c r="AN107" s="6">
        <v>1</v>
      </c>
      <c r="AO107" s="6">
        <v>1</v>
      </c>
      <c r="AP107" s="6">
        <v>0</v>
      </c>
      <c r="AQ107" s="6">
        <v>1</v>
      </c>
      <c r="AR107" s="6">
        <v>0</v>
      </c>
      <c r="AS107" s="6">
        <v>1</v>
      </c>
      <c r="AT107" s="6" t="s">
        <v>258</v>
      </c>
    </row>
    <row r="108" spans="1:46" x14ac:dyDescent="0.3">
      <c r="A108" s="6" t="s">
        <v>56</v>
      </c>
      <c r="C108" s="6" t="s">
        <v>44</v>
      </c>
      <c r="D108" s="6">
        <v>2012</v>
      </c>
      <c r="E108" s="6" t="s">
        <v>76</v>
      </c>
      <c r="F108" s="6" t="s">
        <v>99</v>
      </c>
      <c r="G108" s="6" t="s">
        <v>143</v>
      </c>
      <c r="H108" s="6">
        <v>1</v>
      </c>
      <c r="K108" s="6" t="s">
        <v>135</v>
      </c>
      <c r="L108" s="6">
        <v>5</v>
      </c>
      <c r="M108" s="6">
        <f>2/3*0.04</f>
        <v>2.6666666666666665E-2</v>
      </c>
      <c r="N108" s="6">
        <v>0.4</v>
      </c>
      <c r="P108" s="6" t="s">
        <v>115</v>
      </c>
      <c r="AB108" s="6" t="s">
        <v>219</v>
      </c>
      <c r="AC108" s="6" t="s">
        <v>256</v>
      </c>
      <c r="AD108" s="6">
        <v>0</v>
      </c>
      <c r="AE108" s="6">
        <v>0</v>
      </c>
      <c r="AF108" s="6">
        <v>0</v>
      </c>
      <c r="AG108" s="6">
        <v>0</v>
      </c>
      <c r="AI108" s="6" t="s">
        <v>179</v>
      </c>
      <c r="AJ108" s="6" t="s">
        <v>109</v>
      </c>
      <c r="AK108" s="6" t="s">
        <v>179</v>
      </c>
      <c r="AL108" s="6">
        <v>1</v>
      </c>
      <c r="AM108" s="6">
        <v>1</v>
      </c>
      <c r="AN108" s="6">
        <v>1</v>
      </c>
      <c r="AO108" s="6">
        <v>1</v>
      </c>
      <c r="AP108" s="6">
        <v>0</v>
      </c>
      <c r="AQ108" s="6">
        <v>1</v>
      </c>
      <c r="AR108" s="6">
        <v>0</v>
      </c>
      <c r="AS108" s="6">
        <v>1</v>
      </c>
    </row>
    <row r="109" spans="1:46" x14ac:dyDescent="0.3">
      <c r="A109" s="6" t="s">
        <v>56</v>
      </c>
      <c r="C109" s="6" t="s">
        <v>44</v>
      </c>
      <c r="D109" s="6">
        <v>2012</v>
      </c>
      <c r="E109" s="6" t="s">
        <v>76</v>
      </c>
      <c r="F109" s="6" t="s">
        <v>98</v>
      </c>
      <c r="G109" s="6" t="s">
        <v>144</v>
      </c>
      <c r="H109" s="6">
        <v>1</v>
      </c>
      <c r="K109" s="6" t="s">
        <v>135</v>
      </c>
      <c r="L109" s="6">
        <v>5</v>
      </c>
      <c r="M109" s="6">
        <f>2/3*0.16</f>
        <v>0.10666666666666666</v>
      </c>
      <c r="N109" s="6">
        <v>1.9</v>
      </c>
      <c r="O109" s="6" t="s">
        <v>453</v>
      </c>
      <c r="P109" s="6" t="s">
        <v>453</v>
      </c>
      <c r="Q109" s="6">
        <v>0.9</v>
      </c>
      <c r="AB109" s="6" t="s">
        <v>219</v>
      </c>
      <c r="AC109" s="6" t="s">
        <v>256</v>
      </c>
      <c r="AD109" s="6">
        <v>0</v>
      </c>
      <c r="AE109" s="6">
        <v>0</v>
      </c>
      <c r="AF109" s="6">
        <v>0</v>
      </c>
      <c r="AG109" s="6">
        <v>0</v>
      </c>
      <c r="AI109" s="6" t="s">
        <v>179</v>
      </c>
      <c r="AJ109" s="6" t="s">
        <v>109</v>
      </c>
      <c r="AK109" s="6" t="s">
        <v>179</v>
      </c>
      <c r="AL109" s="6">
        <v>1</v>
      </c>
      <c r="AM109" s="6">
        <v>1</v>
      </c>
      <c r="AN109" s="6">
        <v>1</v>
      </c>
      <c r="AO109" s="6">
        <v>1</v>
      </c>
      <c r="AP109" s="6">
        <v>0</v>
      </c>
      <c r="AQ109" s="6">
        <v>1</v>
      </c>
      <c r="AR109" s="6">
        <v>0</v>
      </c>
      <c r="AS109" s="6">
        <v>1</v>
      </c>
    </row>
    <row r="110" spans="1:46" x14ac:dyDescent="0.3">
      <c r="A110" s="6" t="s">
        <v>56</v>
      </c>
      <c r="C110" s="6" t="s">
        <v>45</v>
      </c>
      <c r="D110" s="6">
        <v>2015</v>
      </c>
      <c r="E110" s="6" t="s">
        <v>77</v>
      </c>
      <c r="F110" s="6" t="s">
        <v>98</v>
      </c>
      <c r="G110" s="6" t="s">
        <v>145</v>
      </c>
      <c r="I110" s="6" t="s">
        <v>146</v>
      </c>
      <c r="J110" s="6">
        <v>2</v>
      </c>
      <c r="K110" s="6" t="s">
        <v>135</v>
      </c>
      <c r="L110" s="6">
        <v>21</v>
      </c>
      <c r="M110" s="6">
        <f>0.89*2/3</f>
        <v>0.59333333333333338</v>
      </c>
      <c r="N110" s="6">
        <v>46</v>
      </c>
      <c r="O110" s="6">
        <f>0.89*2/3</f>
        <v>0.59333333333333338</v>
      </c>
      <c r="P110" s="6" t="s">
        <v>456</v>
      </c>
      <c r="Z110" s="6" t="s">
        <v>259</v>
      </c>
      <c r="AB110" s="6" t="s">
        <v>260</v>
      </c>
      <c r="AC110" s="6" t="s">
        <v>261</v>
      </c>
      <c r="AD110" s="6">
        <v>0</v>
      </c>
      <c r="AE110" s="6">
        <v>0</v>
      </c>
      <c r="AF110" s="6">
        <v>0</v>
      </c>
      <c r="AG110" s="6">
        <v>0</v>
      </c>
      <c r="AI110" s="6" t="s">
        <v>179</v>
      </c>
      <c r="AJ110" s="6" t="s">
        <v>109</v>
      </c>
      <c r="AK110" s="6" t="s">
        <v>179</v>
      </c>
      <c r="AL110" s="6">
        <v>1</v>
      </c>
      <c r="AM110" s="6">
        <v>1</v>
      </c>
      <c r="AN110" s="6">
        <v>1</v>
      </c>
      <c r="AO110" s="6">
        <v>1</v>
      </c>
      <c r="AP110" s="6">
        <v>0</v>
      </c>
      <c r="AQ110" s="6">
        <v>0</v>
      </c>
      <c r="AR110" s="6">
        <v>0</v>
      </c>
      <c r="AS110" s="6">
        <v>0</v>
      </c>
      <c r="AT110" s="6" t="s">
        <v>508</v>
      </c>
    </row>
    <row r="111" spans="1:46" x14ac:dyDescent="0.3">
      <c r="A111" s="6" t="s">
        <v>56</v>
      </c>
      <c r="C111" s="6" t="s">
        <v>45</v>
      </c>
      <c r="D111" s="6">
        <v>2015</v>
      </c>
      <c r="E111" s="6" t="s">
        <v>78</v>
      </c>
      <c r="F111" s="6" t="s">
        <v>99</v>
      </c>
      <c r="G111" s="6" t="s">
        <v>136</v>
      </c>
      <c r="I111" s="6" t="s">
        <v>147</v>
      </c>
      <c r="K111" s="6" t="s">
        <v>135</v>
      </c>
      <c r="L111" s="6">
        <v>21</v>
      </c>
      <c r="M111" s="6">
        <v>4.5999999999999996</v>
      </c>
      <c r="N111" s="6">
        <v>44</v>
      </c>
      <c r="O111" s="6" t="s">
        <v>458</v>
      </c>
      <c r="P111" s="6" t="s">
        <v>456</v>
      </c>
      <c r="Z111" s="6" t="s">
        <v>259</v>
      </c>
      <c r="AB111" s="6" t="s">
        <v>260</v>
      </c>
      <c r="AC111" s="6" t="s">
        <v>261</v>
      </c>
      <c r="AD111" s="6">
        <v>0</v>
      </c>
      <c r="AE111" s="6">
        <v>0</v>
      </c>
      <c r="AF111" s="6">
        <v>0</v>
      </c>
      <c r="AG111" s="6">
        <v>0</v>
      </c>
      <c r="AI111" s="6" t="s">
        <v>179</v>
      </c>
      <c r="AJ111" s="6" t="s">
        <v>109</v>
      </c>
      <c r="AK111" s="6" t="s">
        <v>179</v>
      </c>
      <c r="AL111" s="6">
        <v>1</v>
      </c>
      <c r="AM111" s="6">
        <v>1</v>
      </c>
      <c r="AN111" s="6">
        <v>1</v>
      </c>
      <c r="AO111" s="6">
        <v>1</v>
      </c>
      <c r="AP111" s="6">
        <v>0</v>
      </c>
      <c r="AQ111" s="6">
        <v>0</v>
      </c>
      <c r="AR111" s="6">
        <v>0</v>
      </c>
      <c r="AS111" s="6">
        <v>0</v>
      </c>
    </row>
    <row r="112" spans="1:46" x14ac:dyDescent="0.3">
      <c r="A112" s="6" t="s">
        <v>56</v>
      </c>
      <c r="C112" s="6" t="s">
        <v>45</v>
      </c>
      <c r="D112" s="6">
        <v>2015</v>
      </c>
      <c r="E112" s="6" t="s">
        <v>79</v>
      </c>
      <c r="F112" s="6" t="s">
        <v>98</v>
      </c>
      <c r="G112" s="6" t="s">
        <v>145</v>
      </c>
      <c r="I112" s="6" t="s">
        <v>146</v>
      </c>
      <c r="J112" s="6">
        <v>2</v>
      </c>
      <c r="K112" s="6" t="s">
        <v>135</v>
      </c>
      <c r="L112" s="6">
        <v>8</v>
      </c>
      <c r="M112" s="6">
        <f>0.89*2/3</f>
        <v>0.59333333333333338</v>
      </c>
      <c r="N112" s="6">
        <v>18</v>
      </c>
      <c r="O112" s="6">
        <f>0.89*2/3</f>
        <v>0.59333333333333338</v>
      </c>
      <c r="P112" s="6" t="s">
        <v>451</v>
      </c>
      <c r="Z112" s="6" t="s">
        <v>262</v>
      </c>
      <c r="AB112" s="6" t="s">
        <v>201</v>
      </c>
      <c r="AC112" s="6" t="s">
        <v>261</v>
      </c>
      <c r="AD112" s="6">
        <v>0</v>
      </c>
      <c r="AE112" s="6">
        <v>0</v>
      </c>
      <c r="AF112" s="6">
        <v>0</v>
      </c>
      <c r="AG112" s="6">
        <v>0</v>
      </c>
      <c r="AI112" s="6" t="s">
        <v>179</v>
      </c>
      <c r="AJ112" s="6" t="s">
        <v>109</v>
      </c>
      <c r="AK112" s="6" t="s">
        <v>179</v>
      </c>
      <c r="AL112" s="6">
        <v>1</v>
      </c>
      <c r="AM112" s="6">
        <v>1</v>
      </c>
      <c r="AN112" s="6">
        <v>1</v>
      </c>
      <c r="AO112" s="6">
        <v>1</v>
      </c>
      <c r="AP112" s="6">
        <v>0</v>
      </c>
      <c r="AQ112" s="6">
        <v>0</v>
      </c>
      <c r="AR112" s="6">
        <v>0</v>
      </c>
      <c r="AS112" s="6">
        <v>0</v>
      </c>
    </row>
    <row r="113" spans="1:46" x14ac:dyDescent="0.3">
      <c r="A113" s="6" t="s">
        <v>56</v>
      </c>
      <c r="C113" s="6" t="s">
        <v>45</v>
      </c>
      <c r="D113" s="6">
        <v>2015</v>
      </c>
      <c r="E113" s="6" t="s">
        <v>80</v>
      </c>
      <c r="F113" s="6" t="s">
        <v>99</v>
      </c>
      <c r="G113" s="6" t="s">
        <v>136</v>
      </c>
      <c r="I113" s="6" t="s">
        <v>147</v>
      </c>
      <c r="J113" s="6">
        <v>2</v>
      </c>
      <c r="K113" s="6" t="s">
        <v>135</v>
      </c>
      <c r="L113" s="6">
        <v>8</v>
      </c>
      <c r="M113" s="6">
        <f>0.41*2/3</f>
        <v>0.27333333333333332</v>
      </c>
      <c r="O113" s="6">
        <f>0.41*2/3</f>
        <v>0.27333333333333332</v>
      </c>
      <c r="P113" s="6" t="s">
        <v>461</v>
      </c>
      <c r="Z113" s="6" t="s">
        <v>262</v>
      </c>
      <c r="AB113" s="6" t="s">
        <v>201</v>
      </c>
      <c r="AC113" s="6" t="s">
        <v>261</v>
      </c>
      <c r="AD113" s="6">
        <v>0</v>
      </c>
      <c r="AE113" s="6">
        <v>0</v>
      </c>
      <c r="AF113" s="6">
        <v>0</v>
      </c>
      <c r="AG113" s="6">
        <v>0</v>
      </c>
      <c r="AI113" s="6" t="s">
        <v>179</v>
      </c>
      <c r="AJ113" s="6" t="s">
        <v>109</v>
      </c>
      <c r="AK113" s="6" t="s">
        <v>179</v>
      </c>
      <c r="AL113" s="6">
        <v>1</v>
      </c>
      <c r="AM113" s="6">
        <v>1</v>
      </c>
      <c r="AN113" s="6">
        <v>1</v>
      </c>
      <c r="AO113" s="6">
        <v>1</v>
      </c>
      <c r="AP113" s="6">
        <v>0</v>
      </c>
      <c r="AQ113" s="6">
        <v>0</v>
      </c>
      <c r="AR113" s="6">
        <v>0</v>
      </c>
      <c r="AS113" s="6">
        <v>0</v>
      </c>
      <c r="AT113" s="6" t="s">
        <v>514</v>
      </c>
    </row>
    <row r="114" spans="1:46" x14ac:dyDescent="0.3">
      <c r="A114" s="6" t="s">
        <v>56</v>
      </c>
      <c r="C114" s="6" t="s">
        <v>45</v>
      </c>
      <c r="D114" s="6">
        <v>2015</v>
      </c>
      <c r="E114" s="6" t="s">
        <v>81</v>
      </c>
      <c r="F114" s="6" t="s">
        <v>98</v>
      </c>
      <c r="G114" s="6" t="s">
        <v>145</v>
      </c>
      <c r="I114" s="6" t="s">
        <v>146</v>
      </c>
      <c r="J114" s="6">
        <v>2</v>
      </c>
      <c r="K114" s="6" t="s">
        <v>135</v>
      </c>
      <c r="L114" s="6">
        <v>29</v>
      </c>
      <c r="M114" s="6">
        <f>0.89*2/3</f>
        <v>0.59333333333333338</v>
      </c>
      <c r="N114" s="6">
        <v>29</v>
      </c>
      <c r="O114" s="6">
        <f>0.89*2/3</f>
        <v>0.59333333333333338</v>
      </c>
      <c r="P114" s="6" t="s">
        <v>432</v>
      </c>
      <c r="Z114" s="6" t="s">
        <v>263</v>
      </c>
      <c r="AB114" s="6" t="s">
        <v>219</v>
      </c>
      <c r="AC114" s="6" t="s">
        <v>261</v>
      </c>
      <c r="AD114" s="6">
        <v>0</v>
      </c>
      <c r="AE114" s="6">
        <v>0</v>
      </c>
      <c r="AF114" s="6">
        <v>0</v>
      </c>
      <c r="AG114" s="6">
        <v>0</v>
      </c>
      <c r="AI114" s="6" t="s">
        <v>179</v>
      </c>
      <c r="AJ114" s="6" t="s">
        <v>109</v>
      </c>
      <c r="AK114" s="6" t="s">
        <v>179</v>
      </c>
      <c r="AL114" s="6">
        <v>1</v>
      </c>
      <c r="AM114" s="6">
        <v>1</v>
      </c>
      <c r="AN114" s="6">
        <v>1</v>
      </c>
      <c r="AO114" s="6">
        <v>1</v>
      </c>
      <c r="AP114" s="6">
        <v>0</v>
      </c>
      <c r="AQ114" s="6">
        <v>0</v>
      </c>
      <c r="AR114" s="6">
        <v>0</v>
      </c>
      <c r="AS114" s="6">
        <v>0</v>
      </c>
    </row>
    <row r="115" spans="1:46" x14ac:dyDescent="0.3">
      <c r="A115" s="6" t="s">
        <v>56</v>
      </c>
      <c r="C115" s="6" t="s">
        <v>45</v>
      </c>
      <c r="D115" s="6">
        <v>2015</v>
      </c>
      <c r="E115" s="6" t="s">
        <v>82</v>
      </c>
      <c r="F115" s="6" t="s">
        <v>99</v>
      </c>
      <c r="G115" s="6" t="s">
        <v>136</v>
      </c>
      <c r="I115" s="6" t="s">
        <v>147</v>
      </c>
      <c r="J115" s="6">
        <v>2</v>
      </c>
      <c r="K115" s="6" t="s">
        <v>135</v>
      </c>
      <c r="L115" s="6">
        <v>29</v>
      </c>
      <c r="M115" s="6">
        <f>0.41*2/3</f>
        <v>0.27333333333333332</v>
      </c>
      <c r="N115" s="6">
        <v>140</v>
      </c>
      <c r="O115" s="6">
        <f>0.41*2/3</f>
        <v>0.27333333333333332</v>
      </c>
      <c r="P115" s="6" t="s">
        <v>463</v>
      </c>
      <c r="Z115" s="6" t="s">
        <v>263</v>
      </c>
      <c r="AB115" s="6" t="s">
        <v>219</v>
      </c>
      <c r="AC115" s="6" t="s">
        <v>261</v>
      </c>
      <c r="AD115" s="6">
        <v>0</v>
      </c>
      <c r="AE115" s="6">
        <v>0</v>
      </c>
      <c r="AF115" s="6">
        <v>0</v>
      </c>
      <c r="AG115" s="6">
        <v>0</v>
      </c>
      <c r="AI115" s="6" t="s">
        <v>179</v>
      </c>
      <c r="AJ115" s="6" t="s">
        <v>109</v>
      </c>
      <c r="AK115" s="6" t="s">
        <v>179</v>
      </c>
      <c r="AL115" s="6">
        <v>1</v>
      </c>
      <c r="AM115" s="6">
        <v>1</v>
      </c>
      <c r="AN115" s="6">
        <v>1</v>
      </c>
      <c r="AO115" s="6">
        <v>1</v>
      </c>
      <c r="AP115" s="6">
        <v>0</v>
      </c>
      <c r="AQ115" s="6">
        <v>0</v>
      </c>
      <c r="AR115" s="6">
        <v>0</v>
      </c>
      <c r="AS115" s="6">
        <v>0</v>
      </c>
    </row>
    <row r="116" spans="1:46" x14ac:dyDescent="0.3">
      <c r="A116" s="6" t="s">
        <v>56</v>
      </c>
      <c r="C116" s="6" t="s">
        <v>45</v>
      </c>
      <c r="D116" s="6">
        <v>2015</v>
      </c>
      <c r="E116" s="6" t="s">
        <v>83</v>
      </c>
      <c r="F116" s="6" t="s">
        <v>98</v>
      </c>
      <c r="G116" s="6" t="s">
        <v>145</v>
      </c>
      <c r="I116" s="6" t="s">
        <v>146</v>
      </c>
      <c r="J116" s="6">
        <v>2</v>
      </c>
      <c r="K116" s="6" t="s">
        <v>135</v>
      </c>
      <c r="L116" s="6">
        <v>9</v>
      </c>
      <c r="M116" s="6">
        <f>0.89*2/3</f>
        <v>0.59333333333333338</v>
      </c>
      <c r="N116" s="6">
        <v>12</v>
      </c>
      <c r="O116" s="6">
        <f>0.89*2/3</f>
        <v>0.59333333333333338</v>
      </c>
      <c r="P116" s="6" t="s">
        <v>464</v>
      </c>
      <c r="Z116" s="6" t="s">
        <v>259</v>
      </c>
      <c r="AB116" s="6" t="s">
        <v>260</v>
      </c>
      <c r="AC116" s="6" t="s">
        <v>261</v>
      </c>
      <c r="AD116" s="6">
        <v>0</v>
      </c>
      <c r="AE116" s="6">
        <v>0</v>
      </c>
      <c r="AF116" s="6">
        <v>0</v>
      </c>
      <c r="AG116" s="6">
        <v>0</v>
      </c>
      <c r="AI116" s="6" t="s">
        <v>179</v>
      </c>
      <c r="AJ116" s="6" t="s">
        <v>109</v>
      </c>
      <c r="AK116" s="6" t="s">
        <v>179</v>
      </c>
      <c r="AL116" s="6">
        <v>1</v>
      </c>
      <c r="AM116" s="6">
        <v>1</v>
      </c>
      <c r="AN116" s="6">
        <v>1</v>
      </c>
      <c r="AO116" s="6">
        <v>1</v>
      </c>
      <c r="AP116" s="6">
        <v>0</v>
      </c>
      <c r="AQ116" s="6">
        <v>0</v>
      </c>
      <c r="AR116" s="6">
        <v>0</v>
      </c>
      <c r="AS116" s="6">
        <v>0</v>
      </c>
    </row>
    <row r="117" spans="1:46" x14ac:dyDescent="0.3">
      <c r="A117" s="6" t="s">
        <v>56</v>
      </c>
      <c r="C117" s="6" t="s">
        <v>45</v>
      </c>
      <c r="D117" s="6">
        <v>2015</v>
      </c>
      <c r="E117" s="6" t="s">
        <v>84</v>
      </c>
      <c r="F117" s="6" t="s">
        <v>98</v>
      </c>
      <c r="G117" s="6" t="s">
        <v>145</v>
      </c>
      <c r="I117" s="6" t="s">
        <v>146</v>
      </c>
      <c r="J117" s="6">
        <v>2</v>
      </c>
      <c r="K117" s="6" t="s">
        <v>135</v>
      </c>
      <c r="L117" s="6">
        <v>19</v>
      </c>
      <c r="M117" s="6">
        <f>0.89*2/3</f>
        <v>0.59333333333333338</v>
      </c>
      <c r="N117" s="6">
        <v>7.4</v>
      </c>
      <c r="O117" s="6">
        <f>0.89*2/3</f>
        <v>0.59333333333333338</v>
      </c>
      <c r="P117" s="6" t="s">
        <v>466</v>
      </c>
      <c r="Z117" s="6" t="s">
        <v>262</v>
      </c>
      <c r="AB117" s="6" t="s">
        <v>201</v>
      </c>
      <c r="AC117" s="6" t="s">
        <v>261</v>
      </c>
      <c r="AD117" s="6">
        <v>0</v>
      </c>
      <c r="AE117" s="6">
        <v>0</v>
      </c>
      <c r="AF117" s="6">
        <v>0</v>
      </c>
      <c r="AG117" s="6">
        <v>0</v>
      </c>
      <c r="AI117" s="6" t="s">
        <v>179</v>
      </c>
      <c r="AJ117" s="6" t="s">
        <v>109</v>
      </c>
      <c r="AK117" s="6" t="s">
        <v>179</v>
      </c>
      <c r="AL117" s="6">
        <v>1</v>
      </c>
      <c r="AM117" s="6">
        <v>1</v>
      </c>
      <c r="AN117" s="6">
        <v>1</v>
      </c>
      <c r="AO117" s="6">
        <v>1</v>
      </c>
      <c r="AP117" s="6">
        <v>0</v>
      </c>
      <c r="AQ117" s="6">
        <v>0</v>
      </c>
      <c r="AR117" s="6">
        <v>0</v>
      </c>
      <c r="AS117" s="6">
        <v>0</v>
      </c>
    </row>
    <row r="118" spans="1:46" x14ac:dyDescent="0.3">
      <c r="A118" s="6" t="s">
        <v>56</v>
      </c>
      <c r="C118" s="6" t="s">
        <v>45</v>
      </c>
      <c r="D118" s="6">
        <v>2015</v>
      </c>
      <c r="E118" s="6" t="s">
        <v>84</v>
      </c>
      <c r="F118" s="6" t="s">
        <v>99</v>
      </c>
      <c r="G118" s="6" t="s">
        <v>136</v>
      </c>
      <c r="I118" s="6" t="s">
        <v>147</v>
      </c>
      <c r="J118" s="6">
        <v>2</v>
      </c>
      <c r="K118" s="6" t="s">
        <v>135</v>
      </c>
      <c r="L118" s="6">
        <v>19</v>
      </c>
      <c r="M118" s="6">
        <f>0.41*2/3</f>
        <v>0.27333333333333332</v>
      </c>
      <c r="N118" s="6">
        <v>11</v>
      </c>
      <c r="O118" s="6">
        <f>0.41*2/3</f>
        <v>0.27333333333333332</v>
      </c>
      <c r="P118" s="6">
        <v>5.2</v>
      </c>
      <c r="Z118" s="6" t="s">
        <v>262</v>
      </c>
      <c r="AB118" s="6" t="s">
        <v>201</v>
      </c>
      <c r="AC118" s="6" t="s">
        <v>261</v>
      </c>
      <c r="AD118" s="6">
        <v>0</v>
      </c>
      <c r="AE118" s="6">
        <v>0</v>
      </c>
      <c r="AF118" s="6">
        <v>0</v>
      </c>
      <c r="AG118" s="6">
        <v>0</v>
      </c>
      <c r="AI118" s="6" t="s">
        <v>179</v>
      </c>
      <c r="AJ118" s="6" t="s">
        <v>109</v>
      </c>
      <c r="AK118" s="6" t="s">
        <v>179</v>
      </c>
      <c r="AL118" s="6">
        <v>1</v>
      </c>
      <c r="AM118" s="6">
        <v>1</v>
      </c>
      <c r="AN118" s="6">
        <v>1</v>
      </c>
      <c r="AO118" s="6">
        <v>1</v>
      </c>
      <c r="AP118" s="6">
        <v>0</v>
      </c>
      <c r="AQ118" s="6">
        <v>0</v>
      </c>
      <c r="AR118" s="6">
        <v>0</v>
      </c>
      <c r="AS118" s="6">
        <v>0</v>
      </c>
    </row>
    <row r="119" spans="1:46" x14ac:dyDescent="0.3">
      <c r="A119" s="6" t="s">
        <v>56</v>
      </c>
      <c r="C119" s="6" t="s">
        <v>45</v>
      </c>
      <c r="D119" s="6">
        <v>2015</v>
      </c>
      <c r="E119" s="6" t="s">
        <v>85</v>
      </c>
      <c r="F119" s="6" t="s">
        <v>98</v>
      </c>
      <c r="G119" s="6" t="s">
        <v>145</v>
      </c>
      <c r="I119" s="6" t="s">
        <v>146</v>
      </c>
      <c r="J119" s="6">
        <v>2</v>
      </c>
      <c r="K119" s="6" t="s">
        <v>135</v>
      </c>
      <c r="L119" s="6">
        <v>10</v>
      </c>
      <c r="M119" s="6">
        <f>0.89*2/3</f>
        <v>0.59333333333333338</v>
      </c>
      <c r="N119" s="6">
        <v>11</v>
      </c>
      <c r="O119" s="6">
        <f>0.89*2/3</f>
        <v>0.59333333333333338</v>
      </c>
      <c r="P119" s="6" t="s">
        <v>471</v>
      </c>
      <c r="Z119" s="6" t="s">
        <v>263</v>
      </c>
      <c r="AB119" s="6" t="s">
        <v>219</v>
      </c>
      <c r="AC119" s="6" t="s">
        <v>261</v>
      </c>
      <c r="AD119" s="6">
        <v>0</v>
      </c>
      <c r="AE119" s="6">
        <v>0</v>
      </c>
      <c r="AF119" s="6">
        <v>0</v>
      </c>
      <c r="AG119" s="6">
        <v>0</v>
      </c>
      <c r="AI119" s="6" t="s">
        <v>179</v>
      </c>
      <c r="AJ119" s="6" t="s">
        <v>109</v>
      </c>
      <c r="AK119" s="6" t="s">
        <v>179</v>
      </c>
      <c r="AL119" s="6">
        <v>1</v>
      </c>
      <c r="AM119" s="6">
        <v>1</v>
      </c>
      <c r="AN119" s="6">
        <v>1</v>
      </c>
      <c r="AO119" s="6">
        <v>1</v>
      </c>
      <c r="AP119" s="6">
        <v>0</v>
      </c>
      <c r="AQ119" s="6">
        <v>0</v>
      </c>
      <c r="AR119" s="6">
        <v>0</v>
      </c>
      <c r="AS119" s="6">
        <v>0</v>
      </c>
    </row>
    <row r="120" spans="1:46" x14ac:dyDescent="0.3">
      <c r="A120" s="6" t="s">
        <v>56</v>
      </c>
      <c r="C120" s="6" t="s">
        <v>45</v>
      </c>
      <c r="D120" s="6">
        <v>2015</v>
      </c>
      <c r="E120" s="6" t="s">
        <v>83</v>
      </c>
      <c r="F120" s="6" t="s">
        <v>99</v>
      </c>
      <c r="G120" s="6" t="s">
        <v>136</v>
      </c>
      <c r="I120" s="6" t="s">
        <v>147</v>
      </c>
      <c r="J120" s="6">
        <v>4</v>
      </c>
      <c r="K120" s="6" t="s">
        <v>135</v>
      </c>
      <c r="L120" s="6">
        <v>9</v>
      </c>
      <c r="M120" s="6">
        <f t="shared" ref="M120:P121" si="1">0.41*2/3</f>
        <v>0.27333333333333332</v>
      </c>
      <c r="N120" s="6">
        <f t="shared" si="1"/>
        <v>0.27333333333333332</v>
      </c>
      <c r="O120" s="6">
        <f t="shared" si="1"/>
        <v>0.27333333333333332</v>
      </c>
      <c r="P120" s="6">
        <f t="shared" si="1"/>
        <v>0.27333333333333332</v>
      </c>
    </row>
    <row r="121" spans="1:46" x14ac:dyDescent="0.3">
      <c r="A121" s="6" t="s">
        <v>56</v>
      </c>
      <c r="C121" s="6" t="s">
        <v>45</v>
      </c>
      <c r="D121" s="6">
        <v>2015</v>
      </c>
      <c r="E121" s="6" t="s">
        <v>85</v>
      </c>
      <c r="F121" s="6" t="s">
        <v>99</v>
      </c>
      <c r="G121" s="6" t="s">
        <v>136</v>
      </c>
      <c r="I121" s="6" t="s">
        <v>147</v>
      </c>
      <c r="J121" s="6">
        <v>4</v>
      </c>
      <c r="K121" s="6" t="s">
        <v>135</v>
      </c>
      <c r="L121" s="6">
        <v>10</v>
      </c>
      <c r="M121" s="6">
        <f t="shared" si="1"/>
        <v>0.27333333333333332</v>
      </c>
      <c r="N121" s="6">
        <f t="shared" si="1"/>
        <v>0.27333333333333332</v>
      </c>
      <c r="O121" s="6">
        <f t="shared" si="1"/>
        <v>0.27333333333333332</v>
      </c>
      <c r="P121" s="6">
        <f t="shared" si="1"/>
        <v>0.27333333333333332</v>
      </c>
    </row>
    <row r="122" spans="1:46" ht="14.25" customHeight="1" x14ac:dyDescent="0.3">
      <c r="A122" s="6" t="s">
        <v>56</v>
      </c>
      <c r="C122" s="6" t="s">
        <v>46</v>
      </c>
      <c r="D122" s="6">
        <v>2016</v>
      </c>
      <c r="E122" s="6" t="s">
        <v>86</v>
      </c>
      <c r="F122" s="6" t="s">
        <v>98</v>
      </c>
      <c r="I122" s="6" t="s">
        <v>148</v>
      </c>
      <c r="K122" s="6" t="s">
        <v>135</v>
      </c>
      <c r="L122" s="6">
        <v>10</v>
      </c>
      <c r="M122" s="6" t="s">
        <v>123</v>
      </c>
      <c r="N122" s="6">
        <v>105.12</v>
      </c>
      <c r="P122" s="6" t="s">
        <v>472</v>
      </c>
      <c r="AB122" s="6" t="s">
        <v>264</v>
      </c>
      <c r="AC122" s="6" t="s">
        <v>186</v>
      </c>
      <c r="AD122" s="6">
        <v>0</v>
      </c>
      <c r="AE122" s="6">
        <v>0</v>
      </c>
      <c r="AF122" s="6">
        <v>0</v>
      </c>
      <c r="AG122" s="6">
        <v>0</v>
      </c>
      <c r="AH122" s="6" t="s">
        <v>265</v>
      </c>
      <c r="AI122" s="6" t="s">
        <v>179</v>
      </c>
      <c r="AJ122" s="6" t="s">
        <v>109</v>
      </c>
      <c r="AK122" s="6" t="s">
        <v>179</v>
      </c>
      <c r="AL122" s="6">
        <v>1</v>
      </c>
      <c r="AM122" s="6">
        <v>1</v>
      </c>
      <c r="AN122" s="6">
        <v>1</v>
      </c>
      <c r="AO122" s="6">
        <v>1</v>
      </c>
      <c r="AP122" s="6">
        <v>0</v>
      </c>
      <c r="AQ122" s="6">
        <v>1</v>
      </c>
      <c r="AR122" s="6">
        <v>0</v>
      </c>
      <c r="AS122" s="6">
        <v>1</v>
      </c>
      <c r="AT122" s="6" t="s">
        <v>266</v>
      </c>
    </row>
    <row r="123" spans="1:46" x14ac:dyDescent="0.3">
      <c r="A123" s="6" t="s">
        <v>56</v>
      </c>
      <c r="C123" s="6" t="s">
        <v>46</v>
      </c>
      <c r="D123" s="6">
        <v>2016</v>
      </c>
      <c r="E123" s="6" t="s">
        <v>86</v>
      </c>
      <c r="F123" s="6" t="s">
        <v>99</v>
      </c>
      <c r="I123" s="6" t="s">
        <v>149</v>
      </c>
      <c r="K123" s="6" t="s">
        <v>135</v>
      </c>
      <c r="L123" s="6">
        <v>10</v>
      </c>
      <c r="M123" s="6" t="s">
        <v>473</v>
      </c>
      <c r="N123" s="6">
        <v>1.72</v>
      </c>
      <c r="P123" s="6" t="s">
        <v>474</v>
      </c>
      <c r="AB123" s="6" t="s">
        <v>264</v>
      </c>
      <c r="AC123" s="6" t="s">
        <v>186</v>
      </c>
      <c r="AD123" s="6">
        <v>0</v>
      </c>
      <c r="AE123" s="6">
        <v>0</v>
      </c>
      <c r="AF123" s="6">
        <v>0</v>
      </c>
      <c r="AG123" s="6">
        <v>0</v>
      </c>
      <c r="AH123" s="6" t="s">
        <v>265</v>
      </c>
      <c r="AI123" s="6" t="s">
        <v>179</v>
      </c>
      <c r="AJ123" s="6" t="s">
        <v>109</v>
      </c>
      <c r="AK123" s="6" t="s">
        <v>179</v>
      </c>
      <c r="AL123" s="6">
        <v>1</v>
      </c>
      <c r="AM123" s="6">
        <v>1</v>
      </c>
      <c r="AN123" s="6">
        <v>1</v>
      </c>
      <c r="AO123" s="6">
        <v>1</v>
      </c>
      <c r="AP123" s="6">
        <v>0</v>
      </c>
      <c r="AQ123" s="6">
        <v>1</v>
      </c>
      <c r="AR123" s="6">
        <v>0</v>
      </c>
      <c r="AS123" s="6">
        <v>1</v>
      </c>
    </row>
    <row r="124" spans="1:46" x14ac:dyDescent="0.3">
      <c r="A124" s="6" t="s">
        <v>56</v>
      </c>
      <c r="C124" s="6" t="s">
        <v>46</v>
      </c>
      <c r="D124" s="6">
        <v>2016</v>
      </c>
      <c r="E124" s="6" t="s">
        <v>509</v>
      </c>
      <c r="F124" s="6" t="s">
        <v>98</v>
      </c>
      <c r="I124" s="6" t="s">
        <v>148</v>
      </c>
      <c r="K124" s="6" t="s">
        <v>135</v>
      </c>
      <c r="L124" s="6">
        <v>10</v>
      </c>
      <c r="M124" s="6" t="s">
        <v>475</v>
      </c>
      <c r="N124" s="6">
        <v>47.7</v>
      </c>
      <c r="P124" s="6" t="s">
        <v>476</v>
      </c>
      <c r="AB124" s="6" t="s">
        <v>264</v>
      </c>
      <c r="AC124" s="6" t="s">
        <v>186</v>
      </c>
      <c r="AD124" s="6">
        <v>0</v>
      </c>
      <c r="AE124" s="6">
        <v>0</v>
      </c>
      <c r="AF124" s="6">
        <v>0</v>
      </c>
      <c r="AG124" s="6">
        <v>0</v>
      </c>
      <c r="AH124" s="6" t="s">
        <v>265</v>
      </c>
      <c r="AI124" s="6" t="s">
        <v>179</v>
      </c>
      <c r="AJ124" s="6" t="s">
        <v>109</v>
      </c>
      <c r="AK124" s="6" t="s">
        <v>179</v>
      </c>
      <c r="AL124" s="6">
        <v>1</v>
      </c>
      <c r="AM124" s="6">
        <v>1</v>
      </c>
      <c r="AN124" s="6">
        <v>1</v>
      </c>
      <c r="AO124" s="6">
        <v>1</v>
      </c>
      <c r="AP124" s="6">
        <v>0</v>
      </c>
      <c r="AQ124" s="6">
        <v>1</v>
      </c>
      <c r="AR124" s="6">
        <v>0</v>
      </c>
      <c r="AS124" s="6">
        <v>1</v>
      </c>
      <c r="AT124" s="6" t="s">
        <v>266</v>
      </c>
    </row>
    <row r="125" spans="1:46" x14ac:dyDescent="0.3">
      <c r="A125" s="6" t="s">
        <v>56</v>
      </c>
      <c r="C125" s="6" t="s">
        <v>46</v>
      </c>
      <c r="D125" s="6">
        <v>2016</v>
      </c>
      <c r="E125" s="6" t="s">
        <v>509</v>
      </c>
      <c r="F125" s="6" t="s">
        <v>99</v>
      </c>
      <c r="I125" s="6" t="s">
        <v>149</v>
      </c>
      <c r="K125" s="6" t="s">
        <v>135</v>
      </c>
      <c r="L125" s="6">
        <v>10</v>
      </c>
      <c r="M125" s="6" t="s">
        <v>477</v>
      </c>
      <c r="N125" s="6">
        <v>11.03</v>
      </c>
      <c r="P125" s="6" t="s">
        <v>433</v>
      </c>
      <c r="AB125" s="6" t="s">
        <v>264</v>
      </c>
      <c r="AC125" s="6" t="s">
        <v>186</v>
      </c>
      <c r="AD125" s="6">
        <v>0</v>
      </c>
      <c r="AE125" s="6">
        <v>0</v>
      </c>
      <c r="AF125" s="6">
        <v>0</v>
      </c>
      <c r="AG125" s="6">
        <v>0</v>
      </c>
      <c r="AH125" s="6" t="s">
        <v>265</v>
      </c>
      <c r="AI125" s="6" t="s">
        <v>179</v>
      </c>
      <c r="AJ125" s="6" t="s">
        <v>109</v>
      </c>
      <c r="AK125" s="6" t="s">
        <v>179</v>
      </c>
      <c r="AL125" s="6">
        <v>1</v>
      </c>
      <c r="AM125" s="6">
        <v>1</v>
      </c>
      <c r="AN125" s="6">
        <v>1</v>
      </c>
      <c r="AO125" s="6">
        <v>1</v>
      </c>
      <c r="AP125" s="6">
        <v>0</v>
      </c>
      <c r="AQ125" s="6">
        <v>1</v>
      </c>
      <c r="AR125" s="6">
        <v>0</v>
      </c>
      <c r="AS125" s="6">
        <v>1</v>
      </c>
    </row>
    <row r="126" spans="1:46" x14ac:dyDescent="0.3">
      <c r="A126" s="6" t="s">
        <v>56</v>
      </c>
      <c r="C126" s="6" t="s">
        <v>46</v>
      </c>
      <c r="D126" s="6">
        <v>2016</v>
      </c>
      <c r="E126" s="6" t="s">
        <v>88</v>
      </c>
      <c r="F126" s="6" t="s">
        <v>98</v>
      </c>
      <c r="I126" s="6" t="s">
        <v>148</v>
      </c>
      <c r="K126" s="6" t="s">
        <v>135</v>
      </c>
      <c r="L126" s="6">
        <v>10</v>
      </c>
      <c r="M126" s="6" t="s">
        <v>478</v>
      </c>
      <c r="N126" s="6">
        <v>60.35</v>
      </c>
      <c r="P126" s="6" t="s">
        <v>479</v>
      </c>
      <c r="AB126" s="6" t="s">
        <v>264</v>
      </c>
      <c r="AC126" s="6" t="s">
        <v>186</v>
      </c>
      <c r="AD126" s="6">
        <v>0</v>
      </c>
      <c r="AE126" s="6">
        <v>0</v>
      </c>
      <c r="AF126" s="6">
        <v>0</v>
      </c>
      <c r="AG126" s="6">
        <v>0</v>
      </c>
      <c r="AH126" s="6" t="s">
        <v>265</v>
      </c>
      <c r="AI126" s="6" t="s">
        <v>179</v>
      </c>
      <c r="AJ126" s="6" t="s">
        <v>109</v>
      </c>
      <c r="AK126" s="6" t="s">
        <v>179</v>
      </c>
      <c r="AL126" s="6">
        <v>1</v>
      </c>
      <c r="AM126" s="6">
        <v>1</v>
      </c>
      <c r="AN126" s="6">
        <v>1</v>
      </c>
      <c r="AO126" s="6">
        <v>1</v>
      </c>
      <c r="AP126" s="6">
        <v>0</v>
      </c>
      <c r="AQ126" s="6">
        <v>1</v>
      </c>
      <c r="AR126" s="6">
        <v>0</v>
      </c>
      <c r="AS126" s="6">
        <v>1</v>
      </c>
      <c r="AT126" s="6" t="s">
        <v>266</v>
      </c>
    </row>
    <row r="127" spans="1:46" x14ac:dyDescent="0.3">
      <c r="A127" s="6" t="s">
        <v>56</v>
      </c>
      <c r="C127" s="6" t="s">
        <v>46</v>
      </c>
      <c r="D127" s="6">
        <v>2016</v>
      </c>
      <c r="E127" s="6" t="s">
        <v>88</v>
      </c>
      <c r="F127" s="6" t="s">
        <v>99</v>
      </c>
      <c r="I127" s="6" t="s">
        <v>149</v>
      </c>
      <c r="K127" s="6" t="s">
        <v>135</v>
      </c>
      <c r="L127" s="6">
        <v>10</v>
      </c>
      <c r="M127" s="6" t="s">
        <v>480</v>
      </c>
      <c r="N127" s="6">
        <v>6.01</v>
      </c>
      <c r="P127" s="6" t="s">
        <v>481</v>
      </c>
      <c r="AB127" s="6" t="s">
        <v>264</v>
      </c>
      <c r="AC127" s="6" t="s">
        <v>186</v>
      </c>
      <c r="AD127" s="6">
        <v>0</v>
      </c>
      <c r="AE127" s="6">
        <v>0</v>
      </c>
      <c r="AF127" s="6">
        <v>0</v>
      </c>
      <c r="AG127" s="6">
        <v>0</v>
      </c>
      <c r="AH127" s="6" t="s">
        <v>265</v>
      </c>
      <c r="AI127" s="6" t="s">
        <v>179</v>
      </c>
      <c r="AJ127" s="6" t="s">
        <v>109</v>
      </c>
      <c r="AK127" s="6" t="s">
        <v>179</v>
      </c>
      <c r="AL127" s="6">
        <v>1</v>
      </c>
      <c r="AM127" s="6">
        <v>1</v>
      </c>
      <c r="AN127" s="6">
        <v>1</v>
      </c>
      <c r="AO127" s="6">
        <v>1</v>
      </c>
      <c r="AP127" s="6">
        <v>0</v>
      </c>
      <c r="AQ127" s="6">
        <v>1</v>
      </c>
      <c r="AR127" s="6">
        <v>0</v>
      </c>
      <c r="AS127" s="6">
        <v>1</v>
      </c>
    </row>
    <row r="128" spans="1:46" x14ac:dyDescent="0.3">
      <c r="A128" s="6" t="s">
        <v>56</v>
      </c>
      <c r="C128" s="6" t="s">
        <v>46</v>
      </c>
      <c r="D128" s="6">
        <v>2016</v>
      </c>
      <c r="E128" s="6" t="s">
        <v>89</v>
      </c>
      <c r="F128" s="6" t="s">
        <v>98</v>
      </c>
      <c r="I128" s="6" t="s">
        <v>148</v>
      </c>
      <c r="K128" s="6" t="s">
        <v>135</v>
      </c>
      <c r="L128" s="6">
        <v>6</v>
      </c>
      <c r="M128" s="6">
        <v>8.8000000000000007</v>
      </c>
      <c r="N128" s="6">
        <v>11</v>
      </c>
      <c r="P128" s="6" t="s">
        <v>483</v>
      </c>
      <c r="AB128" s="6" t="s">
        <v>264</v>
      </c>
      <c r="AC128" s="6" t="s">
        <v>186</v>
      </c>
      <c r="AD128" s="6">
        <v>0</v>
      </c>
      <c r="AE128" s="6">
        <v>0</v>
      </c>
      <c r="AF128" s="6">
        <v>0</v>
      </c>
      <c r="AG128" s="6">
        <v>0</v>
      </c>
      <c r="AH128" s="6" t="s">
        <v>265</v>
      </c>
      <c r="AI128" s="6" t="s">
        <v>179</v>
      </c>
      <c r="AJ128" s="6" t="s">
        <v>109</v>
      </c>
      <c r="AK128" s="6" t="s">
        <v>179</v>
      </c>
      <c r="AL128" s="6">
        <v>1</v>
      </c>
      <c r="AM128" s="6">
        <v>1</v>
      </c>
      <c r="AN128" s="6">
        <v>1</v>
      </c>
      <c r="AO128" s="6">
        <v>1</v>
      </c>
      <c r="AP128" s="6">
        <v>0</v>
      </c>
      <c r="AQ128" s="6">
        <v>1</v>
      </c>
      <c r="AR128" s="6">
        <v>0</v>
      </c>
      <c r="AS128" s="6">
        <v>1</v>
      </c>
      <c r="AT128" s="6" t="s">
        <v>266</v>
      </c>
    </row>
    <row r="129" spans="1:46" x14ac:dyDescent="0.3">
      <c r="A129" s="6" t="s">
        <v>56</v>
      </c>
      <c r="C129" s="6" t="s">
        <v>47</v>
      </c>
      <c r="D129" s="6">
        <v>2016</v>
      </c>
      <c r="E129" s="6" t="s">
        <v>90</v>
      </c>
      <c r="F129" s="6" t="s">
        <v>98</v>
      </c>
      <c r="G129" s="6" t="s">
        <v>142</v>
      </c>
      <c r="H129" s="6">
        <v>1</v>
      </c>
      <c r="K129" s="6" t="s">
        <v>135</v>
      </c>
      <c r="L129" s="6">
        <v>127</v>
      </c>
      <c r="M129" s="6">
        <f>10*2/3</f>
        <v>6.666666666666667</v>
      </c>
      <c r="N129" s="6">
        <v>137</v>
      </c>
      <c r="O129" s="6" t="s">
        <v>485</v>
      </c>
      <c r="P129" s="6" t="s">
        <v>454</v>
      </c>
      <c r="AA129" s="6" t="s">
        <v>267</v>
      </c>
      <c r="AB129" s="6" t="s">
        <v>249</v>
      </c>
      <c r="AC129" s="6" t="s">
        <v>208</v>
      </c>
      <c r="AD129" s="6">
        <v>0</v>
      </c>
      <c r="AE129" s="6">
        <v>0</v>
      </c>
      <c r="AF129" s="6">
        <v>0</v>
      </c>
      <c r="AG129" s="6">
        <v>0</v>
      </c>
      <c r="AH129" s="6" t="s">
        <v>268</v>
      </c>
      <c r="AI129" s="6" t="s">
        <v>179</v>
      </c>
      <c r="AJ129" s="6" t="s">
        <v>179</v>
      </c>
      <c r="AK129" s="6" t="s">
        <v>179</v>
      </c>
      <c r="AL129" s="6">
        <v>1</v>
      </c>
      <c r="AM129" s="6">
        <v>0</v>
      </c>
      <c r="AN129" s="6">
        <v>1</v>
      </c>
      <c r="AO129" s="6">
        <v>1</v>
      </c>
      <c r="AP129" s="6">
        <v>0</v>
      </c>
      <c r="AQ129" s="6">
        <v>0</v>
      </c>
      <c r="AR129" s="6">
        <v>0</v>
      </c>
      <c r="AS129" s="6">
        <v>0</v>
      </c>
    </row>
    <row r="130" spans="1:46" x14ac:dyDescent="0.3">
      <c r="A130" s="6" t="s">
        <v>56</v>
      </c>
      <c r="C130" s="6" t="s">
        <v>47</v>
      </c>
      <c r="D130" s="6">
        <v>2016</v>
      </c>
      <c r="E130" s="6" t="s">
        <v>90</v>
      </c>
      <c r="F130" s="6" t="s">
        <v>99</v>
      </c>
      <c r="G130" s="6" t="s">
        <v>150</v>
      </c>
      <c r="H130" s="6">
        <v>1</v>
      </c>
      <c r="K130" s="6" t="s">
        <v>135</v>
      </c>
      <c r="L130" s="6">
        <v>127</v>
      </c>
      <c r="M130" s="6">
        <f>25*2/3</f>
        <v>16.666666666666668</v>
      </c>
      <c r="N130" s="6">
        <v>346</v>
      </c>
      <c r="O130" s="6" t="s">
        <v>487</v>
      </c>
      <c r="P130" s="6" t="s">
        <v>391</v>
      </c>
      <c r="AA130" s="6" t="s">
        <v>267</v>
      </c>
      <c r="AB130" s="6" t="s">
        <v>249</v>
      </c>
      <c r="AC130" s="6" t="s">
        <v>208</v>
      </c>
      <c r="AD130" s="6">
        <v>0</v>
      </c>
      <c r="AE130" s="6">
        <v>0</v>
      </c>
      <c r="AF130" s="6">
        <v>0</v>
      </c>
      <c r="AG130" s="6">
        <v>0</v>
      </c>
      <c r="AH130" s="6" t="s">
        <v>268</v>
      </c>
      <c r="AI130" s="6" t="s">
        <v>179</v>
      </c>
      <c r="AJ130" s="6" t="s">
        <v>179</v>
      </c>
      <c r="AK130" s="6" t="s">
        <v>179</v>
      </c>
      <c r="AL130" s="6">
        <v>1</v>
      </c>
      <c r="AM130" s="6">
        <v>0</v>
      </c>
      <c r="AN130" s="6">
        <v>1</v>
      </c>
      <c r="AO130" s="6">
        <v>1</v>
      </c>
      <c r="AP130" s="6">
        <v>0</v>
      </c>
      <c r="AQ130" s="6">
        <v>0</v>
      </c>
      <c r="AR130" s="6">
        <v>0</v>
      </c>
      <c r="AS130" s="6">
        <v>0</v>
      </c>
    </row>
    <row r="131" spans="1:46" x14ac:dyDescent="0.3">
      <c r="A131" s="6" t="s">
        <v>56</v>
      </c>
      <c r="C131" s="6" t="s">
        <v>47</v>
      </c>
      <c r="D131" s="6">
        <v>2016</v>
      </c>
      <c r="E131" s="6" t="s">
        <v>91</v>
      </c>
      <c r="F131" s="6" t="s">
        <v>98</v>
      </c>
      <c r="G131" s="6" t="s">
        <v>142</v>
      </c>
      <c r="H131" s="6">
        <v>3</v>
      </c>
      <c r="K131" s="6" t="s">
        <v>135</v>
      </c>
      <c r="L131" s="6">
        <v>73</v>
      </c>
      <c r="M131" s="6">
        <f>10*2/3</f>
        <v>6.666666666666667</v>
      </c>
      <c r="N131" s="6">
        <v>32</v>
      </c>
      <c r="O131" s="6">
        <f>10*2/3</f>
        <v>6.666666666666667</v>
      </c>
      <c r="P131" s="6">
        <f>10*2/3</f>
        <v>6.666666666666667</v>
      </c>
      <c r="AA131" s="6" t="s">
        <v>267</v>
      </c>
      <c r="AB131" s="6" t="s">
        <v>249</v>
      </c>
      <c r="AC131" s="6" t="s">
        <v>208</v>
      </c>
      <c r="AD131" s="6">
        <v>0</v>
      </c>
      <c r="AE131" s="6">
        <v>0</v>
      </c>
      <c r="AF131" s="6">
        <v>0</v>
      </c>
      <c r="AG131" s="6">
        <v>0</v>
      </c>
      <c r="AH131" s="6" t="s">
        <v>268</v>
      </c>
      <c r="AI131" s="6" t="s">
        <v>179</v>
      </c>
      <c r="AJ131" s="6" t="s">
        <v>179</v>
      </c>
      <c r="AK131" s="6" t="s">
        <v>179</v>
      </c>
      <c r="AL131" s="6">
        <v>1</v>
      </c>
      <c r="AM131" s="6">
        <v>0</v>
      </c>
      <c r="AN131" s="6">
        <v>1</v>
      </c>
      <c r="AO131" s="6">
        <v>1</v>
      </c>
      <c r="AP131" s="6">
        <v>0</v>
      </c>
      <c r="AQ131" s="6">
        <v>0</v>
      </c>
      <c r="AR131" s="6">
        <v>0</v>
      </c>
      <c r="AS131" s="6">
        <v>0</v>
      </c>
    </row>
    <row r="132" spans="1:46" x14ac:dyDescent="0.3">
      <c r="A132" s="6" t="s">
        <v>56</v>
      </c>
      <c r="C132" s="6" t="s">
        <v>47</v>
      </c>
      <c r="D132" s="6">
        <v>2016</v>
      </c>
      <c r="E132" s="6" t="s">
        <v>91</v>
      </c>
      <c r="F132" s="6" t="s">
        <v>99</v>
      </c>
      <c r="G132" s="6" t="s">
        <v>150</v>
      </c>
      <c r="H132" s="6">
        <v>3</v>
      </c>
      <c r="K132" s="6" t="s">
        <v>135</v>
      </c>
      <c r="L132" s="6">
        <v>73</v>
      </c>
      <c r="M132" s="6">
        <f>25*2/3</f>
        <v>16.666666666666668</v>
      </c>
      <c r="N132" s="6">
        <v>43</v>
      </c>
      <c r="O132" s="6">
        <f>25*2/3</f>
        <v>16.666666666666668</v>
      </c>
      <c r="P132" s="6">
        <f>25*2/3</f>
        <v>16.666666666666668</v>
      </c>
      <c r="AA132" s="6" t="s">
        <v>267</v>
      </c>
      <c r="AB132" s="6" t="s">
        <v>249</v>
      </c>
      <c r="AC132" s="6" t="s">
        <v>208</v>
      </c>
      <c r="AD132" s="6">
        <v>0</v>
      </c>
      <c r="AE132" s="6">
        <v>0</v>
      </c>
      <c r="AF132" s="6">
        <v>0</v>
      </c>
      <c r="AG132" s="6">
        <v>0</v>
      </c>
      <c r="AH132" s="6" t="s">
        <v>268</v>
      </c>
      <c r="AI132" s="6" t="s">
        <v>179</v>
      </c>
      <c r="AJ132" s="6" t="s">
        <v>179</v>
      </c>
      <c r="AK132" s="6" t="s">
        <v>179</v>
      </c>
      <c r="AL132" s="6">
        <v>1</v>
      </c>
      <c r="AM132" s="6">
        <v>0</v>
      </c>
      <c r="AN132" s="6">
        <v>1</v>
      </c>
      <c r="AO132" s="6">
        <v>1</v>
      </c>
      <c r="AP132" s="6">
        <v>0</v>
      </c>
      <c r="AQ132" s="6">
        <v>0</v>
      </c>
      <c r="AR132" s="6">
        <v>0</v>
      </c>
      <c r="AS132" s="6">
        <v>0</v>
      </c>
    </row>
    <row r="133" spans="1:46" x14ac:dyDescent="0.3">
      <c r="A133" s="6" t="s">
        <v>56</v>
      </c>
      <c r="C133" s="6" t="s">
        <v>47</v>
      </c>
      <c r="D133" s="6">
        <v>2016</v>
      </c>
      <c r="E133" s="6" t="s">
        <v>92</v>
      </c>
      <c r="F133" s="6" t="s">
        <v>98</v>
      </c>
      <c r="G133" s="6" t="s">
        <v>142</v>
      </c>
      <c r="H133" s="6">
        <v>3</v>
      </c>
      <c r="K133" s="6" t="s">
        <v>135</v>
      </c>
      <c r="L133" s="6">
        <v>34</v>
      </c>
      <c r="M133" s="6">
        <f>10*2/3</f>
        <v>6.666666666666667</v>
      </c>
      <c r="N133" s="6">
        <v>17</v>
      </c>
      <c r="O133" s="6">
        <f>10*2/3</f>
        <v>6.666666666666667</v>
      </c>
      <c r="P133" s="6">
        <f>10*2/3</f>
        <v>6.666666666666667</v>
      </c>
      <c r="AA133" s="6" t="s">
        <v>267</v>
      </c>
      <c r="AB133" s="6" t="s">
        <v>249</v>
      </c>
      <c r="AC133" s="6" t="s">
        <v>208</v>
      </c>
      <c r="AD133" s="6">
        <v>0</v>
      </c>
      <c r="AE133" s="6">
        <v>0</v>
      </c>
      <c r="AF133" s="6">
        <v>0</v>
      </c>
      <c r="AG133" s="6">
        <v>0</v>
      </c>
      <c r="AH133" s="6" t="s">
        <v>268</v>
      </c>
      <c r="AI133" s="6" t="s">
        <v>179</v>
      </c>
      <c r="AJ133" s="6" t="s">
        <v>179</v>
      </c>
      <c r="AK133" s="6" t="s">
        <v>179</v>
      </c>
      <c r="AL133" s="6">
        <v>1</v>
      </c>
      <c r="AM133" s="6">
        <v>0</v>
      </c>
      <c r="AN133" s="6">
        <v>1</v>
      </c>
      <c r="AO133" s="6">
        <v>1</v>
      </c>
      <c r="AP133" s="6">
        <v>0</v>
      </c>
      <c r="AQ133" s="6">
        <v>0</v>
      </c>
      <c r="AR133" s="6">
        <v>0</v>
      </c>
      <c r="AS133" s="6">
        <v>0</v>
      </c>
    </row>
    <row r="134" spans="1:46" x14ac:dyDescent="0.3">
      <c r="A134" s="6" t="s">
        <v>56</v>
      </c>
      <c r="C134" s="6" t="s">
        <v>47</v>
      </c>
      <c r="D134" s="6">
        <v>2016</v>
      </c>
      <c r="E134" s="6" t="s">
        <v>92</v>
      </c>
      <c r="F134" s="6" t="s">
        <v>99</v>
      </c>
      <c r="G134" s="6" t="s">
        <v>150</v>
      </c>
      <c r="H134" s="6">
        <v>3</v>
      </c>
      <c r="K134" s="6" t="s">
        <v>135</v>
      </c>
      <c r="L134" s="6">
        <v>34</v>
      </c>
      <c r="M134" s="6">
        <f>25*2/3</f>
        <v>16.666666666666668</v>
      </c>
      <c r="N134" s="6">
        <v>40</v>
      </c>
      <c r="O134" s="6">
        <f>25*2/3</f>
        <v>16.666666666666668</v>
      </c>
      <c r="P134" s="6">
        <f>25*2/3</f>
        <v>16.666666666666668</v>
      </c>
      <c r="AA134" s="6" t="s">
        <v>267</v>
      </c>
      <c r="AB134" s="6" t="s">
        <v>249</v>
      </c>
      <c r="AC134" s="6" t="s">
        <v>208</v>
      </c>
      <c r="AD134" s="6">
        <v>0</v>
      </c>
      <c r="AE134" s="6">
        <v>0</v>
      </c>
      <c r="AF134" s="6">
        <v>0</v>
      </c>
      <c r="AG134" s="6">
        <v>0</v>
      </c>
      <c r="AH134" s="6" t="s">
        <v>268</v>
      </c>
      <c r="AI134" s="6" t="s">
        <v>179</v>
      </c>
      <c r="AJ134" s="6" t="s">
        <v>179</v>
      </c>
      <c r="AK134" s="6" t="s">
        <v>179</v>
      </c>
      <c r="AL134" s="6">
        <v>1</v>
      </c>
      <c r="AM134" s="6">
        <v>0</v>
      </c>
      <c r="AN134" s="6">
        <v>1</v>
      </c>
      <c r="AO134" s="6">
        <v>1</v>
      </c>
      <c r="AP134" s="6">
        <v>0</v>
      </c>
      <c r="AQ134" s="6">
        <v>0</v>
      </c>
      <c r="AR134" s="6">
        <v>0</v>
      </c>
      <c r="AS134" s="6">
        <v>0</v>
      </c>
    </row>
    <row r="135" spans="1:46" x14ac:dyDescent="0.3">
      <c r="A135" s="6" t="s">
        <v>56</v>
      </c>
      <c r="C135" s="6" t="s">
        <v>48</v>
      </c>
      <c r="D135" s="6">
        <v>2011</v>
      </c>
      <c r="E135" s="6" t="s">
        <v>93</v>
      </c>
      <c r="F135" s="6" t="s">
        <v>98</v>
      </c>
      <c r="G135" s="6" t="s">
        <v>130</v>
      </c>
      <c r="I135" s="6">
        <v>9.0999999999999998E-2</v>
      </c>
      <c r="K135" s="6" t="s">
        <v>135</v>
      </c>
      <c r="L135" s="6">
        <v>7</v>
      </c>
      <c r="M135" s="6" t="s">
        <v>488</v>
      </c>
      <c r="N135" s="6">
        <v>8.56</v>
      </c>
      <c r="O135" s="6" t="s">
        <v>489</v>
      </c>
      <c r="P135" s="6" t="s">
        <v>490</v>
      </c>
      <c r="Q135" s="6">
        <v>2.794</v>
      </c>
      <c r="AB135" s="6" t="s">
        <v>269</v>
      </c>
      <c r="AC135" s="6" t="s">
        <v>191</v>
      </c>
      <c r="AD135" s="6">
        <v>0</v>
      </c>
      <c r="AE135" s="6">
        <v>0</v>
      </c>
      <c r="AF135" s="6">
        <v>0</v>
      </c>
      <c r="AG135" s="6">
        <v>0</v>
      </c>
      <c r="AI135" s="6" t="s">
        <v>179</v>
      </c>
      <c r="AJ135" s="6" t="s">
        <v>109</v>
      </c>
      <c r="AK135" s="6" t="s">
        <v>179</v>
      </c>
      <c r="AL135" s="6">
        <v>0</v>
      </c>
      <c r="AM135" s="6">
        <v>1</v>
      </c>
      <c r="AN135" s="6">
        <v>1</v>
      </c>
      <c r="AO135" s="6">
        <v>1</v>
      </c>
      <c r="AP135" s="6">
        <v>0</v>
      </c>
      <c r="AQ135" s="6">
        <v>0</v>
      </c>
      <c r="AR135" s="6">
        <v>0</v>
      </c>
      <c r="AS135" s="6">
        <v>0</v>
      </c>
    </row>
    <row r="136" spans="1:46" x14ac:dyDescent="0.3">
      <c r="A136" s="6" t="s">
        <v>56</v>
      </c>
      <c r="C136" s="6" t="s">
        <v>48</v>
      </c>
      <c r="D136" s="6">
        <v>2011</v>
      </c>
      <c r="E136" s="6" t="s">
        <v>93</v>
      </c>
      <c r="F136" s="6" t="s">
        <v>99</v>
      </c>
      <c r="G136" s="6" t="s">
        <v>152</v>
      </c>
      <c r="I136" s="6">
        <v>2.4E-2</v>
      </c>
      <c r="K136" s="6" t="s">
        <v>135</v>
      </c>
      <c r="L136" s="6">
        <v>7</v>
      </c>
      <c r="M136" s="6" t="s">
        <v>491</v>
      </c>
      <c r="N136" s="6">
        <v>8.81</v>
      </c>
      <c r="O136" s="6" t="s">
        <v>492</v>
      </c>
      <c r="P136" s="6" t="s">
        <v>493</v>
      </c>
      <c r="Q136" s="6">
        <v>3.4420000000000002</v>
      </c>
      <c r="AB136" s="6" t="s">
        <v>269</v>
      </c>
      <c r="AC136" s="6" t="s">
        <v>191</v>
      </c>
      <c r="AD136" s="6">
        <v>0</v>
      </c>
      <c r="AE136" s="6">
        <v>0</v>
      </c>
      <c r="AF136" s="6">
        <v>0</v>
      </c>
      <c r="AG136" s="6">
        <v>0</v>
      </c>
      <c r="AI136" s="6" t="s">
        <v>179</v>
      </c>
      <c r="AJ136" s="6" t="s">
        <v>109</v>
      </c>
      <c r="AK136" s="6" t="s">
        <v>179</v>
      </c>
      <c r="AL136" s="6">
        <v>0</v>
      </c>
      <c r="AM136" s="6">
        <v>1</v>
      </c>
      <c r="AN136" s="6">
        <v>1</v>
      </c>
      <c r="AO136" s="6">
        <v>1</v>
      </c>
      <c r="AP136" s="6">
        <v>0</v>
      </c>
      <c r="AQ136" s="6">
        <v>0</v>
      </c>
      <c r="AR136" s="6">
        <v>0</v>
      </c>
      <c r="AS136" s="6">
        <v>0</v>
      </c>
    </row>
    <row r="137" spans="1:46" x14ac:dyDescent="0.3">
      <c r="A137" s="6" t="s">
        <v>56</v>
      </c>
      <c r="C137" s="6" t="s">
        <v>49</v>
      </c>
      <c r="D137" s="6">
        <v>2015</v>
      </c>
      <c r="E137" s="6" t="s">
        <v>510</v>
      </c>
      <c r="F137" s="6" t="s">
        <v>98</v>
      </c>
      <c r="G137" s="6">
        <v>0.6</v>
      </c>
      <c r="H137" s="6">
        <v>2</v>
      </c>
      <c r="K137" s="6" t="s">
        <v>135</v>
      </c>
      <c r="L137" s="6">
        <v>43</v>
      </c>
      <c r="M137" s="6">
        <f>0.6*2/3</f>
        <v>0.39999999999999997</v>
      </c>
      <c r="N137" s="6">
        <v>3.6</v>
      </c>
      <c r="P137" s="6">
        <f>0.6*2/3</f>
        <v>0.39999999999999997</v>
      </c>
    </row>
    <row r="138" spans="1:46" x14ac:dyDescent="0.3">
      <c r="A138" s="6" t="s">
        <v>56</v>
      </c>
      <c r="C138" s="6" t="s">
        <v>49</v>
      </c>
      <c r="D138" s="6">
        <v>2015</v>
      </c>
      <c r="E138" s="6" t="s">
        <v>510</v>
      </c>
      <c r="F138" s="6" t="s">
        <v>99</v>
      </c>
      <c r="G138" s="6">
        <v>0.6</v>
      </c>
      <c r="H138" s="6">
        <v>4</v>
      </c>
      <c r="K138" s="6" t="s">
        <v>135</v>
      </c>
      <c r="L138" s="6">
        <v>43</v>
      </c>
      <c r="M138" s="6">
        <f t="shared" ref="M138:M140" si="2">0.6*2/3</f>
        <v>0.39999999999999997</v>
      </c>
      <c r="N138" s="6">
        <f>0.6*2/3</f>
        <v>0.39999999999999997</v>
      </c>
      <c r="P138" s="6">
        <f t="shared" ref="P138:P140" si="3">0.6*2/3</f>
        <v>0.39999999999999997</v>
      </c>
    </row>
    <row r="139" spans="1:46" x14ac:dyDescent="0.3">
      <c r="A139" s="6" t="s">
        <v>56</v>
      </c>
      <c r="C139" s="6" t="s">
        <v>49</v>
      </c>
      <c r="D139" s="6">
        <v>2015</v>
      </c>
      <c r="E139" s="6" t="s">
        <v>511</v>
      </c>
      <c r="F139" s="6" t="s">
        <v>98</v>
      </c>
      <c r="G139" s="6">
        <v>0.6</v>
      </c>
      <c r="H139" s="6">
        <v>2</v>
      </c>
      <c r="K139" s="6" t="s">
        <v>135</v>
      </c>
      <c r="L139" s="6">
        <v>37</v>
      </c>
      <c r="M139" s="6">
        <f t="shared" si="2"/>
        <v>0.39999999999999997</v>
      </c>
      <c r="N139" s="6">
        <v>11.1</v>
      </c>
      <c r="P139" s="6">
        <f t="shared" si="3"/>
        <v>0.39999999999999997</v>
      </c>
    </row>
    <row r="140" spans="1:46" x14ac:dyDescent="0.3">
      <c r="A140" s="6" t="s">
        <v>56</v>
      </c>
      <c r="C140" s="6" t="s">
        <v>49</v>
      </c>
      <c r="D140" s="6">
        <v>2015</v>
      </c>
      <c r="E140" s="6" t="s">
        <v>511</v>
      </c>
      <c r="F140" s="6" t="s">
        <v>99</v>
      </c>
      <c r="G140" s="6">
        <v>0.6</v>
      </c>
      <c r="H140" s="6">
        <v>2</v>
      </c>
      <c r="K140" s="6" t="s">
        <v>135</v>
      </c>
      <c r="L140" s="6">
        <v>37</v>
      </c>
      <c r="M140" s="6">
        <f t="shared" si="2"/>
        <v>0.39999999999999997</v>
      </c>
      <c r="N140" s="6">
        <v>5</v>
      </c>
      <c r="P140" s="6">
        <f t="shared" si="3"/>
        <v>0.39999999999999997</v>
      </c>
    </row>
    <row r="141" spans="1:46" x14ac:dyDescent="0.3">
      <c r="A141" s="6" t="s">
        <v>56</v>
      </c>
      <c r="C141" s="6" t="s">
        <v>50</v>
      </c>
      <c r="D141" s="6">
        <v>2016</v>
      </c>
      <c r="E141" s="6" t="s">
        <v>67</v>
      </c>
      <c r="F141" s="6" t="s">
        <v>98</v>
      </c>
      <c r="I141" s="6">
        <v>7.0000000000000007E-2</v>
      </c>
      <c r="K141" s="6" t="s">
        <v>135</v>
      </c>
      <c r="L141" s="6">
        <v>37</v>
      </c>
      <c r="M141" s="6" t="s">
        <v>130</v>
      </c>
      <c r="N141" s="6">
        <v>56</v>
      </c>
      <c r="O141" s="6" t="s">
        <v>303</v>
      </c>
      <c r="AA141" s="6" t="s">
        <v>272</v>
      </c>
      <c r="AB141" s="6" t="s">
        <v>249</v>
      </c>
      <c r="AC141" s="6" t="s">
        <v>273</v>
      </c>
      <c r="AD141" s="6">
        <v>0</v>
      </c>
      <c r="AE141" s="6">
        <v>0</v>
      </c>
      <c r="AF141" s="6">
        <v>0</v>
      </c>
      <c r="AG141" s="6">
        <v>0</v>
      </c>
      <c r="AI141" s="6" t="s">
        <v>109</v>
      </c>
      <c r="AJ141" s="6" t="s">
        <v>109</v>
      </c>
      <c r="AK141" s="6" t="s">
        <v>179</v>
      </c>
      <c r="AL141" s="6">
        <v>0</v>
      </c>
      <c r="AM141" s="6">
        <v>0</v>
      </c>
      <c r="AN141" s="6">
        <v>1</v>
      </c>
      <c r="AO141" s="6">
        <v>1</v>
      </c>
      <c r="AP141" s="6">
        <v>0</v>
      </c>
      <c r="AQ141" s="6">
        <v>1</v>
      </c>
      <c r="AR141" s="6">
        <v>1</v>
      </c>
      <c r="AS141" s="6">
        <v>1</v>
      </c>
      <c r="AT141" s="6" t="s">
        <v>515</v>
      </c>
    </row>
    <row r="142" spans="1:46" x14ac:dyDescent="0.3">
      <c r="A142" s="6" t="s">
        <v>56</v>
      </c>
      <c r="C142" s="6" t="s">
        <v>50</v>
      </c>
      <c r="D142" s="6">
        <v>2016</v>
      </c>
      <c r="E142" s="6" t="s">
        <v>67</v>
      </c>
      <c r="F142" s="6" t="s">
        <v>99</v>
      </c>
      <c r="I142" s="6">
        <v>0.05</v>
      </c>
      <c r="J142" s="6">
        <v>1</v>
      </c>
      <c r="K142" s="6" t="s">
        <v>135</v>
      </c>
      <c r="L142" s="6">
        <v>37</v>
      </c>
      <c r="M142" s="6">
        <f>0.05*2/3</f>
        <v>3.3333333333333333E-2</v>
      </c>
      <c r="N142" s="6">
        <v>27.5</v>
      </c>
      <c r="O142" s="6" t="s">
        <v>504</v>
      </c>
      <c r="AA142" s="6" t="s">
        <v>272</v>
      </c>
      <c r="AB142" s="6" t="s">
        <v>249</v>
      </c>
      <c r="AC142" s="6" t="s">
        <v>273</v>
      </c>
      <c r="AD142" s="6">
        <v>0</v>
      </c>
      <c r="AE142" s="6">
        <v>0</v>
      </c>
      <c r="AF142" s="6">
        <v>0</v>
      </c>
      <c r="AG142" s="6">
        <v>0</v>
      </c>
      <c r="AI142" s="6" t="s">
        <v>109</v>
      </c>
      <c r="AJ142" s="6" t="s">
        <v>109</v>
      </c>
      <c r="AK142" s="6" t="s">
        <v>179</v>
      </c>
      <c r="AL142" s="6">
        <v>0</v>
      </c>
      <c r="AM142" s="6">
        <v>0</v>
      </c>
      <c r="AN142" s="6">
        <v>1</v>
      </c>
      <c r="AO142" s="6">
        <v>1</v>
      </c>
      <c r="AP142" s="6">
        <v>0</v>
      </c>
      <c r="AQ142" s="6">
        <v>1</v>
      </c>
      <c r="AR142" s="6">
        <v>1</v>
      </c>
      <c r="AS142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08B6-021C-41DB-A202-1BF9188B466D}">
  <sheetPr>
    <tabColor theme="0" tint="-4.9989318521683403E-2"/>
  </sheetPr>
  <dimension ref="A1:AU142"/>
  <sheetViews>
    <sheetView zoomScale="80" zoomScaleNormal="80" workbookViewId="0">
      <selection activeCell="H39" sqref="H39"/>
    </sheetView>
  </sheetViews>
  <sheetFormatPr defaultRowHeight="14.4" x14ac:dyDescent="0.3"/>
  <cols>
    <col min="1" max="1" width="18.21875" customWidth="1"/>
    <col min="3" max="3" width="9.44140625" customWidth="1"/>
    <col min="4" max="4" width="13.88671875" customWidth="1"/>
    <col min="5" max="5" width="15.33203125" customWidth="1"/>
    <col min="6" max="6" width="21.109375" customWidth="1"/>
    <col min="7" max="7" width="21.8867187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550</v>
      </c>
      <c r="I1" s="21" t="s">
        <v>8</v>
      </c>
      <c r="J1" s="21" t="s">
        <v>549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548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155</v>
      </c>
      <c r="AA1" s="21" t="s">
        <v>156</v>
      </c>
      <c r="AB1" s="21" t="s">
        <v>157</v>
      </c>
      <c r="AC1" s="21" t="s">
        <v>158</v>
      </c>
      <c r="AD1" s="21" t="s">
        <v>159</v>
      </c>
      <c r="AE1" s="21" t="s">
        <v>160</v>
      </c>
      <c r="AF1" s="21" t="s">
        <v>161</v>
      </c>
      <c r="AG1" s="21" t="s">
        <v>162</v>
      </c>
      <c r="AH1" s="21" t="s">
        <v>163</v>
      </c>
      <c r="AI1" s="21" t="s">
        <v>164</v>
      </c>
      <c r="AJ1" s="21" t="s">
        <v>165</v>
      </c>
      <c r="AK1" s="21" t="s">
        <v>166</v>
      </c>
      <c r="AL1" s="21" t="s">
        <v>167</v>
      </c>
      <c r="AM1" s="21" t="s">
        <v>168</v>
      </c>
      <c r="AN1" s="21" t="s">
        <v>169</v>
      </c>
      <c r="AO1" s="21" t="s">
        <v>170</v>
      </c>
      <c r="AP1" s="21" t="s">
        <v>171</v>
      </c>
      <c r="AQ1" s="21" t="s">
        <v>172</v>
      </c>
      <c r="AR1" s="21" t="s">
        <v>173</v>
      </c>
      <c r="AS1" s="21" t="s">
        <v>174</v>
      </c>
      <c r="AT1" s="21" t="s">
        <v>175</v>
      </c>
    </row>
    <row r="2" spans="1:47" x14ac:dyDescent="0.3">
      <c r="A2" s="15" t="s">
        <v>52</v>
      </c>
      <c r="B2" s="15">
        <v>627</v>
      </c>
      <c r="C2" s="15" t="s">
        <v>25</v>
      </c>
      <c r="D2" s="15">
        <v>2011</v>
      </c>
      <c r="E2" s="15" t="s">
        <v>57</v>
      </c>
      <c r="F2" s="15" t="s">
        <v>98</v>
      </c>
      <c r="H2">
        <v>0</v>
      </c>
      <c r="I2">
        <v>0.47</v>
      </c>
      <c r="K2" s="15" t="s">
        <v>274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176</v>
      </c>
      <c r="AB2" t="s">
        <v>177</v>
      </c>
      <c r="AC2" t="s">
        <v>178</v>
      </c>
      <c r="AD2">
        <v>0</v>
      </c>
      <c r="AE2">
        <v>0</v>
      </c>
      <c r="AF2">
        <v>0</v>
      </c>
      <c r="AG2">
        <v>0</v>
      </c>
      <c r="AH2" t="s">
        <v>179</v>
      </c>
      <c r="AI2" t="s">
        <v>109</v>
      </c>
      <c r="AJ2" t="s">
        <v>109</v>
      </c>
      <c r="AK2" t="s">
        <v>179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5" t="s">
        <v>52</v>
      </c>
      <c r="B3" s="15">
        <v>627</v>
      </c>
      <c r="C3" s="15" t="s">
        <v>25</v>
      </c>
      <c r="D3" s="15">
        <v>2011</v>
      </c>
      <c r="E3" s="15" t="s">
        <v>57</v>
      </c>
      <c r="F3" s="15" t="s">
        <v>99</v>
      </c>
      <c r="H3">
        <v>0</v>
      </c>
      <c r="I3">
        <v>0.02</v>
      </c>
      <c r="J3">
        <v>4</v>
      </c>
      <c r="K3" s="15" t="s">
        <v>274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7" t="s">
        <v>176</v>
      </c>
      <c r="AA3" s="17"/>
      <c r="AB3" s="17" t="s">
        <v>177</v>
      </c>
      <c r="AC3" s="17">
        <v>2007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1</v>
      </c>
      <c r="AJ3" s="17">
        <v>1</v>
      </c>
      <c r="AK3" s="17">
        <v>0</v>
      </c>
      <c r="AL3" s="17">
        <v>1</v>
      </c>
      <c r="AM3" s="17">
        <v>1</v>
      </c>
      <c r="AN3" s="17">
        <v>1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/>
      <c r="AU3" s="17"/>
    </row>
    <row r="4" spans="1:47" x14ac:dyDescent="0.3">
      <c r="A4" s="15" t="s">
        <v>52</v>
      </c>
      <c r="B4" s="15">
        <v>495</v>
      </c>
      <c r="C4" s="15" t="s">
        <v>26</v>
      </c>
      <c r="D4" s="15">
        <v>2012</v>
      </c>
      <c r="E4" s="15" t="s">
        <v>58</v>
      </c>
      <c r="F4" s="15" t="s">
        <v>99</v>
      </c>
      <c r="H4">
        <v>0</v>
      </c>
      <c r="I4">
        <v>1</v>
      </c>
      <c r="J4">
        <v>1</v>
      </c>
      <c r="K4" s="15" t="s">
        <v>274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180</v>
      </c>
      <c r="AB4" t="s">
        <v>181</v>
      </c>
      <c r="AC4" t="s">
        <v>182</v>
      </c>
      <c r="AD4">
        <v>0</v>
      </c>
      <c r="AE4">
        <v>0</v>
      </c>
      <c r="AF4">
        <v>0</v>
      </c>
      <c r="AG4">
        <v>0</v>
      </c>
      <c r="AH4" t="s">
        <v>179</v>
      </c>
      <c r="AI4" t="s">
        <v>109</v>
      </c>
      <c r="AJ4" t="s">
        <v>109</v>
      </c>
      <c r="AK4" t="s">
        <v>179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183</v>
      </c>
    </row>
    <row r="5" spans="1:47" x14ac:dyDescent="0.3">
      <c r="A5" s="15" t="s">
        <v>52</v>
      </c>
      <c r="B5" s="15">
        <v>495</v>
      </c>
      <c r="C5" s="15" t="s">
        <v>26</v>
      </c>
      <c r="D5" s="15">
        <v>2012</v>
      </c>
      <c r="E5" s="15" t="s">
        <v>58</v>
      </c>
      <c r="F5" s="15" t="s">
        <v>98</v>
      </c>
      <c r="H5">
        <v>0</v>
      </c>
      <c r="I5">
        <v>1.9</v>
      </c>
      <c r="J5">
        <v>1</v>
      </c>
      <c r="K5" s="15" t="s">
        <v>274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180</v>
      </c>
      <c r="AB5" t="s">
        <v>181</v>
      </c>
      <c r="AC5" t="s">
        <v>182</v>
      </c>
      <c r="AD5">
        <v>0</v>
      </c>
      <c r="AE5">
        <v>0</v>
      </c>
      <c r="AF5">
        <v>0</v>
      </c>
      <c r="AG5">
        <v>0</v>
      </c>
      <c r="AH5" t="s">
        <v>179</v>
      </c>
      <c r="AI5" t="s">
        <v>109</v>
      </c>
      <c r="AJ5" t="s">
        <v>109</v>
      </c>
      <c r="AK5" t="s">
        <v>179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183</v>
      </c>
    </row>
    <row r="6" spans="1:47" x14ac:dyDescent="0.3">
      <c r="A6" s="15" t="s">
        <v>52</v>
      </c>
      <c r="B6" s="15">
        <v>495</v>
      </c>
      <c r="C6" s="15" t="s">
        <v>26</v>
      </c>
      <c r="D6" s="15">
        <v>2012</v>
      </c>
      <c r="E6" s="15" t="s">
        <v>59</v>
      </c>
      <c r="F6" s="15" t="s">
        <v>99</v>
      </c>
      <c r="H6">
        <v>0</v>
      </c>
      <c r="J6">
        <v>0</v>
      </c>
      <c r="K6" s="15" t="s">
        <v>274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180</v>
      </c>
      <c r="AB6" t="s">
        <v>181</v>
      </c>
      <c r="AC6" t="s">
        <v>182</v>
      </c>
      <c r="AD6">
        <v>0</v>
      </c>
      <c r="AE6">
        <v>0</v>
      </c>
      <c r="AF6">
        <v>0</v>
      </c>
      <c r="AG6">
        <v>0</v>
      </c>
      <c r="AH6" t="s">
        <v>179</v>
      </c>
      <c r="AI6" t="s">
        <v>109</v>
      </c>
      <c r="AJ6" t="s">
        <v>109</v>
      </c>
      <c r="AK6" t="s">
        <v>179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183</v>
      </c>
    </row>
    <row r="7" spans="1:47" x14ac:dyDescent="0.3">
      <c r="A7" s="15" t="s">
        <v>52</v>
      </c>
      <c r="B7" s="15">
        <v>495</v>
      </c>
      <c r="C7" s="15" t="s">
        <v>26</v>
      </c>
      <c r="D7" s="15">
        <v>2012</v>
      </c>
      <c r="E7" s="15" t="s">
        <v>59</v>
      </c>
      <c r="F7" s="15" t="s">
        <v>98</v>
      </c>
      <c r="H7">
        <v>0</v>
      </c>
      <c r="I7">
        <v>1.9</v>
      </c>
      <c r="J7">
        <v>1</v>
      </c>
      <c r="K7" s="15" t="s">
        <v>274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180</v>
      </c>
      <c r="AB7" t="s">
        <v>181</v>
      </c>
      <c r="AC7" t="s">
        <v>182</v>
      </c>
      <c r="AD7">
        <v>0</v>
      </c>
      <c r="AE7">
        <v>0</v>
      </c>
      <c r="AF7">
        <v>0</v>
      </c>
      <c r="AG7">
        <v>0</v>
      </c>
      <c r="AH7" t="s">
        <v>179</v>
      </c>
      <c r="AI7" t="s">
        <v>109</v>
      </c>
      <c r="AJ7" t="s">
        <v>109</v>
      </c>
      <c r="AK7" t="s">
        <v>179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183</v>
      </c>
    </row>
    <row r="8" spans="1:47" x14ac:dyDescent="0.3">
      <c r="A8" s="15" t="s">
        <v>52</v>
      </c>
      <c r="B8" s="15">
        <v>393</v>
      </c>
      <c r="C8" s="15" t="s">
        <v>27</v>
      </c>
      <c r="D8" s="15">
        <v>2017</v>
      </c>
      <c r="E8" s="15" t="s">
        <v>57</v>
      </c>
      <c r="F8" s="15" t="s">
        <v>100</v>
      </c>
      <c r="H8">
        <v>0</v>
      </c>
      <c r="I8">
        <v>0.22</v>
      </c>
      <c r="J8">
        <v>1</v>
      </c>
      <c r="K8" s="15" t="s">
        <v>274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184</v>
      </c>
      <c r="AB8" t="s">
        <v>185</v>
      </c>
      <c r="AC8" t="s">
        <v>186</v>
      </c>
      <c r="AD8">
        <v>0</v>
      </c>
      <c r="AE8">
        <v>0</v>
      </c>
      <c r="AF8">
        <v>0</v>
      </c>
      <c r="AG8">
        <v>0</v>
      </c>
      <c r="AH8" t="s">
        <v>179</v>
      </c>
      <c r="AI8" t="s">
        <v>109</v>
      </c>
      <c r="AJ8" t="s">
        <v>109</v>
      </c>
      <c r="AK8" t="s">
        <v>109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5" t="s">
        <v>52</v>
      </c>
      <c r="B9" s="15">
        <v>393</v>
      </c>
      <c r="C9" s="15" t="s">
        <v>27</v>
      </c>
      <c r="D9" s="15">
        <v>2017</v>
      </c>
      <c r="E9" s="15" t="s">
        <v>57</v>
      </c>
      <c r="F9" s="15" t="s">
        <v>101</v>
      </c>
      <c r="H9">
        <v>0</v>
      </c>
      <c r="I9">
        <v>0.47</v>
      </c>
      <c r="J9">
        <v>1</v>
      </c>
      <c r="K9" s="15" t="s">
        <v>274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184</v>
      </c>
      <c r="AB9" t="s">
        <v>185</v>
      </c>
      <c r="AC9" t="s">
        <v>186</v>
      </c>
      <c r="AD9">
        <v>0</v>
      </c>
      <c r="AE9">
        <v>0</v>
      </c>
      <c r="AF9">
        <v>0</v>
      </c>
      <c r="AG9">
        <v>0</v>
      </c>
      <c r="AH9" t="s">
        <v>179</v>
      </c>
      <c r="AI9" t="s">
        <v>109</v>
      </c>
      <c r="AJ9" t="s">
        <v>109</v>
      </c>
      <c r="AK9" t="s">
        <v>109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5" t="s">
        <v>52</v>
      </c>
      <c r="B10" s="15">
        <v>393</v>
      </c>
      <c r="C10" s="15" t="s">
        <v>27</v>
      </c>
      <c r="D10" s="15">
        <v>2017</v>
      </c>
      <c r="E10" s="15" t="s">
        <v>57</v>
      </c>
      <c r="F10" s="15" t="s">
        <v>102</v>
      </c>
      <c r="H10">
        <v>0</v>
      </c>
      <c r="I10">
        <v>4.4800000000000004</v>
      </c>
      <c r="J10">
        <v>1</v>
      </c>
      <c r="K10" s="15" t="s">
        <v>274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184</v>
      </c>
      <c r="AB10" t="s">
        <v>185</v>
      </c>
      <c r="AC10" t="s">
        <v>186</v>
      </c>
      <c r="AD10">
        <v>0</v>
      </c>
      <c r="AE10">
        <v>0</v>
      </c>
      <c r="AF10">
        <v>0</v>
      </c>
      <c r="AG10">
        <v>0</v>
      </c>
      <c r="AH10" t="s">
        <v>179</v>
      </c>
      <c r="AI10" t="s">
        <v>109</v>
      </c>
      <c r="AJ10" t="s">
        <v>109</v>
      </c>
      <c r="AK10" t="s">
        <v>109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187</v>
      </c>
    </row>
    <row r="11" spans="1:47" x14ac:dyDescent="0.3">
      <c r="A11" s="15" t="s">
        <v>52</v>
      </c>
      <c r="B11" s="15">
        <v>393</v>
      </c>
      <c r="C11" s="15" t="s">
        <v>27</v>
      </c>
      <c r="D11" s="15">
        <v>2017</v>
      </c>
      <c r="E11" s="15" t="s">
        <v>57</v>
      </c>
      <c r="F11" s="15" t="s">
        <v>506</v>
      </c>
      <c r="H11">
        <v>0</v>
      </c>
      <c r="I11">
        <v>0.2</v>
      </c>
      <c r="J11">
        <v>2</v>
      </c>
      <c r="K11" s="15" t="s">
        <v>274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184</v>
      </c>
      <c r="AB11" t="s">
        <v>185</v>
      </c>
      <c r="AC11" t="s">
        <v>186</v>
      </c>
      <c r="AD11">
        <v>0</v>
      </c>
      <c r="AE11">
        <v>0</v>
      </c>
      <c r="AF11">
        <v>0</v>
      </c>
      <c r="AG11">
        <v>0</v>
      </c>
      <c r="AH11" t="s">
        <v>179</v>
      </c>
      <c r="AI11" t="s">
        <v>109</v>
      </c>
      <c r="AJ11" t="s">
        <v>109</v>
      </c>
      <c r="AK11" t="s">
        <v>109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5" t="s">
        <v>53</v>
      </c>
      <c r="B12" s="15">
        <v>627</v>
      </c>
      <c r="C12" s="15" t="s">
        <v>25</v>
      </c>
      <c r="D12" s="15">
        <v>2011</v>
      </c>
      <c r="E12" s="15" t="s">
        <v>60</v>
      </c>
      <c r="F12" s="15" t="s">
        <v>98</v>
      </c>
      <c r="H12">
        <v>0</v>
      </c>
      <c r="I12">
        <v>0.47</v>
      </c>
      <c r="J12">
        <v>1</v>
      </c>
      <c r="K12" s="15" t="s">
        <v>274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176</v>
      </c>
      <c r="AB12" t="s">
        <v>177</v>
      </c>
      <c r="AC12" t="s">
        <v>178</v>
      </c>
      <c r="AD12">
        <v>0</v>
      </c>
      <c r="AE12">
        <v>0</v>
      </c>
      <c r="AF12">
        <v>0</v>
      </c>
      <c r="AG12">
        <v>0</v>
      </c>
      <c r="AH12" t="s">
        <v>179</v>
      </c>
      <c r="AI12" t="s">
        <v>109</v>
      </c>
      <c r="AJ12" t="s">
        <v>109</v>
      </c>
      <c r="AK12" t="s">
        <v>179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5" t="s">
        <v>53</v>
      </c>
      <c r="B13" s="15">
        <v>627</v>
      </c>
      <c r="C13" s="15" t="s">
        <v>25</v>
      </c>
      <c r="D13" s="15">
        <v>2011</v>
      </c>
      <c r="E13" s="15" t="s">
        <v>60</v>
      </c>
      <c r="F13" s="15" t="s">
        <v>99</v>
      </c>
      <c r="H13">
        <v>0</v>
      </c>
      <c r="I13">
        <v>0.02</v>
      </c>
      <c r="J13">
        <v>4</v>
      </c>
      <c r="K13" s="15" t="s">
        <v>274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176</v>
      </c>
      <c r="AB13" t="s">
        <v>177</v>
      </c>
      <c r="AC13" t="s">
        <v>178</v>
      </c>
      <c r="AD13">
        <v>0</v>
      </c>
      <c r="AE13">
        <v>0</v>
      </c>
      <c r="AF13">
        <v>0</v>
      </c>
      <c r="AG13">
        <v>0</v>
      </c>
      <c r="AH13" t="s">
        <v>179</v>
      </c>
      <c r="AI13" t="s">
        <v>109</v>
      </c>
      <c r="AJ13" t="s">
        <v>109</v>
      </c>
      <c r="AK13" t="s">
        <v>179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5" t="s">
        <v>53</v>
      </c>
      <c r="B14" s="15">
        <v>495</v>
      </c>
      <c r="C14" s="15" t="s">
        <v>26</v>
      </c>
      <c r="D14" s="15">
        <v>2012</v>
      </c>
      <c r="E14" s="15" t="s">
        <v>60</v>
      </c>
      <c r="F14" s="15" t="s">
        <v>99</v>
      </c>
      <c r="G14">
        <v>1</v>
      </c>
      <c r="H14">
        <v>1</v>
      </c>
      <c r="J14">
        <v>0</v>
      </c>
      <c r="K14" s="15" t="s">
        <v>274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180</v>
      </c>
      <c r="AB14" t="s">
        <v>181</v>
      </c>
      <c r="AC14" t="s">
        <v>188</v>
      </c>
      <c r="AD14">
        <v>0</v>
      </c>
      <c r="AE14">
        <v>0</v>
      </c>
      <c r="AF14">
        <v>0</v>
      </c>
      <c r="AG14">
        <v>0</v>
      </c>
      <c r="AH14" t="s">
        <v>179</v>
      </c>
      <c r="AI14" t="s">
        <v>109</v>
      </c>
      <c r="AJ14" t="s">
        <v>109</v>
      </c>
      <c r="AK14" t="s">
        <v>179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183</v>
      </c>
    </row>
    <row r="15" spans="1:47" x14ac:dyDescent="0.3">
      <c r="A15" s="15" t="s">
        <v>53</v>
      </c>
      <c r="B15" s="15">
        <v>495</v>
      </c>
      <c r="C15" s="15" t="s">
        <v>26</v>
      </c>
      <c r="D15" s="15">
        <v>2012</v>
      </c>
      <c r="E15" s="15" t="s">
        <v>60</v>
      </c>
      <c r="F15" s="15" t="s">
        <v>98</v>
      </c>
      <c r="G15">
        <v>1.9</v>
      </c>
      <c r="H15">
        <v>0</v>
      </c>
      <c r="J15">
        <v>0</v>
      </c>
      <c r="K15" s="15" t="s">
        <v>274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180</v>
      </c>
      <c r="AB15" t="s">
        <v>181</v>
      </c>
      <c r="AC15" t="s">
        <v>188</v>
      </c>
      <c r="AD15">
        <v>0</v>
      </c>
      <c r="AE15">
        <v>0</v>
      </c>
      <c r="AF15">
        <v>0</v>
      </c>
      <c r="AG15">
        <v>0</v>
      </c>
      <c r="AH15" t="s">
        <v>179</v>
      </c>
      <c r="AI15" t="s">
        <v>109</v>
      </c>
      <c r="AJ15" t="s">
        <v>109</v>
      </c>
      <c r="AK15" t="s">
        <v>179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183</v>
      </c>
    </row>
    <row r="16" spans="1:47" x14ac:dyDescent="0.3">
      <c r="A16" s="15" t="s">
        <v>53</v>
      </c>
      <c r="B16" s="15">
        <v>534</v>
      </c>
      <c r="C16" s="15" t="s">
        <v>28</v>
      </c>
      <c r="D16" s="15">
        <v>2012</v>
      </c>
      <c r="E16" s="15" t="s">
        <v>60</v>
      </c>
      <c r="F16" s="15" t="s">
        <v>99</v>
      </c>
      <c r="G16">
        <v>0.46</v>
      </c>
      <c r="H16">
        <v>0</v>
      </c>
      <c r="J16">
        <v>0</v>
      </c>
      <c r="K16" s="15" t="s">
        <v>274</v>
      </c>
      <c r="L16">
        <v>16</v>
      </c>
      <c r="P16">
        <v>2.2999999999999998</v>
      </c>
      <c r="Z16" t="s">
        <v>189</v>
      </c>
      <c r="AB16" t="s">
        <v>190</v>
      </c>
      <c r="AC16" t="s">
        <v>191</v>
      </c>
      <c r="AD16">
        <v>0</v>
      </c>
      <c r="AE16">
        <v>0</v>
      </c>
      <c r="AF16">
        <v>0</v>
      </c>
      <c r="AG16">
        <v>0</v>
      </c>
      <c r="AH16" t="s">
        <v>179</v>
      </c>
      <c r="AI16" t="s">
        <v>109</v>
      </c>
      <c r="AJ16" t="s">
        <v>109</v>
      </c>
      <c r="AK16" t="s">
        <v>179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6" x14ac:dyDescent="0.3">
      <c r="A17" s="15" t="s">
        <v>53</v>
      </c>
      <c r="B17" s="15">
        <v>534</v>
      </c>
      <c r="C17" s="15" t="s">
        <v>28</v>
      </c>
      <c r="D17" s="15">
        <v>2012</v>
      </c>
      <c r="E17" s="15" t="s">
        <v>60</v>
      </c>
      <c r="F17" s="15" t="s">
        <v>98</v>
      </c>
      <c r="G17">
        <v>1.52</v>
      </c>
      <c r="H17">
        <v>0</v>
      </c>
      <c r="J17">
        <v>0</v>
      </c>
      <c r="K17" s="15" t="s">
        <v>274</v>
      </c>
      <c r="L17">
        <v>16</v>
      </c>
      <c r="P17">
        <v>7.7</v>
      </c>
      <c r="Z17" t="s">
        <v>189</v>
      </c>
      <c r="AB17" t="s">
        <v>190</v>
      </c>
      <c r="AC17" t="s">
        <v>191</v>
      </c>
      <c r="AD17">
        <v>0</v>
      </c>
      <c r="AE17">
        <v>0</v>
      </c>
      <c r="AF17">
        <v>0</v>
      </c>
      <c r="AG17">
        <v>0</v>
      </c>
      <c r="AH17" t="s">
        <v>179</v>
      </c>
      <c r="AI17" t="s">
        <v>109</v>
      </c>
      <c r="AJ17" t="s">
        <v>109</v>
      </c>
      <c r="AK17" t="s">
        <v>179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s="15" t="s">
        <v>53</v>
      </c>
      <c r="B18" s="15">
        <v>534</v>
      </c>
      <c r="C18" s="15" t="s">
        <v>28</v>
      </c>
      <c r="D18" s="15">
        <v>2012</v>
      </c>
      <c r="E18" s="15" t="s">
        <v>60</v>
      </c>
      <c r="F18" s="15" t="s">
        <v>99</v>
      </c>
      <c r="G18">
        <v>0.46</v>
      </c>
      <c r="H18">
        <v>0</v>
      </c>
      <c r="J18">
        <v>0</v>
      </c>
      <c r="K18" s="15" t="s">
        <v>274</v>
      </c>
      <c r="L18">
        <v>12</v>
      </c>
      <c r="P18">
        <v>1.7</v>
      </c>
      <c r="Z18" t="s">
        <v>192</v>
      </c>
      <c r="AB18" t="s">
        <v>190</v>
      </c>
      <c r="AC18" t="s">
        <v>191</v>
      </c>
      <c r="AD18">
        <v>0</v>
      </c>
      <c r="AE18">
        <v>0</v>
      </c>
      <c r="AF18">
        <v>0</v>
      </c>
      <c r="AG18">
        <v>0</v>
      </c>
      <c r="AH18" t="s">
        <v>179</v>
      </c>
      <c r="AI18" t="s">
        <v>179</v>
      </c>
      <c r="AJ18" t="s">
        <v>179</v>
      </c>
      <c r="AK18" t="s">
        <v>109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s="15" t="s">
        <v>53</v>
      </c>
      <c r="B19" s="15">
        <v>534</v>
      </c>
      <c r="C19" s="15" t="s">
        <v>28</v>
      </c>
      <c r="D19" s="15">
        <v>2012</v>
      </c>
      <c r="E19" s="15" t="s">
        <v>60</v>
      </c>
      <c r="F19" s="15" t="s">
        <v>98</v>
      </c>
      <c r="G19">
        <v>1.52</v>
      </c>
      <c r="H19">
        <v>0</v>
      </c>
      <c r="J19">
        <v>0</v>
      </c>
      <c r="K19" s="15" t="s">
        <v>274</v>
      </c>
      <c r="L19">
        <v>12</v>
      </c>
      <c r="P19">
        <v>1.7</v>
      </c>
      <c r="Z19" t="s">
        <v>192</v>
      </c>
      <c r="AB19" t="s">
        <v>190</v>
      </c>
      <c r="AC19" t="s">
        <v>191</v>
      </c>
      <c r="AD19">
        <v>0</v>
      </c>
      <c r="AE19">
        <v>0</v>
      </c>
      <c r="AF19">
        <v>0</v>
      </c>
      <c r="AG19">
        <v>0</v>
      </c>
      <c r="AH19" t="s">
        <v>179</v>
      </c>
      <c r="AI19" t="s">
        <v>179</v>
      </c>
      <c r="AJ19" t="s">
        <v>179</v>
      </c>
      <c r="AK19" t="s">
        <v>109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s="15" t="s">
        <v>54</v>
      </c>
      <c r="B20" s="15">
        <v>627</v>
      </c>
      <c r="C20" s="15" t="s">
        <v>25</v>
      </c>
      <c r="D20" s="15">
        <v>2011</v>
      </c>
      <c r="E20" s="15" t="s">
        <v>61</v>
      </c>
      <c r="F20" s="15" t="s">
        <v>98</v>
      </c>
      <c r="H20">
        <v>0</v>
      </c>
      <c r="I20">
        <v>1.51</v>
      </c>
      <c r="J20">
        <v>0</v>
      </c>
      <c r="K20" s="15" t="s">
        <v>114</v>
      </c>
      <c r="L20">
        <v>132</v>
      </c>
      <c r="M20">
        <v>1.9</v>
      </c>
      <c r="N20">
        <v>1390</v>
      </c>
      <c r="O20">
        <v>30</v>
      </c>
      <c r="P20">
        <v>97</v>
      </c>
      <c r="R20">
        <v>32</v>
      </c>
      <c r="Z20" t="s">
        <v>193</v>
      </c>
      <c r="AB20" t="s">
        <v>177</v>
      </c>
      <c r="AC20" t="s">
        <v>194</v>
      </c>
      <c r="AD20">
        <v>0</v>
      </c>
      <c r="AE20">
        <v>0</v>
      </c>
      <c r="AF20">
        <v>0</v>
      </c>
      <c r="AG20">
        <v>0</v>
      </c>
      <c r="AH20" t="s">
        <v>179</v>
      </c>
      <c r="AI20" t="s">
        <v>109</v>
      </c>
      <c r="AJ20" t="s">
        <v>109</v>
      </c>
      <c r="AK20" t="s">
        <v>179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6" x14ac:dyDescent="0.3">
      <c r="A21" s="15" t="s">
        <v>54</v>
      </c>
      <c r="B21" s="15">
        <v>627</v>
      </c>
      <c r="C21" s="15" t="s">
        <v>25</v>
      </c>
      <c r="D21" s="15">
        <v>2011</v>
      </c>
      <c r="E21" s="15" t="s">
        <v>61</v>
      </c>
      <c r="F21" s="15" t="s">
        <v>99</v>
      </c>
      <c r="H21">
        <v>0</v>
      </c>
      <c r="I21">
        <v>0.4</v>
      </c>
      <c r="J21">
        <v>0</v>
      </c>
      <c r="K21" s="15" t="s">
        <v>114</v>
      </c>
      <c r="L21">
        <v>132</v>
      </c>
      <c r="M21">
        <v>1.5</v>
      </c>
      <c r="N21">
        <v>4661</v>
      </c>
      <c r="O21">
        <v>71</v>
      </c>
      <c r="P21">
        <v>280</v>
      </c>
      <c r="R21">
        <v>73</v>
      </c>
      <c r="Z21" t="s">
        <v>193</v>
      </c>
      <c r="AB21" t="s">
        <v>177</v>
      </c>
      <c r="AC21" t="s">
        <v>194</v>
      </c>
      <c r="AD21">
        <v>0</v>
      </c>
      <c r="AE21">
        <v>0</v>
      </c>
      <c r="AF21">
        <v>0</v>
      </c>
      <c r="AG21">
        <v>0</v>
      </c>
      <c r="AH21" t="s">
        <v>179</v>
      </c>
      <c r="AI21" t="s">
        <v>109</v>
      </c>
      <c r="AJ21" t="s">
        <v>109</v>
      </c>
      <c r="AK21" t="s">
        <v>179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6" x14ac:dyDescent="0.3">
      <c r="A22" s="15" t="s">
        <v>54</v>
      </c>
      <c r="B22" s="15">
        <v>143</v>
      </c>
      <c r="C22" s="15" t="s">
        <v>29</v>
      </c>
      <c r="D22" s="15">
        <v>2013</v>
      </c>
      <c r="E22" s="15" t="s">
        <v>62</v>
      </c>
      <c r="F22" s="15" t="s">
        <v>98</v>
      </c>
      <c r="G22">
        <v>5</v>
      </c>
      <c r="H22">
        <v>1</v>
      </c>
      <c r="J22">
        <v>0</v>
      </c>
      <c r="K22" s="15" t="s">
        <v>114</v>
      </c>
      <c r="L22">
        <v>31</v>
      </c>
      <c r="M22">
        <f>5*2/3</f>
        <v>3.3333333333333335</v>
      </c>
      <c r="N22">
        <v>336</v>
      </c>
      <c r="R22">
        <v>32</v>
      </c>
      <c r="S22">
        <v>4.4000000000000004</v>
      </c>
      <c r="Z22" t="s">
        <v>195</v>
      </c>
      <c r="AA22" t="s">
        <v>196</v>
      </c>
      <c r="AB22" t="s">
        <v>197</v>
      </c>
      <c r="AC22" t="s">
        <v>188</v>
      </c>
      <c r="AD22">
        <v>0</v>
      </c>
      <c r="AE22">
        <v>0</v>
      </c>
      <c r="AF22">
        <v>0</v>
      </c>
      <c r="AG22">
        <v>0</v>
      </c>
      <c r="AH22" t="s">
        <v>179</v>
      </c>
      <c r="AI22" t="s">
        <v>109</v>
      </c>
      <c r="AJ22" t="s">
        <v>109</v>
      </c>
      <c r="AK22" t="s">
        <v>179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512</v>
      </c>
    </row>
    <row r="23" spans="1:46" x14ac:dyDescent="0.3">
      <c r="A23" s="15" t="s">
        <v>54</v>
      </c>
      <c r="B23" s="15">
        <v>143</v>
      </c>
      <c r="C23" s="15" t="s">
        <v>29</v>
      </c>
      <c r="D23" s="15">
        <v>2013</v>
      </c>
      <c r="E23" s="15" t="s">
        <v>62</v>
      </c>
      <c r="F23" s="15" t="s">
        <v>99</v>
      </c>
      <c r="G23">
        <v>7</v>
      </c>
      <c r="H23">
        <v>1</v>
      </c>
      <c r="J23">
        <v>0</v>
      </c>
      <c r="K23" s="15" t="s">
        <v>114</v>
      </c>
      <c r="L23">
        <v>31</v>
      </c>
      <c r="M23">
        <f>7*2/3</f>
        <v>4.666666666666667</v>
      </c>
      <c r="N23">
        <v>98.2</v>
      </c>
      <c r="R23">
        <v>14.6</v>
      </c>
      <c r="S23">
        <v>3.2</v>
      </c>
      <c r="Z23" t="s">
        <v>195</v>
      </c>
      <c r="AA23" t="s">
        <v>196</v>
      </c>
      <c r="AB23" t="s">
        <v>197</v>
      </c>
      <c r="AC23" t="s">
        <v>188</v>
      </c>
      <c r="AD23">
        <v>0</v>
      </c>
      <c r="AE23">
        <v>0</v>
      </c>
      <c r="AF23">
        <v>0</v>
      </c>
      <c r="AG23">
        <v>0</v>
      </c>
      <c r="AH23" t="s">
        <v>179</v>
      </c>
      <c r="AI23" t="s">
        <v>109</v>
      </c>
      <c r="AJ23" t="s">
        <v>109</v>
      </c>
      <c r="AK23" t="s">
        <v>179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s="15" t="s">
        <v>54</v>
      </c>
      <c r="B24" s="15">
        <v>143</v>
      </c>
      <c r="C24" s="15" t="s">
        <v>29</v>
      </c>
      <c r="D24" s="15">
        <v>2013</v>
      </c>
      <c r="E24" s="15" t="s">
        <v>61</v>
      </c>
      <c r="F24" s="15" t="s">
        <v>98</v>
      </c>
      <c r="G24">
        <v>5</v>
      </c>
      <c r="H24">
        <v>1</v>
      </c>
      <c r="J24">
        <v>0</v>
      </c>
      <c r="K24" s="15" t="s">
        <v>114</v>
      </c>
      <c r="L24">
        <v>30</v>
      </c>
      <c r="M24">
        <f>5*2/3</f>
        <v>3.3333333333333335</v>
      </c>
      <c r="N24">
        <v>894</v>
      </c>
      <c r="R24">
        <v>23.7</v>
      </c>
      <c r="S24">
        <v>4.4000000000000004</v>
      </c>
      <c r="Z24" t="s">
        <v>195</v>
      </c>
      <c r="AA24" t="s">
        <v>196</v>
      </c>
      <c r="AB24" t="s">
        <v>197</v>
      </c>
      <c r="AC24" t="s">
        <v>188</v>
      </c>
      <c r="AD24">
        <v>0</v>
      </c>
      <c r="AE24">
        <v>0</v>
      </c>
      <c r="AF24">
        <v>0</v>
      </c>
      <c r="AG24">
        <v>0</v>
      </c>
      <c r="AH24" t="s">
        <v>179</v>
      </c>
      <c r="AI24" t="s">
        <v>109</v>
      </c>
      <c r="AJ24" t="s">
        <v>109</v>
      </c>
      <c r="AK24" t="s">
        <v>179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6" x14ac:dyDescent="0.3">
      <c r="A25" s="15" t="s">
        <v>54</v>
      </c>
      <c r="B25" s="15">
        <v>143</v>
      </c>
      <c r="C25" s="15" t="s">
        <v>29</v>
      </c>
      <c r="D25" s="15">
        <v>2013</v>
      </c>
      <c r="E25" s="15" t="s">
        <v>61</v>
      </c>
      <c r="F25" s="15" t="s">
        <v>99</v>
      </c>
      <c r="G25">
        <v>7</v>
      </c>
      <c r="H25">
        <v>1</v>
      </c>
      <c r="J25">
        <v>0</v>
      </c>
      <c r="K25" s="15" t="s">
        <v>114</v>
      </c>
      <c r="L25">
        <v>30</v>
      </c>
      <c r="M25">
        <f>7*2/3</f>
        <v>4.666666666666667</v>
      </c>
      <c r="N25">
        <v>280</v>
      </c>
      <c r="R25">
        <v>26.9</v>
      </c>
      <c r="S25">
        <v>3.7</v>
      </c>
      <c r="Z25" t="s">
        <v>195</v>
      </c>
      <c r="AA25" t="s">
        <v>196</v>
      </c>
      <c r="AB25" t="s">
        <v>197</v>
      </c>
      <c r="AC25" t="s">
        <v>188</v>
      </c>
      <c r="AD25">
        <v>0</v>
      </c>
      <c r="AE25">
        <v>0</v>
      </c>
      <c r="AF25">
        <v>0</v>
      </c>
      <c r="AG25">
        <v>0</v>
      </c>
      <c r="AH25" t="s">
        <v>179</v>
      </c>
      <c r="AI25" t="s">
        <v>109</v>
      </c>
      <c r="AJ25" t="s">
        <v>109</v>
      </c>
      <c r="AK25" t="s">
        <v>179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s="15" t="s">
        <v>54</v>
      </c>
      <c r="B26" s="15">
        <v>143</v>
      </c>
      <c r="C26" s="15" t="s">
        <v>29</v>
      </c>
      <c r="D26" s="15">
        <v>2013</v>
      </c>
      <c r="E26" s="15" t="s">
        <v>63</v>
      </c>
      <c r="F26" s="15" t="s">
        <v>98</v>
      </c>
      <c r="G26">
        <v>5</v>
      </c>
      <c r="H26">
        <v>1</v>
      </c>
      <c r="J26">
        <v>0</v>
      </c>
      <c r="K26" s="15" t="s">
        <v>114</v>
      </c>
      <c r="L26">
        <v>13</v>
      </c>
      <c r="M26">
        <f>5*2/3</f>
        <v>3.3333333333333335</v>
      </c>
      <c r="N26">
        <v>58.4</v>
      </c>
      <c r="R26">
        <v>11.4</v>
      </c>
      <c r="S26">
        <v>3.2</v>
      </c>
      <c r="Z26" t="s">
        <v>195</v>
      </c>
      <c r="AA26" t="s">
        <v>196</v>
      </c>
      <c r="AB26" t="s">
        <v>197</v>
      </c>
      <c r="AC26" t="s">
        <v>188</v>
      </c>
      <c r="AD26">
        <v>0</v>
      </c>
      <c r="AE26">
        <v>0</v>
      </c>
      <c r="AF26">
        <v>0</v>
      </c>
      <c r="AG26">
        <v>0</v>
      </c>
      <c r="AH26" t="s">
        <v>179</v>
      </c>
      <c r="AI26" t="s">
        <v>109</v>
      </c>
      <c r="AJ26" t="s">
        <v>109</v>
      </c>
      <c r="AK26" t="s">
        <v>179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s="15" t="s">
        <v>54</v>
      </c>
      <c r="B27" s="15">
        <v>143</v>
      </c>
      <c r="C27" s="15" t="s">
        <v>29</v>
      </c>
      <c r="D27" s="15">
        <v>2013</v>
      </c>
      <c r="E27" s="15" t="s">
        <v>63</v>
      </c>
      <c r="F27" s="15" t="s">
        <v>99</v>
      </c>
      <c r="G27">
        <v>7</v>
      </c>
      <c r="H27">
        <v>1</v>
      </c>
      <c r="J27">
        <v>0</v>
      </c>
      <c r="K27" s="15" t="s">
        <v>114</v>
      </c>
      <c r="L27">
        <v>13</v>
      </c>
      <c r="M27">
        <f>7*2/3</f>
        <v>4.666666666666667</v>
      </c>
      <c r="N27">
        <v>280</v>
      </c>
      <c r="R27">
        <v>15.8</v>
      </c>
      <c r="S27">
        <v>4.5999999999999996</v>
      </c>
      <c r="Z27" t="s">
        <v>195</v>
      </c>
      <c r="AA27" t="s">
        <v>196</v>
      </c>
      <c r="AB27" t="s">
        <v>197</v>
      </c>
      <c r="AC27" t="s">
        <v>188</v>
      </c>
      <c r="AD27">
        <v>0</v>
      </c>
      <c r="AE27">
        <v>0</v>
      </c>
      <c r="AF27">
        <v>0</v>
      </c>
      <c r="AG27">
        <v>0</v>
      </c>
      <c r="AH27" t="s">
        <v>179</v>
      </c>
      <c r="AI27" t="s">
        <v>109</v>
      </c>
      <c r="AJ27" t="s">
        <v>109</v>
      </c>
      <c r="AK27" t="s">
        <v>179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s="15" t="s">
        <v>54</v>
      </c>
      <c r="B28" s="15">
        <v>169</v>
      </c>
      <c r="C28" s="15" t="s">
        <v>30</v>
      </c>
      <c r="D28" s="15">
        <v>2011</v>
      </c>
      <c r="E28" s="15" t="s">
        <v>64</v>
      </c>
      <c r="F28" s="15" t="s">
        <v>99</v>
      </c>
      <c r="H28">
        <v>0</v>
      </c>
      <c r="J28">
        <v>0</v>
      </c>
      <c r="K28" s="15" t="s">
        <v>114</v>
      </c>
      <c r="L28">
        <v>20</v>
      </c>
      <c r="M28">
        <v>20</v>
      </c>
      <c r="N28">
        <v>1500</v>
      </c>
      <c r="O28">
        <v>97</v>
      </c>
      <c r="P28">
        <v>260</v>
      </c>
      <c r="Z28" t="s">
        <v>180</v>
      </c>
      <c r="AB28" t="s">
        <v>181</v>
      </c>
      <c r="AC28" t="s">
        <v>198</v>
      </c>
      <c r="AD28">
        <v>0</v>
      </c>
      <c r="AE28">
        <v>0</v>
      </c>
      <c r="AF28">
        <v>0</v>
      </c>
      <c r="AG28">
        <v>0</v>
      </c>
      <c r="AH28" t="s">
        <v>179</v>
      </c>
      <c r="AI28" t="s">
        <v>109</v>
      </c>
      <c r="AJ28" t="s">
        <v>109</v>
      </c>
      <c r="AK28" t="s">
        <v>179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s="15" t="s">
        <v>54</v>
      </c>
      <c r="B29" s="15">
        <v>169</v>
      </c>
      <c r="C29" s="15" t="s">
        <v>30</v>
      </c>
      <c r="D29" s="15">
        <v>2011</v>
      </c>
      <c r="E29" s="15" t="s">
        <v>64</v>
      </c>
      <c r="F29" s="15" t="s">
        <v>98</v>
      </c>
      <c r="H29">
        <v>0</v>
      </c>
      <c r="I29">
        <v>0.98</v>
      </c>
      <c r="J29">
        <v>1</v>
      </c>
      <c r="K29" s="15" t="s">
        <v>114</v>
      </c>
      <c r="L29">
        <v>20</v>
      </c>
      <c r="M29">
        <f>0.98*2/3</f>
        <v>0.65333333333333332</v>
      </c>
      <c r="N29">
        <v>370</v>
      </c>
      <c r="O29">
        <v>65</v>
      </c>
      <c r="P29">
        <v>110</v>
      </c>
      <c r="Z29" t="s">
        <v>180</v>
      </c>
      <c r="AB29" t="s">
        <v>181</v>
      </c>
      <c r="AC29" t="s">
        <v>198</v>
      </c>
      <c r="AD29">
        <v>0</v>
      </c>
      <c r="AE29">
        <v>0</v>
      </c>
      <c r="AF29">
        <v>0</v>
      </c>
      <c r="AG29">
        <v>0</v>
      </c>
      <c r="AH29" t="s">
        <v>179</v>
      </c>
      <c r="AI29" t="s">
        <v>109</v>
      </c>
      <c r="AJ29" t="s">
        <v>109</v>
      </c>
      <c r="AK29" t="s">
        <v>179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s="15" t="s">
        <v>54</v>
      </c>
      <c r="B30" s="15">
        <v>169</v>
      </c>
      <c r="C30" s="15" t="s">
        <v>30</v>
      </c>
      <c r="D30" s="15">
        <v>2011</v>
      </c>
      <c r="E30" s="15" t="s">
        <v>65</v>
      </c>
      <c r="F30" s="15" t="s">
        <v>99</v>
      </c>
      <c r="H30">
        <v>0</v>
      </c>
      <c r="J30">
        <v>0</v>
      </c>
      <c r="K30" s="15" t="s">
        <v>114</v>
      </c>
      <c r="L30">
        <v>42</v>
      </c>
      <c r="M30">
        <v>22</v>
      </c>
      <c r="N30">
        <v>3700</v>
      </c>
      <c r="O30">
        <v>840</v>
      </c>
      <c r="P30">
        <v>980</v>
      </c>
      <c r="Z30" t="s">
        <v>180</v>
      </c>
      <c r="AB30" t="s">
        <v>181</v>
      </c>
      <c r="AC30" t="s">
        <v>198</v>
      </c>
      <c r="AD30">
        <v>0</v>
      </c>
      <c r="AE30">
        <v>0</v>
      </c>
      <c r="AF30">
        <v>0</v>
      </c>
      <c r="AG30">
        <v>0</v>
      </c>
      <c r="AH30" t="s">
        <v>179</v>
      </c>
      <c r="AI30" t="s">
        <v>109</v>
      </c>
      <c r="AJ30" t="s">
        <v>109</v>
      </c>
      <c r="AK30" t="s">
        <v>179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s="15" t="s">
        <v>54</v>
      </c>
      <c r="B31" s="15">
        <v>169</v>
      </c>
      <c r="C31" s="15" t="s">
        <v>30</v>
      </c>
      <c r="D31" s="15">
        <v>2011</v>
      </c>
      <c r="E31" s="15" t="s">
        <v>65</v>
      </c>
      <c r="F31" s="15" t="s">
        <v>98</v>
      </c>
      <c r="H31">
        <v>0</v>
      </c>
      <c r="I31" t="s">
        <v>119</v>
      </c>
      <c r="J31">
        <v>1</v>
      </c>
      <c r="K31" s="15" t="s">
        <v>114</v>
      </c>
      <c r="L31">
        <v>42</v>
      </c>
      <c r="M31">
        <v>18</v>
      </c>
      <c r="N31">
        <v>1700</v>
      </c>
      <c r="O31">
        <v>240</v>
      </c>
      <c r="P31">
        <v>310</v>
      </c>
      <c r="Z31" t="s">
        <v>180</v>
      </c>
      <c r="AB31" t="s">
        <v>181</v>
      </c>
      <c r="AC31" t="s">
        <v>198</v>
      </c>
      <c r="AD31">
        <v>0</v>
      </c>
      <c r="AE31">
        <v>0</v>
      </c>
      <c r="AF31">
        <v>0</v>
      </c>
      <c r="AG31">
        <v>0</v>
      </c>
      <c r="AH31" t="s">
        <v>179</v>
      </c>
      <c r="AI31" t="s">
        <v>109</v>
      </c>
      <c r="AJ31" t="s">
        <v>109</v>
      </c>
      <c r="AK31" t="s">
        <v>179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s="15" t="s">
        <v>54</v>
      </c>
      <c r="B32" s="15">
        <v>169</v>
      </c>
      <c r="C32" s="15" t="s">
        <v>30</v>
      </c>
      <c r="D32" s="15">
        <v>2011</v>
      </c>
      <c r="E32" s="15" t="s">
        <v>61</v>
      </c>
      <c r="F32" s="15" t="s">
        <v>99</v>
      </c>
      <c r="H32">
        <v>0</v>
      </c>
      <c r="J32">
        <v>0</v>
      </c>
      <c r="K32" s="15" t="s">
        <v>114</v>
      </c>
      <c r="L32">
        <v>45</v>
      </c>
      <c r="M32">
        <v>3.5</v>
      </c>
      <c r="N32">
        <v>7400</v>
      </c>
      <c r="O32">
        <v>140</v>
      </c>
      <c r="P32">
        <v>450</v>
      </c>
      <c r="Z32" t="s">
        <v>180</v>
      </c>
      <c r="AB32" t="s">
        <v>181</v>
      </c>
      <c r="AC32" t="s">
        <v>198</v>
      </c>
      <c r="AD32">
        <v>0</v>
      </c>
      <c r="AE32">
        <v>0</v>
      </c>
      <c r="AF32">
        <v>0</v>
      </c>
      <c r="AG32">
        <v>0</v>
      </c>
      <c r="AH32" t="s">
        <v>179</v>
      </c>
      <c r="AI32" t="s">
        <v>109</v>
      </c>
      <c r="AJ32" t="s">
        <v>109</v>
      </c>
      <c r="AK32" t="s">
        <v>179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5" t="s">
        <v>54</v>
      </c>
      <c r="B33" s="15">
        <v>169</v>
      </c>
      <c r="C33" s="15" t="s">
        <v>30</v>
      </c>
      <c r="D33" s="15">
        <v>2011</v>
      </c>
      <c r="E33" s="15" t="s">
        <v>61</v>
      </c>
      <c r="F33" s="15" t="s">
        <v>98</v>
      </c>
      <c r="H33">
        <v>0</v>
      </c>
      <c r="I33">
        <v>0.98</v>
      </c>
      <c r="J33">
        <v>1</v>
      </c>
      <c r="K33" s="15" t="s">
        <v>114</v>
      </c>
      <c r="L33">
        <v>45</v>
      </c>
      <c r="M33">
        <f>2/3*0.98</f>
        <v>0.65333333333333332</v>
      </c>
      <c r="N33">
        <v>4100</v>
      </c>
      <c r="O33">
        <v>190</v>
      </c>
      <c r="P33">
        <v>310</v>
      </c>
      <c r="Z33" t="s">
        <v>180</v>
      </c>
      <c r="AB33" t="s">
        <v>181</v>
      </c>
      <c r="AC33" t="s">
        <v>198</v>
      </c>
      <c r="AD33">
        <v>0</v>
      </c>
      <c r="AE33">
        <v>0</v>
      </c>
      <c r="AF33">
        <v>0</v>
      </c>
      <c r="AG33">
        <v>0</v>
      </c>
      <c r="AH33" t="s">
        <v>179</v>
      </c>
      <c r="AI33" t="s">
        <v>109</v>
      </c>
      <c r="AJ33" t="s">
        <v>109</v>
      </c>
      <c r="AK33" t="s">
        <v>179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5" t="s">
        <v>54</v>
      </c>
      <c r="B34" s="15">
        <v>169</v>
      </c>
      <c r="C34" s="15" t="s">
        <v>30</v>
      </c>
      <c r="D34" s="15">
        <v>2011</v>
      </c>
      <c r="E34" s="15" t="s">
        <v>62</v>
      </c>
      <c r="F34" s="15" t="s">
        <v>99</v>
      </c>
      <c r="H34">
        <v>0</v>
      </c>
      <c r="J34">
        <v>0</v>
      </c>
      <c r="K34" s="15" t="s">
        <v>114</v>
      </c>
      <c r="L34">
        <v>20</v>
      </c>
      <c r="M34">
        <v>20</v>
      </c>
      <c r="N34">
        <v>1000</v>
      </c>
      <c r="O34">
        <v>230</v>
      </c>
      <c r="P34">
        <v>370</v>
      </c>
      <c r="Z34" t="s">
        <v>180</v>
      </c>
      <c r="AB34" t="s">
        <v>181</v>
      </c>
      <c r="AC34" t="s">
        <v>198</v>
      </c>
      <c r="AD34">
        <v>0</v>
      </c>
      <c r="AE34">
        <v>0</v>
      </c>
      <c r="AF34">
        <v>0</v>
      </c>
      <c r="AG34">
        <v>0</v>
      </c>
      <c r="AH34" t="s">
        <v>179</v>
      </c>
      <c r="AI34" t="s">
        <v>109</v>
      </c>
      <c r="AJ34" t="s">
        <v>109</v>
      </c>
      <c r="AK34" t="s">
        <v>179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5" t="s">
        <v>54</v>
      </c>
      <c r="B35" s="15">
        <v>169</v>
      </c>
      <c r="C35" s="15" t="s">
        <v>30</v>
      </c>
      <c r="D35" s="15">
        <v>2011</v>
      </c>
      <c r="E35" s="15" t="s">
        <v>62</v>
      </c>
      <c r="F35" s="15" t="s">
        <v>98</v>
      </c>
      <c r="H35">
        <v>0</v>
      </c>
      <c r="I35">
        <v>0.98</v>
      </c>
      <c r="J35">
        <v>1</v>
      </c>
      <c r="K35" s="15" t="s">
        <v>114</v>
      </c>
      <c r="L35">
        <v>20</v>
      </c>
      <c r="M35">
        <f>2/3*0.98</f>
        <v>0.65333333333333332</v>
      </c>
      <c r="N35">
        <v>6000</v>
      </c>
      <c r="O35">
        <v>290</v>
      </c>
      <c r="P35">
        <v>550</v>
      </c>
      <c r="Z35" t="s">
        <v>180</v>
      </c>
      <c r="AB35" t="s">
        <v>181</v>
      </c>
      <c r="AC35" t="s">
        <v>198</v>
      </c>
      <c r="AD35">
        <v>0</v>
      </c>
      <c r="AE35">
        <v>0</v>
      </c>
      <c r="AF35">
        <v>0</v>
      </c>
      <c r="AG35">
        <v>0</v>
      </c>
      <c r="AH35" t="s">
        <v>179</v>
      </c>
      <c r="AI35" t="s">
        <v>109</v>
      </c>
      <c r="AJ35" t="s">
        <v>109</v>
      </c>
      <c r="AK35" t="s">
        <v>179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5" t="s">
        <v>54</v>
      </c>
      <c r="B36" s="15">
        <v>169</v>
      </c>
      <c r="C36" s="15" t="s">
        <v>30</v>
      </c>
      <c r="D36" s="15">
        <v>2011</v>
      </c>
      <c r="E36" s="15" t="s">
        <v>61</v>
      </c>
      <c r="F36" s="15" t="s">
        <v>99</v>
      </c>
      <c r="H36">
        <v>0</v>
      </c>
      <c r="J36">
        <v>0</v>
      </c>
      <c r="K36" s="15" t="s">
        <v>114</v>
      </c>
      <c r="L36">
        <v>20</v>
      </c>
      <c r="M36">
        <v>6.5</v>
      </c>
      <c r="N36">
        <v>8100</v>
      </c>
      <c r="O36">
        <v>170</v>
      </c>
      <c r="P36">
        <v>1000</v>
      </c>
      <c r="Z36" t="s">
        <v>547</v>
      </c>
      <c r="AB36" t="s">
        <v>540</v>
      </c>
      <c r="AC36" t="s">
        <v>198</v>
      </c>
      <c r="AD36">
        <v>0</v>
      </c>
      <c r="AE36">
        <v>0</v>
      </c>
      <c r="AF36">
        <v>0</v>
      </c>
      <c r="AG36">
        <v>0</v>
      </c>
      <c r="AH36" t="s">
        <v>179</v>
      </c>
      <c r="AI36" t="s">
        <v>109</v>
      </c>
      <c r="AJ36" t="s">
        <v>109</v>
      </c>
      <c r="AK36" t="s">
        <v>179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5" t="s">
        <v>54</v>
      </c>
      <c r="B37" s="15">
        <v>169</v>
      </c>
      <c r="C37" s="15" t="s">
        <v>30</v>
      </c>
      <c r="D37" s="15">
        <v>2011</v>
      </c>
      <c r="E37" s="15" t="s">
        <v>61</v>
      </c>
      <c r="F37" s="15" t="s">
        <v>98</v>
      </c>
      <c r="H37">
        <v>0</v>
      </c>
      <c r="J37">
        <v>0</v>
      </c>
      <c r="K37" s="15" t="s">
        <v>114</v>
      </c>
      <c r="L37">
        <v>20</v>
      </c>
      <c r="M37">
        <v>15</v>
      </c>
      <c r="N37">
        <v>2900</v>
      </c>
      <c r="O37">
        <v>120</v>
      </c>
      <c r="P37">
        <v>530</v>
      </c>
      <c r="Z37" t="s">
        <v>547</v>
      </c>
      <c r="AB37" t="s">
        <v>540</v>
      </c>
      <c r="AC37" t="s">
        <v>198</v>
      </c>
      <c r="AD37">
        <v>0</v>
      </c>
      <c r="AE37">
        <v>0</v>
      </c>
      <c r="AF37">
        <v>0</v>
      </c>
      <c r="AG37">
        <v>0</v>
      </c>
      <c r="AH37" t="s">
        <v>179</v>
      </c>
      <c r="AI37" t="s">
        <v>109</v>
      </c>
      <c r="AJ37" t="s">
        <v>109</v>
      </c>
      <c r="AK37" t="s">
        <v>179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5" t="s">
        <v>54</v>
      </c>
      <c r="B38" s="15">
        <v>169</v>
      </c>
      <c r="C38" s="15" t="s">
        <v>30</v>
      </c>
      <c r="D38" s="15">
        <v>2011</v>
      </c>
      <c r="E38" s="15" t="s">
        <v>61</v>
      </c>
      <c r="F38" s="15" t="s">
        <v>99</v>
      </c>
      <c r="H38">
        <v>0</v>
      </c>
      <c r="J38">
        <v>0</v>
      </c>
      <c r="K38" s="15" t="s">
        <v>114</v>
      </c>
      <c r="L38">
        <v>19</v>
      </c>
      <c r="M38">
        <v>42</v>
      </c>
      <c r="N38">
        <v>1300</v>
      </c>
      <c r="O38">
        <v>140</v>
      </c>
      <c r="P38">
        <v>290</v>
      </c>
      <c r="Z38" t="s">
        <v>199</v>
      </c>
      <c r="AB38" t="s">
        <v>177</v>
      </c>
      <c r="AC38" t="s">
        <v>198</v>
      </c>
      <c r="AD38">
        <v>0</v>
      </c>
      <c r="AE38">
        <v>0</v>
      </c>
      <c r="AF38">
        <v>0</v>
      </c>
      <c r="AG38">
        <v>0</v>
      </c>
      <c r="AH38" t="s">
        <v>179</v>
      </c>
      <c r="AI38" t="s">
        <v>109</v>
      </c>
      <c r="AJ38" t="s">
        <v>109</v>
      </c>
      <c r="AK38" t="s">
        <v>179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5" t="s">
        <v>54</v>
      </c>
      <c r="B39" s="15">
        <v>169</v>
      </c>
      <c r="C39" s="15" t="s">
        <v>30</v>
      </c>
      <c r="D39" s="15">
        <v>2011</v>
      </c>
      <c r="E39" s="15" t="s">
        <v>61</v>
      </c>
      <c r="F39" s="15" t="s">
        <v>98</v>
      </c>
      <c r="H39">
        <v>0</v>
      </c>
      <c r="I39">
        <v>0.98</v>
      </c>
      <c r="J39">
        <v>1</v>
      </c>
      <c r="K39" s="15" t="s">
        <v>114</v>
      </c>
      <c r="L39">
        <v>19</v>
      </c>
      <c r="M39">
        <f>2/3*0.98</f>
        <v>0.65333333333333332</v>
      </c>
      <c r="N39">
        <v>4000</v>
      </c>
      <c r="O39">
        <v>69</v>
      </c>
      <c r="P39">
        <v>270</v>
      </c>
      <c r="Z39" t="s">
        <v>199</v>
      </c>
      <c r="AB39" t="s">
        <v>177</v>
      </c>
      <c r="AC39" t="s">
        <v>198</v>
      </c>
      <c r="AD39">
        <v>0</v>
      </c>
      <c r="AE39">
        <v>0</v>
      </c>
      <c r="AF39">
        <v>0</v>
      </c>
      <c r="AG39">
        <v>0</v>
      </c>
      <c r="AH39" t="s">
        <v>179</v>
      </c>
      <c r="AI39" t="s">
        <v>109</v>
      </c>
      <c r="AJ39" t="s">
        <v>109</v>
      </c>
      <c r="AK39" t="s">
        <v>179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5" t="s">
        <v>54</v>
      </c>
      <c r="B40" s="15">
        <v>169</v>
      </c>
      <c r="C40" s="15" t="s">
        <v>30</v>
      </c>
      <c r="D40" s="15">
        <v>2011</v>
      </c>
      <c r="E40" s="15" t="s">
        <v>61</v>
      </c>
      <c r="F40" s="15" t="s">
        <v>99</v>
      </c>
      <c r="H40">
        <v>0</v>
      </c>
      <c r="J40">
        <v>0</v>
      </c>
      <c r="K40" s="15" t="s">
        <v>114</v>
      </c>
      <c r="L40">
        <v>10</v>
      </c>
      <c r="M40">
        <v>54</v>
      </c>
      <c r="N40">
        <v>1700</v>
      </c>
      <c r="O40">
        <v>160</v>
      </c>
      <c r="P40">
        <v>330</v>
      </c>
      <c r="Z40" t="s">
        <v>200</v>
      </c>
      <c r="AB40" t="s">
        <v>201</v>
      </c>
      <c r="AC40" t="s">
        <v>198</v>
      </c>
      <c r="AD40">
        <v>0</v>
      </c>
      <c r="AE40">
        <v>0</v>
      </c>
      <c r="AF40">
        <v>0</v>
      </c>
      <c r="AG40">
        <v>0</v>
      </c>
      <c r="AH40" t="s">
        <v>179</v>
      </c>
      <c r="AI40" t="s">
        <v>109</v>
      </c>
      <c r="AJ40" t="s">
        <v>109</v>
      </c>
      <c r="AK40" t="s">
        <v>179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5" t="s">
        <v>54</v>
      </c>
      <c r="B41" s="15">
        <v>169</v>
      </c>
      <c r="C41" s="15" t="s">
        <v>30</v>
      </c>
      <c r="D41" s="15">
        <v>2011</v>
      </c>
      <c r="E41" s="15" t="s">
        <v>61</v>
      </c>
      <c r="F41" s="15" t="s">
        <v>98</v>
      </c>
      <c r="H41">
        <v>0</v>
      </c>
      <c r="J41">
        <v>0</v>
      </c>
      <c r="K41" s="15" t="s">
        <v>114</v>
      </c>
      <c r="L41">
        <v>10</v>
      </c>
      <c r="M41">
        <v>15</v>
      </c>
      <c r="N41">
        <v>220</v>
      </c>
      <c r="O41">
        <v>31</v>
      </c>
      <c r="P41">
        <v>52</v>
      </c>
      <c r="Z41" t="s">
        <v>200</v>
      </c>
      <c r="AB41" t="s">
        <v>201</v>
      </c>
      <c r="AC41" t="s">
        <v>198</v>
      </c>
      <c r="AD41">
        <v>0</v>
      </c>
      <c r="AE41">
        <v>0</v>
      </c>
      <c r="AF41">
        <v>0</v>
      </c>
      <c r="AG41">
        <v>0</v>
      </c>
      <c r="AH41" t="s">
        <v>179</v>
      </c>
      <c r="AI41" t="s">
        <v>109</v>
      </c>
      <c r="AJ41" t="s">
        <v>109</v>
      </c>
      <c r="AK41" t="s">
        <v>179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5" t="s">
        <v>54</v>
      </c>
      <c r="B42" s="15">
        <v>169</v>
      </c>
      <c r="C42" s="15" t="s">
        <v>30</v>
      </c>
      <c r="D42" s="15">
        <v>2011</v>
      </c>
      <c r="E42" s="15" t="s">
        <v>61</v>
      </c>
      <c r="F42" s="15" t="s">
        <v>99</v>
      </c>
      <c r="H42">
        <v>0</v>
      </c>
      <c r="J42">
        <v>0</v>
      </c>
      <c r="K42" s="15" t="s">
        <v>114</v>
      </c>
      <c r="L42">
        <v>10</v>
      </c>
      <c r="M42">
        <v>47</v>
      </c>
      <c r="N42">
        <v>1000</v>
      </c>
      <c r="O42">
        <v>170</v>
      </c>
      <c r="P42">
        <v>310</v>
      </c>
      <c r="Z42" t="s">
        <v>202</v>
      </c>
      <c r="AB42" t="s">
        <v>203</v>
      </c>
      <c r="AC42" t="s">
        <v>198</v>
      </c>
      <c r="AD42">
        <v>0</v>
      </c>
      <c r="AE42">
        <v>0</v>
      </c>
      <c r="AF42">
        <v>0</v>
      </c>
      <c r="AG42">
        <v>0</v>
      </c>
      <c r="AH42" t="s">
        <v>179</v>
      </c>
      <c r="AI42" t="s">
        <v>109</v>
      </c>
      <c r="AJ42" t="s">
        <v>109</v>
      </c>
      <c r="AK42" t="s">
        <v>179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5" t="s">
        <v>54</v>
      </c>
      <c r="B43" s="15">
        <v>169</v>
      </c>
      <c r="C43" s="15" t="s">
        <v>30</v>
      </c>
      <c r="D43" s="15">
        <v>2011</v>
      </c>
      <c r="E43" s="15" t="s">
        <v>61</v>
      </c>
      <c r="F43" s="15" t="s">
        <v>98</v>
      </c>
      <c r="H43">
        <v>0</v>
      </c>
      <c r="J43">
        <v>0</v>
      </c>
      <c r="K43" s="15" t="s">
        <v>114</v>
      </c>
      <c r="L43">
        <v>10</v>
      </c>
      <c r="M43">
        <v>19</v>
      </c>
      <c r="N43">
        <v>730</v>
      </c>
      <c r="O43">
        <v>300</v>
      </c>
      <c r="P43">
        <v>290</v>
      </c>
      <c r="Z43" t="s">
        <v>202</v>
      </c>
      <c r="AB43" t="s">
        <v>203</v>
      </c>
      <c r="AC43" t="s">
        <v>198</v>
      </c>
      <c r="AD43">
        <v>0</v>
      </c>
      <c r="AE43">
        <v>0</v>
      </c>
      <c r="AF43">
        <v>0</v>
      </c>
      <c r="AG43">
        <v>0</v>
      </c>
      <c r="AH43" t="s">
        <v>179</v>
      </c>
      <c r="AI43" t="s">
        <v>109</v>
      </c>
      <c r="AJ43" t="s">
        <v>109</v>
      </c>
      <c r="AK43" t="s">
        <v>179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5" t="s">
        <v>54</v>
      </c>
      <c r="B44" s="15">
        <v>169</v>
      </c>
      <c r="C44" s="15" t="s">
        <v>30</v>
      </c>
      <c r="D44" s="15">
        <v>2011</v>
      </c>
      <c r="E44" s="15" t="s">
        <v>61</v>
      </c>
      <c r="F44" s="15" t="s">
        <v>99</v>
      </c>
      <c r="H44">
        <v>0</v>
      </c>
      <c r="J44">
        <v>0</v>
      </c>
      <c r="K44" s="15" t="s">
        <v>114</v>
      </c>
      <c r="L44">
        <v>10</v>
      </c>
      <c r="M44">
        <v>110</v>
      </c>
      <c r="N44">
        <v>930</v>
      </c>
      <c r="O44">
        <v>310</v>
      </c>
      <c r="P44">
        <v>420</v>
      </c>
      <c r="Z44" t="s">
        <v>204</v>
      </c>
      <c r="AA44" t="s">
        <v>205</v>
      </c>
      <c r="AB44" t="s">
        <v>197</v>
      </c>
      <c r="AC44" t="s">
        <v>198</v>
      </c>
      <c r="AD44">
        <v>0</v>
      </c>
      <c r="AE44">
        <v>0</v>
      </c>
      <c r="AF44">
        <v>0</v>
      </c>
      <c r="AG44">
        <v>0</v>
      </c>
      <c r="AH44" t="s">
        <v>179</v>
      </c>
      <c r="AI44" t="s">
        <v>109</v>
      </c>
      <c r="AJ44" t="s">
        <v>109</v>
      </c>
      <c r="AK44" t="s">
        <v>179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5" t="s">
        <v>54</v>
      </c>
      <c r="B45" s="15">
        <v>169</v>
      </c>
      <c r="C45" s="15" t="s">
        <v>30</v>
      </c>
      <c r="D45" s="15">
        <v>2011</v>
      </c>
      <c r="E45" s="15" t="s">
        <v>61</v>
      </c>
      <c r="F45" s="15" t="s">
        <v>98</v>
      </c>
      <c r="H45">
        <v>0</v>
      </c>
      <c r="J45">
        <v>0</v>
      </c>
      <c r="K45" s="15" t="s">
        <v>114</v>
      </c>
      <c r="L45">
        <v>10</v>
      </c>
      <c r="M45">
        <v>27</v>
      </c>
      <c r="N45">
        <v>1800</v>
      </c>
      <c r="O45">
        <v>240</v>
      </c>
      <c r="P45">
        <v>370</v>
      </c>
      <c r="Z45" t="s">
        <v>204</v>
      </c>
      <c r="AA45" t="s">
        <v>205</v>
      </c>
      <c r="AB45" t="s">
        <v>197</v>
      </c>
      <c r="AC45" t="s">
        <v>198</v>
      </c>
      <c r="AD45">
        <v>0</v>
      </c>
      <c r="AE45">
        <v>0</v>
      </c>
      <c r="AF45">
        <v>0</v>
      </c>
      <c r="AG45">
        <v>0</v>
      </c>
      <c r="AH45" t="s">
        <v>179</v>
      </c>
      <c r="AI45" t="s">
        <v>109</v>
      </c>
      <c r="AJ45" t="s">
        <v>109</v>
      </c>
      <c r="AK45" t="s">
        <v>179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5" t="s">
        <v>54</v>
      </c>
      <c r="B46" s="15">
        <v>169</v>
      </c>
      <c r="C46" s="15" t="s">
        <v>30</v>
      </c>
      <c r="D46" s="15">
        <v>2011</v>
      </c>
      <c r="E46" s="15" t="s">
        <v>61</v>
      </c>
      <c r="F46" s="15" t="s">
        <v>99</v>
      </c>
      <c r="H46">
        <v>0</v>
      </c>
      <c r="I46">
        <v>0.03</v>
      </c>
      <c r="J46">
        <v>1</v>
      </c>
      <c r="K46" s="15" t="s">
        <v>114</v>
      </c>
      <c r="L46">
        <v>9</v>
      </c>
      <c r="M46">
        <f>0.03*2/3</f>
        <v>0.02</v>
      </c>
      <c r="N46">
        <v>130</v>
      </c>
      <c r="O46">
        <v>59</v>
      </c>
      <c r="P46">
        <v>56</v>
      </c>
      <c r="Z46" t="s">
        <v>546</v>
      </c>
      <c r="AB46" t="s">
        <v>545</v>
      </c>
      <c r="AC46" t="s">
        <v>198</v>
      </c>
      <c r="AD46">
        <v>0</v>
      </c>
      <c r="AE46">
        <v>0</v>
      </c>
      <c r="AF46">
        <v>0</v>
      </c>
      <c r="AG46">
        <v>0</v>
      </c>
      <c r="AH46" t="s">
        <v>179</v>
      </c>
      <c r="AI46" t="s">
        <v>109</v>
      </c>
      <c r="AJ46" t="s">
        <v>109</v>
      </c>
      <c r="AK46" t="s">
        <v>179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5" t="s">
        <v>54</v>
      </c>
      <c r="B47" s="15">
        <v>169</v>
      </c>
      <c r="C47" s="15" t="s">
        <v>30</v>
      </c>
      <c r="D47" s="15">
        <v>2011</v>
      </c>
      <c r="E47" s="15" t="s">
        <v>61</v>
      </c>
      <c r="F47" s="15" t="s">
        <v>98</v>
      </c>
      <c r="H47">
        <v>0</v>
      </c>
      <c r="I47">
        <v>0.98</v>
      </c>
      <c r="J47">
        <v>2</v>
      </c>
      <c r="K47" s="15" t="s">
        <v>114</v>
      </c>
      <c r="L47">
        <v>9</v>
      </c>
      <c r="M47">
        <f>0.98*2/3</f>
        <v>0.65333333333333332</v>
      </c>
      <c r="N47">
        <v>220</v>
      </c>
      <c r="O47">
        <f>0.98*2/3</f>
        <v>0.65333333333333332</v>
      </c>
      <c r="P47">
        <v>49</v>
      </c>
      <c r="Z47" t="s">
        <v>546</v>
      </c>
      <c r="AB47" t="s">
        <v>545</v>
      </c>
      <c r="AC47" t="s">
        <v>198</v>
      </c>
      <c r="AD47">
        <v>0</v>
      </c>
      <c r="AE47">
        <v>0</v>
      </c>
      <c r="AF47">
        <v>0</v>
      </c>
      <c r="AG47">
        <v>0</v>
      </c>
      <c r="AH47" t="s">
        <v>179</v>
      </c>
      <c r="AI47" t="s">
        <v>109</v>
      </c>
      <c r="AJ47" t="s">
        <v>109</v>
      </c>
      <c r="AK47" t="s">
        <v>179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5" t="s">
        <v>54</v>
      </c>
      <c r="B48" s="15">
        <v>169</v>
      </c>
      <c r="C48" s="15" t="s">
        <v>30</v>
      </c>
      <c r="D48" s="15">
        <v>2011</v>
      </c>
      <c r="E48" s="15" t="s">
        <v>61</v>
      </c>
      <c r="F48" s="15" t="s">
        <v>99</v>
      </c>
      <c r="H48">
        <v>0</v>
      </c>
      <c r="J48">
        <v>0</v>
      </c>
      <c r="K48" s="15" t="s">
        <v>114</v>
      </c>
      <c r="L48">
        <v>20</v>
      </c>
      <c r="M48">
        <v>3</v>
      </c>
      <c r="N48">
        <v>130</v>
      </c>
      <c r="O48">
        <v>16</v>
      </c>
      <c r="P48">
        <v>32</v>
      </c>
      <c r="Z48" t="s">
        <v>544</v>
      </c>
      <c r="AB48" t="s">
        <v>543</v>
      </c>
      <c r="AC48" t="s">
        <v>198</v>
      </c>
      <c r="AD48">
        <v>0</v>
      </c>
      <c r="AE48">
        <v>0</v>
      </c>
      <c r="AF48">
        <v>0</v>
      </c>
      <c r="AG48">
        <v>0</v>
      </c>
      <c r="AH48" t="s">
        <v>179</v>
      </c>
      <c r="AI48" t="s">
        <v>109</v>
      </c>
      <c r="AJ48" t="s">
        <v>109</v>
      </c>
      <c r="AK48" t="s">
        <v>179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</row>
    <row r="49" spans="1:46" x14ac:dyDescent="0.3">
      <c r="A49" s="15" t="s">
        <v>54</v>
      </c>
      <c r="B49" s="15">
        <v>169</v>
      </c>
      <c r="C49" s="15" t="s">
        <v>30</v>
      </c>
      <c r="D49" s="15">
        <v>2011</v>
      </c>
      <c r="E49" s="15" t="s">
        <v>61</v>
      </c>
      <c r="F49" s="15" t="s">
        <v>98</v>
      </c>
      <c r="H49">
        <v>0</v>
      </c>
      <c r="I49">
        <v>0.98</v>
      </c>
      <c r="J49">
        <v>1</v>
      </c>
      <c r="K49" s="15" t="s">
        <v>114</v>
      </c>
      <c r="L49">
        <v>20</v>
      </c>
      <c r="M49">
        <f>0.98*2/3</f>
        <v>0.65333333333333332</v>
      </c>
      <c r="N49">
        <v>290</v>
      </c>
      <c r="O49">
        <v>18</v>
      </c>
      <c r="P49">
        <v>45</v>
      </c>
      <c r="Z49" t="s">
        <v>544</v>
      </c>
      <c r="AB49" t="s">
        <v>543</v>
      </c>
      <c r="AC49" t="s">
        <v>198</v>
      </c>
      <c r="AD49">
        <v>0</v>
      </c>
      <c r="AE49">
        <v>0</v>
      </c>
      <c r="AF49">
        <v>0</v>
      </c>
      <c r="AG49">
        <v>0</v>
      </c>
      <c r="AH49" t="s">
        <v>179</v>
      </c>
      <c r="AI49" t="s">
        <v>109</v>
      </c>
      <c r="AJ49" t="s">
        <v>109</v>
      </c>
      <c r="AK49" t="s">
        <v>179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6" x14ac:dyDescent="0.3">
      <c r="A50" s="15" t="s">
        <v>54</v>
      </c>
      <c r="B50" s="15">
        <v>211</v>
      </c>
      <c r="C50" s="15" t="s">
        <v>31</v>
      </c>
      <c r="D50" s="15">
        <v>2016</v>
      </c>
      <c r="E50" s="15" t="s">
        <v>61</v>
      </c>
      <c r="F50" s="15" t="s">
        <v>98</v>
      </c>
      <c r="G50" s="19">
        <v>1.1299999999999999</v>
      </c>
      <c r="H50">
        <v>1</v>
      </c>
      <c r="I50">
        <v>0.39</v>
      </c>
      <c r="J50">
        <v>0</v>
      </c>
      <c r="K50" s="15" t="s">
        <v>114</v>
      </c>
      <c r="L50">
        <v>16</v>
      </c>
      <c r="M50">
        <f>1.13*2/3</f>
        <v>0.7533333333333333</v>
      </c>
      <c r="N50">
        <v>26.7</v>
      </c>
      <c r="O50">
        <v>2</v>
      </c>
      <c r="P50">
        <v>8.9</v>
      </c>
      <c r="Z50" t="s">
        <v>206</v>
      </c>
      <c r="AB50" t="s">
        <v>207</v>
      </c>
      <c r="AC50" t="s">
        <v>208</v>
      </c>
      <c r="AD50">
        <v>0</v>
      </c>
      <c r="AE50">
        <v>0</v>
      </c>
      <c r="AF50">
        <v>0</v>
      </c>
      <c r="AG50">
        <v>0</v>
      </c>
      <c r="AH50" t="s">
        <v>179</v>
      </c>
      <c r="AI50" t="s">
        <v>109</v>
      </c>
      <c r="AJ50" t="s">
        <v>209</v>
      </c>
      <c r="AK50" t="s">
        <v>209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 t="s">
        <v>513</v>
      </c>
    </row>
    <row r="51" spans="1:46" x14ac:dyDescent="0.3">
      <c r="A51" s="15" t="s">
        <v>54</v>
      </c>
      <c r="B51" s="15">
        <v>211</v>
      </c>
      <c r="C51" s="15" t="s">
        <v>31</v>
      </c>
      <c r="D51" s="15">
        <v>2016</v>
      </c>
      <c r="E51" s="15" t="s">
        <v>61</v>
      </c>
      <c r="F51" s="15" t="s">
        <v>99</v>
      </c>
      <c r="G51">
        <v>0.52</v>
      </c>
      <c r="H51">
        <v>1</v>
      </c>
      <c r="I51">
        <v>0.2</v>
      </c>
      <c r="J51">
        <v>0</v>
      </c>
      <c r="K51" s="15" t="s">
        <v>114</v>
      </c>
      <c r="L51">
        <v>16</v>
      </c>
      <c r="M51">
        <f>0.52*2/3</f>
        <v>0.34666666666666668</v>
      </c>
      <c r="N51">
        <v>118</v>
      </c>
      <c r="O51">
        <v>10.3</v>
      </c>
      <c r="P51">
        <v>20.7</v>
      </c>
      <c r="Z51" t="s">
        <v>206</v>
      </c>
      <c r="AB51" t="s">
        <v>207</v>
      </c>
      <c r="AC51" t="s">
        <v>208</v>
      </c>
      <c r="AD51">
        <v>0</v>
      </c>
      <c r="AE51">
        <v>0</v>
      </c>
      <c r="AF51">
        <v>0</v>
      </c>
      <c r="AG51">
        <v>0</v>
      </c>
      <c r="AH51" t="s">
        <v>179</v>
      </c>
      <c r="AI51" t="s">
        <v>109</v>
      </c>
      <c r="AJ51" t="s">
        <v>209</v>
      </c>
      <c r="AK51" t="s">
        <v>209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</row>
    <row r="52" spans="1:46" x14ac:dyDescent="0.3">
      <c r="A52" s="15" t="s">
        <v>54</v>
      </c>
      <c r="B52" s="15">
        <v>211</v>
      </c>
      <c r="C52" s="15" t="s">
        <v>31</v>
      </c>
      <c r="D52" s="15">
        <v>2016</v>
      </c>
      <c r="E52" s="15" t="s">
        <v>61</v>
      </c>
      <c r="F52" s="15" t="s">
        <v>98</v>
      </c>
      <c r="G52" s="19">
        <v>1.1299999999999999</v>
      </c>
      <c r="H52">
        <v>0</v>
      </c>
      <c r="I52">
        <v>0.39</v>
      </c>
      <c r="J52">
        <v>0</v>
      </c>
      <c r="K52" s="15" t="s">
        <v>114</v>
      </c>
      <c r="L52">
        <v>20</v>
      </c>
      <c r="M52">
        <v>2.1</v>
      </c>
      <c r="N52">
        <v>92.7</v>
      </c>
      <c r="O52">
        <v>8.1999999999999993</v>
      </c>
      <c r="P52">
        <v>17.7</v>
      </c>
      <c r="Z52" t="s">
        <v>199</v>
      </c>
      <c r="AB52" t="s">
        <v>177</v>
      </c>
      <c r="AC52" t="s">
        <v>208</v>
      </c>
      <c r="AD52">
        <v>0</v>
      </c>
      <c r="AE52">
        <v>0</v>
      </c>
      <c r="AF52">
        <v>0</v>
      </c>
      <c r="AG52">
        <v>0</v>
      </c>
      <c r="AH52" t="s">
        <v>179</v>
      </c>
      <c r="AI52" t="s">
        <v>109</v>
      </c>
      <c r="AJ52" t="s">
        <v>209</v>
      </c>
      <c r="AK52" t="s">
        <v>209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6" x14ac:dyDescent="0.3">
      <c r="A53" s="15" t="s">
        <v>54</v>
      </c>
      <c r="B53" s="15">
        <v>211</v>
      </c>
      <c r="C53" s="15" t="s">
        <v>31</v>
      </c>
      <c r="D53" s="15">
        <v>2016</v>
      </c>
      <c r="E53" s="15" t="s">
        <v>61</v>
      </c>
      <c r="F53" s="15" t="s">
        <v>99</v>
      </c>
      <c r="G53">
        <v>0.52</v>
      </c>
      <c r="H53">
        <v>0</v>
      </c>
      <c r="I53">
        <v>0.2</v>
      </c>
      <c r="J53">
        <v>0</v>
      </c>
      <c r="K53" s="15" t="s">
        <v>114</v>
      </c>
      <c r="L53">
        <v>20</v>
      </c>
      <c r="M53">
        <v>3.3</v>
      </c>
      <c r="N53">
        <v>31.8</v>
      </c>
      <c r="O53">
        <v>9.1</v>
      </c>
      <c r="P53">
        <v>10.8</v>
      </c>
      <c r="Z53" t="s">
        <v>199</v>
      </c>
      <c r="AB53" t="s">
        <v>177</v>
      </c>
      <c r="AC53" t="s">
        <v>208</v>
      </c>
      <c r="AD53">
        <v>0</v>
      </c>
      <c r="AE53">
        <v>0</v>
      </c>
      <c r="AF53">
        <v>0</v>
      </c>
      <c r="AG53">
        <v>0</v>
      </c>
      <c r="AH53" t="s">
        <v>179</v>
      </c>
      <c r="AI53" t="s">
        <v>109</v>
      </c>
      <c r="AJ53" t="s">
        <v>209</v>
      </c>
      <c r="AK53" t="s">
        <v>209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s="15" t="s">
        <v>54</v>
      </c>
      <c r="B54" s="15">
        <v>211</v>
      </c>
      <c r="C54" s="15" t="s">
        <v>31</v>
      </c>
      <c r="D54" s="15">
        <v>2016</v>
      </c>
      <c r="E54" s="15" t="s">
        <v>61</v>
      </c>
      <c r="F54" s="15" t="s">
        <v>98</v>
      </c>
      <c r="G54" s="19">
        <v>1.1299999999999999</v>
      </c>
      <c r="H54">
        <v>1</v>
      </c>
      <c r="I54">
        <v>0.39</v>
      </c>
      <c r="J54">
        <v>0</v>
      </c>
      <c r="K54" s="15" t="s">
        <v>114</v>
      </c>
      <c r="L54">
        <v>20</v>
      </c>
      <c r="M54">
        <f>1.13*2/3</f>
        <v>0.7533333333333333</v>
      </c>
      <c r="N54">
        <v>318</v>
      </c>
      <c r="O54">
        <v>9</v>
      </c>
      <c r="P54">
        <v>38.6</v>
      </c>
      <c r="Z54" t="s">
        <v>210</v>
      </c>
      <c r="AA54" t="s">
        <v>211</v>
      </c>
      <c r="AB54" t="s">
        <v>197</v>
      </c>
      <c r="AC54" t="s">
        <v>208</v>
      </c>
      <c r="AD54">
        <v>0</v>
      </c>
      <c r="AE54">
        <v>0</v>
      </c>
      <c r="AF54">
        <v>0</v>
      </c>
      <c r="AG54">
        <v>0</v>
      </c>
      <c r="AH54" t="s">
        <v>179</v>
      </c>
      <c r="AI54" t="s">
        <v>109</v>
      </c>
      <c r="AJ54" t="s">
        <v>209</v>
      </c>
      <c r="AK54" t="s">
        <v>209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s="15" t="s">
        <v>54</v>
      </c>
      <c r="B55" s="15">
        <v>211</v>
      </c>
      <c r="C55" s="15" t="s">
        <v>31</v>
      </c>
      <c r="D55" s="15">
        <v>2016</v>
      </c>
      <c r="E55" s="15" t="s">
        <v>61</v>
      </c>
      <c r="F55" s="15" t="s">
        <v>99</v>
      </c>
      <c r="G55">
        <v>0.52</v>
      </c>
      <c r="H55">
        <v>0</v>
      </c>
      <c r="I55">
        <v>0.2</v>
      </c>
      <c r="J55">
        <v>0</v>
      </c>
      <c r="K55" s="15" t="s">
        <v>114</v>
      </c>
      <c r="L55">
        <v>20</v>
      </c>
      <c r="M55">
        <v>5.7</v>
      </c>
      <c r="N55">
        <v>239</v>
      </c>
      <c r="O55">
        <v>14.1</v>
      </c>
      <c r="P55">
        <v>42.4</v>
      </c>
      <c r="Z55" t="s">
        <v>210</v>
      </c>
      <c r="AA55" t="s">
        <v>211</v>
      </c>
      <c r="AB55" t="s">
        <v>197</v>
      </c>
      <c r="AC55" t="s">
        <v>208</v>
      </c>
      <c r="AD55">
        <v>0</v>
      </c>
      <c r="AE55">
        <v>0</v>
      </c>
      <c r="AF55">
        <v>0</v>
      </c>
      <c r="AG55">
        <v>0</v>
      </c>
      <c r="AH55" t="s">
        <v>179</v>
      </c>
      <c r="AI55" t="s">
        <v>109</v>
      </c>
      <c r="AJ55" t="s">
        <v>209</v>
      </c>
      <c r="AK55" t="s">
        <v>209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s="15" t="s">
        <v>54</v>
      </c>
      <c r="B56" s="15">
        <v>634</v>
      </c>
      <c r="C56" s="15" t="s">
        <v>32</v>
      </c>
      <c r="D56" s="15">
        <v>2015</v>
      </c>
      <c r="E56" s="15" t="s">
        <v>61</v>
      </c>
      <c r="F56" s="15" t="s">
        <v>98</v>
      </c>
      <c r="H56">
        <v>0</v>
      </c>
      <c r="I56">
        <v>7.01</v>
      </c>
      <c r="J56">
        <v>1</v>
      </c>
      <c r="K56" s="15" t="s">
        <v>114</v>
      </c>
      <c r="L56">
        <v>10</v>
      </c>
      <c r="M56">
        <f>2/3*7.01</f>
        <v>4.6733333333333329</v>
      </c>
      <c r="N56">
        <v>310</v>
      </c>
      <c r="O56">
        <v>21</v>
      </c>
      <c r="P56">
        <v>55.6</v>
      </c>
      <c r="Z56" t="s">
        <v>212</v>
      </c>
      <c r="AB56" t="s">
        <v>177</v>
      </c>
      <c r="AC56" t="s">
        <v>213</v>
      </c>
      <c r="AD56">
        <v>0</v>
      </c>
      <c r="AE56">
        <v>0</v>
      </c>
      <c r="AF56">
        <v>0</v>
      </c>
      <c r="AG56">
        <v>0</v>
      </c>
      <c r="AH56" t="s">
        <v>179</v>
      </c>
      <c r="AI56" t="s">
        <v>109</v>
      </c>
      <c r="AJ56" t="s">
        <v>109</v>
      </c>
      <c r="AK56" t="s">
        <v>179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s="15" t="s">
        <v>54</v>
      </c>
      <c r="B57" s="15">
        <v>634</v>
      </c>
      <c r="C57" s="15" t="s">
        <v>32</v>
      </c>
      <c r="D57" s="15">
        <v>2015</v>
      </c>
      <c r="E57" s="15" t="s">
        <v>61</v>
      </c>
      <c r="F57" s="15" t="s">
        <v>99</v>
      </c>
      <c r="H57">
        <v>0</v>
      </c>
      <c r="I57">
        <v>0.2</v>
      </c>
      <c r="J57">
        <v>0</v>
      </c>
      <c r="K57" s="15" t="s">
        <v>114</v>
      </c>
      <c r="L57">
        <v>10</v>
      </c>
      <c r="M57">
        <v>1.69</v>
      </c>
      <c r="N57">
        <v>699</v>
      </c>
      <c r="O57">
        <v>7.29</v>
      </c>
      <c r="P57">
        <v>87.3</v>
      </c>
      <c r="Z57" t="s">
        <v>212</v>
      </c>
      <c r="AB57" t="s">
        <v>177</v>
      </c>
      <c r="AC57" t="s">
        <v>213</v>
      </c>
      <c r="AD57">
        <v>0</v>
      </c>
      <c r="AE57">
        <v>0</v>
      </c>
      <c r="AF57">
        <v>0</v>
      </c>
      <c r="AG57">
        <v>0</v>
      </c>
      <c r="AH57" t="s">
        <v>179</v>
      </c>
      <c r="AI57" t="s">
        <v>109</v>
      </c>
      <c r="AJ57" t="s">
        <v>109</v>
      </c>
      <c r="AK57" t="s">
        <v>179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s="15" t="s">
        <v>54</v>
      </c>
      <c r="B58" s="15">
        <v>634</v>
      </c>
      <c r="C58" s="15" t="s">
        <v>32</v>
      </c>
      <c r="D58" s="15">
        <v>2015</v>
      </c>
      <c r="E58" s="15" t="s">
        <v>61</v>
      </c>
      <c r="F58" s="15" t="s">
        <v>98</v>
      </c>
      <c r="H58">
        <v>0</v>
      </c>
      <c r="I58">
        <v>7.01</v>
      </c>
      <c r="J58">
        <v>1</v>
      </c>
      <c r="K58" s="15" t="s">
        <v>114</v>
      </c>
      <c r="L58">
        <v>10</v>
      </c>
      <c r="M58">
        <f>2/3*7.01</f>
        <v>4.6733333333333329</v>
      </c>
      <c r="N58">
        <v>192</v>
      </c>
      <c r="O58">
        <v>15.3</v>
      </c>
      <c r="P58">
        <v>31.8</v>
      </c>
      <c r="Z58" t="s">
        <v>214</v>
      </c>
      <c r="AB58" t="s">
        <v>215</v>
      </c>
      <c r="AC58" t="s">
        <v>213</v>
      </c>
      <c r="AD58">
        <v>0</v>
      </c>
      <c r="AE58">
        <v>0</v>
      </c>
      <c r="AF58">
        <v>0</v>
      </c>
      <c r="AG58">
        <v>0</v>
      </c>
      <c r="AH58" t="s">
        <v>179</v>
      </c>
      <c r="AI58" t="s">
        <v>109</v>
      </c>
      <c r="AJ58" t="s">
        <v>109</v>
      </c>
      <c r="AK58" t="s">
        <v>179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s="15" t="s">
        <v>54</v>
      </c>
      <c r="B59" s="15">
        <v>634</v>
      </c>
      <c r="C59" s="15" t="s">
        <v>32</v>
      </c>
      <c r="D59" s="15">
        <v>2015</v>
      </c>
      <c r="E59" s="15" t="s">
        <v>61</v>
      </c>
      <c r="F59" s="15" t="s">
        <v>99</v>
      </c>
      <c r="H59">
        <v>0</v>
      </c>
      <c r="I59">
        <v>0.2</v>
      </c>
      <c r="J59">
        <v>0</v>
      </c>
      <c r="K59" s="15" t="s">
        <v>114</v>
      </c>
      <c r="L59">
        <v>10</v>
      </c>
      <c r="M59">
        <v>2.57</v>
      </c>
      <c r="N59">
        <v>149</v>
      </c>
      <c r="O59">
        <v>5.75</v>
      </c>
      <c r="P59">
        <v>20.100000000000001</v>
      </c>
      <c r="Z59" t="s">
        <v>214</v>
      </c>
      <c r="AB59" t="s">
        <v>215</v>
      </c>
      <c r="AC59" t="s">
        <v>213</v>
      </c>
      <c r="AD59">
        <v>0</v>
      </c>
      <c r="AE59">
        <v>0</v>
      </c>
      <c r="AF59">
        <v>0</v>
      </c>
      <c r="AG59">
        <v>0</v>
      </c>
      <c r="AH59" t="s">
        <v>179</v>
      </c>
      <c r="AI59" t="s">
        <v>109</v>
      </c>
      <c r="AJ59" t="s">
        <v>109</v>
      </c>
      <c r="AK59" t="s">
        <v>179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s="15" t="s">
        <v>54</v>
      </c>
      <c r="B60" s="15">
        <v>634</v>
      </c>
      <c r="C60" s="15" t="s">
        <v>32</v>
      </c>
      <c r="D60" s="15">
        <v>2015</v>
      </c>
      <c r="E60" s="15" t="s">
        <v>61</v>
      </c>
      <c r="F60" s="15" t="s">
        <v>98</v>
      </c>
      <c r="H60">
        <v>0</v>
      </c>
      <c r="I60">
        <v>7.01</v>
      </c>
      <c r="J60">
        <v>1</v>
      </c>
      <c r="K60" s="15" t="s">
        <v>114</v>
      </c>
      <c r="L60">
        <v>7</v>
      </c>
      <c r="M60">
        <f>2/3*7.01</f>
        <v>4.6733333333333329</v>
      </c>
      <c r="N60">
        <v>129</v>
      </c>
      <c r="O60">
        <v>12.8</v>
      </c>
      <c r="P60">
        <v>26.7</v>
      </c>
      <c r="Z60" t="s">
        <v>216</v>
      </c>
      <c r="AB60" t="s">
        <v>217</v>
      </c>
      <c r="AC60" t="s">
        <v>213</v>
      </c>
      <c r="AD60">
        <v>0</v>
      </c>
      <c r="AE60">
        <v>0</v>
      </c>
      <c r="AF60">
        <v>0</v>
      </c>
      <c r="AG60">
        <v>0</v>
      </c>
      <c r="AH60" t="s">
        <v>179</v>
      </c>
      <c r="AI60" t="s">
        <v>109</v>
      </c>
      <c r="AJ60" t="s">
        <v>109</v>
      </c>
      <c r="AK60" t="s">
        <v>179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s="15" t="s">
        <v>54</v>
      </c>
      <c r="B61" s="15">
        <v>634</v>
      </c>
      <c r="C61" s="15" t="s">
        <v>32</v>
      </c>
      <c r="D61" s="15">
        <v>2015</v>
      </c>
      <c r="E61" s="15" t="s">
        <v>61</v>
      </c>
      <c r="F61" s="15" t="s">
        <v>99</v>
      </c>
      <c r="H61">
        <v>0</v>
      </c>
      <c r="I61">
        <v>0.2</v>
      </c>
      <c r="J61">
        <v>0</v>
      </c>
      <c r="K61" s="15" t="s">
        <v>114</v>
      </c>
      <c r="L61">
        <v>7</v>
      </c>
      <c r="M61">
        <v>2.77</v>
      </c>
      <c r="N61">
        <v>81</v>
      </c>
      <c r="O61">
        <v>7.2050000000000001</v>
      </c>
      <c r="P61">
        <v>27.3</v>
      </c>
      <c r="Z61" t="s">
        <v>216</v>
      </c>
      <c r="AB61" t="s">
        <v>217</v>
      </c>
      <c r="AC61" t="s">
        <v>213</v>
      </c>
      <c r="AD61">
        <v>0</v>
      </c>
      <c r="AE61">
        <v>0</v>
      </c>
      <c r="AF61">
        <v>0</v>
      </c>
      <c r="AG61">
        <v>0</v>
      </c>
      <c r="AH61" t="s">
        <v>179</v>
      </c>
      <c r="AI61" t="s">
        <v>109</v>
      </c>
      <c r="AJ61" t="s">
        <v>109</v>
      </c>
      <c r="AK61" t="s">
        <v>179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s="15" t="s">
        <v>54</v>
      </c>
      <c r="B62" s="15">
        <v>634</v>
      </c>
      <c r="C62" s="15" t="s">
        <v>32</v>
      </c>
      <c r="D62" s="15">
        <v>2015</v>
      </c>
      <c r="E62" s="15" t="s">
        <v>61</v>
      </c>
      <c r="F62" s="15" t="s">
        <v>98</v>
      </c>
      <c r="H62">
        <v>0</v>
      </c>
      <c r="I62">
        <v>7.01</v>
      </c>
      <c r="J62">
        <v>1</v>
      </c>
      <c r="K62" s="15" t="s">
        <v>114</v>
      </c>
      <c r="L62">
        <v>10</v>
      </c>
      <c r="M62">
        <f>2/3*7.01</f>
        <v>4.6733333333333329</v>
      </c>
      <c r="N62">
        <v>39.700000000000003</v>
      </c>
      <c r="O62">
        <v>8.81</v>
      </c>
      <c r="P62">
        <v>13.9</v>
      </c>
      <c r="Z62" t="s">
        <v>218</v>
      </c>
      <c r="AB62" t="s">
        <v>219</v>
      </c>
      <c r="AC62" t="s">
        <v>188</v>
      </c>
      <c r="AD62">
        <v>0</v>
      </c>
      <c r="AE62">
        <v>0</v>
      </c>
      <c r="AF62">
        <v>0</v>
      </c>
      <c r="AG62">
        <v>0</v>
      </c>
      <c r="AH62" t="s">
        <v>179</v>
      </c>
      <c r="AI62" t="s">
        <v>109</v>
      </c>
      <c r="AJ62" t="s">
        <v>109</v>
      </c>
      <c r="AK62" t="s">
        <v>179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s="15" t="s">
        <v>54</v>
      </c>
      <c r="B63" s="15">
        <v>634</v>
      </c>
      <c r="C63" s="15" t="s">
        <v>32</v>
      </c>
      <c r="D63" s="15">
        <v>2015</v>
      </c>
      <c r="E63" s="15" t="s">
        <v>61</v>
      </c>
      <c r="F63" s="15" t="s">
        <v>99</v>
      </c>
      <c r="H63">
        <v>0</v>
      </c>
      <c r="I63">
        <v>0.2</v>
      </c>
      <c r="J63">
        <v>0</v>
      </c>
      <c r="K63" s="15" t="s">
        <v>114</v>
      </c>
      <c r="L63">
        <v>10</v>
      </c>
      <c r="M63">
        <v>2.12</v>
      </c>
      <c r="N63">
        <v>7.16</v>
      </c>
      <c r="O63">
        <v>5.29</v>
      </c>
      <c r="P63">
        <v>4.93</v>
      </c>
      <c r="Z63" t="s">
        <v>218</v>
      </c>
      <c r="AB63" t="s">
        <v>219</v>
      </c>
      <c r="AC63" t="s">
        <v>188</v>
      </c>
      <c r="AD63">
        <v>0</v>
      </c>
      <c r="AE63">
        <v>0</v>
      </c>
      <c r="AF63">
        <v>0</v>
      </c>
      <c r="AG63">
        <v>0</v>
      </c>
      <c r="AH63" t="s">
        <v>179</v>
      </c>
      <c r="AI63" t="s">
        <v>109</v>
      </c>
      <c r="AJ63" t="s">
        <v>109</v>
      </c>
      <c r="AK63" t="s">
        <v>179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s="15" t="s">
        <v>54</v>
      </c>
      <c r="B64" s="15">
        <v>634</v>
      </c>
      <c r="C64" s="15" t="s">
        <v>32</v>
      </c>
      <c r="D64" s="15">
        <v>2015</v>
      </c>
      <c r="E64" s="15" t="s">
        <v>61</v>
      </c>
      <c r="F64" s="15" t="s">
        <v>98</v>
      </c>
      <c r="H64">
        <v>0</v>
      </c>
      <c r="I64">
        <v>7.01</v>
      </c>
      <c r="J64">
        <v>1</v>
      </c>
      <c r="K64" s="15" t="s">
        <v>114</v>
      </c>
      <c r="L64">
        <v>10</v>
      </c>
      <c r="M64">
        <f>2/3*7.01</f>
        <v>4.6733333333333329</v>
      </c>
      <c r="N64">
        <v>49.5</v>
      </c>
      <c r="O64">
        <v>14.4</v>
      </c>
      <c r="P64">
        <v>17.5</v>
      </c>
      <c r="Z64" t="s">
        <v>220</v>
      </c>
      <c r="AB64" t="s">
        <v>221</v>
      </c>
      <c r="AC64" t="s">
        <v>213</v>
      </c>
      <c r="AD64">
        <v>0</v>
      </c>
      <c r="AE64">
        <v>0</v>
      </c>
      <c r="AF64">
        <v>0</v>
      </c>
      <c r="AG64">
        <v>0</v>
      </c>
      <c r="AH64" t="s">
        <v>179</v>
      </c>
      <c r="AI64" t="s">
        <v>109</v>
      </c>
      <c r="AJ64" t="s">
        <v>109</v>
      </c>
      <c r="AK64" t="s">
        <v>179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s="15" t="s">
        <v>54</v>
      </c>
      <c r="B65" s="15">
        <v>634</v>
      </c>
      <c r="C65" s="15" t="s">
        <v>32</v>
      </c>
      <c r="D65" s="15">
        <v>2015</v>
      </c>
      <c r="E65" s="15" t="s">
        <v>61</v>
      </c>
      <c r="F65" s="15" t="s">
        <v>99</v>
      </c>
      <c r="H65">
        <v>0</v>
      </c>
      <c r="I65">
        <v>0.68</v>
      </c>
      <c r="J65">
        <v>1</v>
      </c>
      <c r="K65" s="15" t="s">
        <v>114</v>
      </c>
      <c r="L65">
        <v>10</v>
      </c>
      <c r="M65">
        <f>2/3*0.68</f>
        <v>0.45333333333333337</v>
      </c>
      <c r="N65">
        <v>9.67</v>
      </c>
      <c r="O65">
        <v>2.77</v>
      </c>
      <c r="P65">
        <v>3.8</v>
      </c>
      <c r="Z65" t="s">
        <v>220</v>
      </c>
      <c r="AB65" t="s">
        <v>221</v>
      </c>
      <c r="AC65" t="s">
        <v>213</v>
      </c>
      <c r="AD65">
        <v>0</v>
      </c>
      <c r="AE65">
        <v>0</v>
      </c>
      <c r="AF65">
        <v>0</v>
      </c>
      <c r="AG65">
        <v>0</v>
      </c>
      <c r="AH65" t="s">
        <v>179</v>
      </c>
      <c r="AI65" t="s">
        <v>109</v>
      </c>
      <c r="AJ65" t="s">
        <v>109</v>
      </c>
      <c r="AK65" t="s">
        <v>179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s="15" t="s">
        <v>54</v>
      </c>
      <c r="B66" s="15">
        <v>634</v>
      </c>
      <c r="C66" s="15" t="s">
        <v>32</v>
      </c>
      <c r="D66" s="15">
        <v>2015</v>
      </c>
      <c r="E66" s="15" t="s">
        <v>61</v>
      </c>
      <c r="F66" s="15" t="s">
        <v>98</v>
      </c>
      <c r="H66">
        <v>0</v>
      </c>
      <c r="I66">
        <v>7.01</v>
      </c>
      <c r="J66">
        <v>1</v>
      </c>
      <c r="K66" s="15" t="s">
        <v>114</v>
      </c>
      <c r="L66">
        <v>10</v>
      </c>
      <c r="M66">
        <f>2/3*7.01</f>
        <v>4.6733333333333329</v>
      </c>
      <c r="N66">
        <v>183</v>
      </c>
      <c r="O66">
        <v>13.5</v>
      </c>
      <c r="P66">
        <v>29.1</v>
      </c>
      <c r="Z66" t="s">
        <v>542</v>
      </c>
      <c r="AB66" t="s">
        <v>540</v>
      </c>
      <c r="AC66" t="s">
        <v>213</v>
      </c>
      <c r="AD66">
        <v>0</v>
      </c>
      <c r="AE66">
        <v>0</v>
      </c>
      <c r="AF66">
        <v>0</v>
      </c>
      <c r="AG66">
        <v>0</v>
      </c>
      <c r="AH66" t="s">
        <v>179</v>
      </c>
      <c r="AI66" t="s">
        <v>109</v>
      </c>
      <c r="AJ66" t="s">
        <v>109</v>
      </c>
      <c r="AK66" t="s">
        <v>179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3">
      <c r="A67" s="15" t="s">
        <v>54</v>
      </c>
      <c r="B67" s="15">
        <v>634</v>
      </c>
      <c r="C67" s="15" t="s">
        <v>32</v>
      </c>
      <c r="D67" s="15">
        <v>2015</v>
      </c>
      <c r="E67" s="15" t="s">
        <v>61</v>
      </c>
      <c r="F67" s="15" t="s">
        <v>99</v>
      </c>
      <c r="H67">
        <v>0</v>
      </c>
      <c r="K67" s="15" t="s">
        <v>114</v>
      </c>
      <c r="L67">
        <v>10</v>
      </c>
      <c r="M67">
        <v>2.75</v>
      </c>
      <c r="N67">
        <v>319</v>
      </c>
      <c r="O67">
        <v>9.7200000000000006</v>
      </c>
      <c r="P67">
        <v>42.2</v>
      </c>
      <c r="Z67" t="s">
        <v>541</v>
      </c>
      <c r="AB67" t="s">
        <v>540</v>
      </c>
      <c r="AC67" t="s">
        <v>213</v>
      </c>
      <c r="AD67">
        <v>0</v>
      </c>
      <c r="AE67">
        <v>0</v>
      </c>
      <c r="AF67">
        <v>0</v>
      </c>
      <c r="AG67">
        <v>0</v>
      </c>
      <c r="AH67" t="s">
        <v>179</v>
      </c>
      <c r="AI67" t="s">
        <v>109</v>
      </c>
      <c r="AJ67" t="s">
        <v>109</v>
      </c>
      <c r="AK67" t="s">
        <v>179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3">
      <c r="A68" s="15" t="s">
        <v>54</v>
      </c>
      <c r="B68" s="15">
        <v>634</v>
      </c>
      <c r="C68" s="15" t="s">
        <v>32</v>
      </c>
      <c r="D68" s="15">
        <v>2015</v>
      </c>
      <c r="E68" s="15" t="s">
        <v>61</v>
      </c>
      <c r="F68" s="15" t="s">
        <v>98</v>
      </c>
      <c r="H68">
        <v>0</v>
      </c>
      <c r="I68">
        <v>7.01</v>
      </c>
      <c r="J68">
        <v>1</v>
      </c>
      <c r="K68" s="15" t="s">
        <v>114</v>
      </c>
      <c r="L68">
        <v>5</v>
      </c>
      <c r="M68">
        <f>7.01*2/3</f>
        <v>4.6733333333333329</v>
      </c>
      <c r="N68">
        <v>111</v>
      </c>
      <c r="O68">
        <v>25.5</v>
      </c>
      <c r="P68">
        <v>48</v>
      </c>
      <c r="Z68" t="s">
        <v>539</v>
      </c>
      <c r="AB68" t="s">
        <v>538</v>
      </c>
      <c r="AC68" t="s">
        <v>213</v>
      </c>
      <c r="AD68">
        <v>0</v>
      </c>
      <c r="AE68">
        <v>0</v>
      </c>
      <c r="AF68">
        <v>0</v>
      </c>
      <c r="AG68">
        <v>0</v>
      </c>
      <c r="AH68" t="s">
        <v>179</v>
      </c>
      <c r="AI68" t="s">
        <v>109</v>
      </c>
      <c r="AJ68" t="s">
        <v>109</v>
      </c>
      <c r="AK68" t="s">
        <v>179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3">
      <c r="A69" s="15" t="s">
        <v>54</v>
      </c>
      <c r="B69" s="15">
        <v>634</v>
      </c>
      <c r="C69" s="15" t="s">
        <v>32</v>
      </c>
      <c r="D69" s="15">
        <v>2015</v>
      </c>
      <c r="E69" s="15" t="s">
        <v>61</v>
      </c>
      <c r="F69" s="15" t="s">
        <v>99</v>
      </c>
      <c r="H69">
        <v>0</v>
      </c>
      <c r="J69">
        <v>0</v>
      </c>
      <c r="K69" s="15" t="s">
        <v>114</v>
      </c>
      <c r="L69">
        <v>5</v>
      </c>
      <c r="M69">
        <v>2.95</v>
      </c>
      <c r="N69">
        <v>21.1</v>
      </c>
      <c r="O69">
        <v>3.91</v>
      </c>
      <c r="P69">
        <v>9.83</v>
      </c>
      <c r="Z69" t="s">
        <v>539</v>
      </c>
      <c r="AB69" t="s">
        <v>538</v>
      </c>
      <c r="AC69" t="s">
        <v>213</v>
      </c>
      <c r="AD69">
        <v>0</v>
      </c>
      <c r="AE69">
        <v>0</v>
      </c>
      <c r="AF69">
        <v>0</v>
      </c>
      <c r="AG69">
        <v>0</v>
      </c>
      <c r="AH69" t="s">
        <v>179</v>
      </c>
      <c r="AI69" t="s">
        <v>109</v>
      </c>
      <c r="AJ69" t="s">
        <v>109</v>
      </c>
      <c r="AK69" t="s">
        <v>179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3">
      <c r="A70" s="15" t="s">
        <v>54</v>
      </c>
      <c r="B70" s="15">
        <v>634</v>
      </c>
      <c r="C70" s="15" t="s">
        <v>32</v>
      </c>
      <c r="D70" s="15">
        <v>2015</v>
      </c>
      <c r="E70" s="15" t="s">
        <v>61</v>
      </c>
      <c r="F70" s="15" t="s">
        <v>98</v>
      </c>
      <c r="H70">
        <v>0</v>
      </c>
      <c r="I70">
        <v>7.01</v>
      </c>
      <c r="J70">
        <v>2</v>
      </c>
      <c r="K70" s="15" t="s">
        <v>114</v>
      </c>
      <c r="L70">
        <v>10</v>
      </c>
      <c r="M70">
        <f>7.01*2/3</f>
        <v>4.6733333333333329</v>
      </c>
      <c r="N70">
        <f>7.01*2/3</f>
        <v>4.6733333333333329</v>
      </c>
      <c r="Z70" t="s">
        <v>537</v>
      </c>
      <c r="AB70" t="s">
        <v>536</v>
      </c>
      <c r="AC70" t="s">
        <v>213</v>
      </c>
      <c r="AD70">
        <v>0</v>
      </c>
      <c r="AE70">
        <v>0</v>
      </c>
      <c r="AF70">
        <v>0</v>
      </c>
      <c r="AG70">
        <v>0</v>
      </c>
      <c r="AH70" t="s">
        <v>179</v>
      </c>
      <c r="AI70" t="s">
        <v>109</v>
      </c>
      <c r="AJ70" t="s">
        <v>109</v>
      </c>
      <c r="AK70" t="s">
        <v>179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3">
      <c r="A71" s="15" t="s">
        <v>54</v>
      </c>
      <c r="B71" s="15">
        <v>634</v>
      </c>
      <c r="C71" s="15" t="s">
        <v>32</v>
      </c>
      <c r="D71" s="15">
        <v>2015</v>
      </c>
      <c r="E71" s="15" t="s">
        <v>61</v>
      </c>
      <c r="F71" s="15" t="s">
        <v>99</v>
      </c>
      <c r="I71">
        <v>0.68</v>
      </c>
      <c r="J71">
        <v>1</v>
      </c>
      <c r="K71" s="15" t="s">
        <v>114</v>
      </c>
      <c r="L71">
        <v>10</v>
      </c>
      <c r="M71">
        <f>0.68*2/3</f>
        <v>0.45333333333333337</v>
      </c>
      <c r="N71">
        <v>1.33</v>
      </c>
      <c r="P71">
        <v>0.28999999999999998</v>
      </c>
      <c r="Z71" t="s">
        <v>537</v>
      </c>
      <c r="AB71" t="s">
        <v>536</v>
      </c>
      <c r="AC71" t="s">
        <v>213</v>
      </c>
      <c r="AD71">
        <v>0</v>
      </c>
      <c r="AE71">
        <v>0</v>
      </c>
      <c r="AF71">
        <v>0</v>
      </c>
      <c r="AG71">
        <v>0</v>
      </c>
      <c r="AH71" t="s">
        <v>179</v>
      </c>
      <c r="AI71" t="s">
        <v>109</v>
      </c>
      <c r="AJ71" t="s">
        <v>109</v>
      </c>
      <c r="AK71" t="s">
        <v>179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3">
      <c r="A72" s="15" t="s">
        <v>54</v>
      </c>
      <c r="B72" s="15">
        <v>633</v>
      </c>
      <c r="C72" s="15" t="s">
        <v>33</v>
      </c>
      <c r="D72" s="15">
        <v>2015</v>
      </c>
      <c r="E72" s="15" t="s">
        <v>61</v>
      </c>
      <c r="F72" s="15" t="s">
        <v>98</v>
      </c>
      <c r="G72">
        <v>1</v>
      </c>
      <c r="H72">
        <v>1</v>
      </c>
      <c r="J72">
        <v>0</v>
      </c>
      <c r="K72" s="15" t="s">
        <v>114</v>
      </c>
      <c r="L72">
        <v>18</v>
      </c>
      <c r="M72">
        <f>2/3</f>
        <v>0.66666666666666663</v>
      </c>
      <c r="N72">
        <v>9.1199999999999992</v>
      </c>
      <c r="O72">
        <v>2.44</v>
      </c>
      <c r="P72">
        <v>3.3</v>
      </c>
      <c r="Z72" t="s">
        <v>222</v>
      </c>
      <c r="AB72" t="s">
        <v>207</v>
      </c>
      <c r="AC72" t="s">
        <v>208</v>
      </c>
      <c r="AD72">
        <v>0</v>
      </c>
      <c r="AE72">
        <v>0</v>
      </c>
      <c r="AF72">
        <v>0</v>
      </c>
      <c r="AG72">
        <v>0</v>
      </c>
      <c r="AH72" t="s">
        <v>179</v>
      </c>
      <c r="AI72" t="s">
        <v>109</v>
      </c>
      <c r="AJ72" t="s">
        <v>109</v>
      </c>
      <c r="AK72" t="s">
        <v>179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ht="18.75" customHeight="1" x14ac:dyDescent="0.3">
      <c r="A73" s="15" t="s">
        <v>54</v>
      </c>
      <c r="B73" s="15">
        <v>633</v>
      </c>
      <c r="C73" s="15" t="s">
        <v>33</v>
      </c>
      <c r="D73" s="15">
        <v>2015</v>
      </c>
      <c r="E73" s="15" t="s">
        <v>61</v>
      </c>
      <c r="F73" s="20" t="s">
        <v>507</v>
      </c>
      <c r="G73">
        <v>0.5</v>
      </c>
      <c r="H73">
        <v>1</v>
      </c>
      <c r="J73">
        <v>0</v>
      </c>
      <c r="K73" s="15" t="s">
        <v>114</v>
      </c>
      <c r="L73">
        <v>18</v>
      </c>
      <c r="M73">
        <f>1/3</f>
        <v>0.33333333333333331</v>
      </c>
      <c r="N73">
        <v>3.38</v>
      </c>
      <c r="O73">
        <v>1.48</v>
      </c>
      <c r="P73">
        <v>1.43</v>
      </c>
      <c r="Z73" t="s">
        <v>222</v>
      </c>
      <c r="AB73" t="s">
        <v>207</v>
      </c>
      <c r="AC73" t="s">
        <v>208</v>
      </c>
      <c r="AD73">
        <v>0</v>
      </c>
      <c r="AE73">
        <v>0</v>
      </c>
      <c r="AF73">
        <v>0</v>
      </c>
      <c r="AG73">
        <v>0</v>
      </c>
      <c r="AH73" t="s">
        <v>179</v>
      </c>
      <c r="AI73" t="s">
        <v>109</v>
      </c>
      <c r="AJ73" t="s">
        <v>109</v>
      </c>
      <c r="AK73" t="s">
        <v>179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s="15" t="s">
        <v>54</v>
      </c>
      <c r="B74" s="15">
        <v>516</v>
      </c>
      <c r="C74" s="15" t="s">
        <v>34</v>
      </c>
      <c r="D74" s="15">
        <v>2012</v>
      </c>
      <c r="E74" s="15" t="s">
        <v>61</v>
      </c>
      <c r="F74" s="15" t="s">
        <v>98</v>
      </c>
      <c r="G74">
        <v>1</v>
      </c>
      <c r="H74">
        <v>0</v>
      </c>
      <c r="J74">
        <v>0</v>
      </c>
      <c r="K74" s="15" t="s">
        <v>114</v>
      </c>
      <c r="L74">
        <v>39</v>
      </c>
      <c r="M74">
        <v>6.5</v>
      </c>
      <c r="N74">
        <v>420</v>
      </c>
      <c r="O74">
        <v>44</v>
      </c>
      <c r="Z74" t="s">
        <v>223</v>
      </c>
      <c r="AA74" t="s">
        <v>224</v>
      </c>
      <c r="AB74" t="s">
        <v>197</v>
      </c>
      <c r="AC74" t="s">
        <v>225</v>
      </c>
      <c r="AD74">
        <v>0</v>
      </c>
      <c r="AE74">
        <v>0</v>
      </c>
      <c r="AF74">
        <v>0</v>
      </c>
      <c r="AG74">
        <v>0</v>
      </c>
      <c r="AH74" t="s">
        <v>179</v>
      </c>
      <c r="AI74" t="s">
        <v>109</v>
      </c>
      <c r="AJ74" t="s">
        <v>109</v>
      </c>
      <c r="AK74" t="s">
        <v>109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s="15" t="s">
        <v>54</v>
      </c>
      <c r="B75" s="15">
        <v>516</v>
      </c>
      <c r="C75" s="15" t="s">
        <v>34</v>
      </c>
      <c r="D75" s="15">
        <v>2012</v>
      </c>
      <c r="E75" s="15" t="s">
        <v>61</v>
      </c>
      <c r="F75" s="15" t="s">
        <v>99</v>
      </c>
      <c r="G75">
        <v>1</v>
      </c>
      <c r="H75">
        <v>0</v>
      </c>
      <c r="J75">
        <v>0</v>
      </c>
      <c r="K75" s="15" t="s">
        <v>114</v>
      </c>
      <c r="L75">
        <v>39</v>
      </c>
      <c r="M75">
        <v>8.6999999999999993</v>
      </c>
      <c r="N75">
        <v>1100</v>
      </c>
      <c r="O75">
        <v>47</v>
      </c>
      <c r="Z75" t="s">
        <v>223</v>
      </c>
      <c r="AA75" t="s">
        <v>224</v>
      </c>
      <c r="AB75" t="s">
        <v>197</v>
      </c>
      <c r="AC75" t="s">
        <v>225</v>
      </c>
      <c r="AD75">
        <v>0</v>
      </c>
      <c r="AE75">
        <v>0</v>
      </c>
      <c r="AF75">
        <v>0</v>
      </c>
      <c r="AG75">
        <v>0</v>
      </c>
      <c r="AH75" t="s">
        <v>179</v>
      </c>
      <c r="AI75" t="s">
        <v>109</v>
      </c>
      <c r="AJ75" t="s">
        <v>109</v>
      </c>
      <c r="AK75" t="s">
        <v>109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s="15" t="s">
        <v>54</v>
      </c>
      <c r="B76" s="15">
        <v>399</v>
      </c>
      <c r="C76" s="15" t="s">
        <v>35</v>
      </c>
      <c r="D76" s="15">
        <v>2013</v>
      </c>
      <c r="E76" s="15" t="s">
        <v>61</v>
      </c>
      <c r="F76" s="15" t="s">
        <v>99</v>
      </c>
      <c r="H76">
        <v>0</v>
      </c>
      <c r="I76">
        <v>0.6</v>
      </c>
      <c r="J76">
        <v>0</v>
      </c>
      <c r="K76" s="15" t="s">
        <v>114</v>
      </c>
      <c r="L76">
        <v>31</v>
      </c>
      <c r="M76">
        <v>3.3</v>
      </c>
      <c r="N76">
        <v>1046</v>
      </c>
      <c r="O76">
        <v>19.899999999999999</v>
      </c>
      <c r="P76">
        <v>97.1</v>
      </c>
      <c r="Q76">
        <v>217</v>
      </c>
      <c r="T76">
        <v>4.0999999999999996</v>
      </c>
      <c r="W76">
        <v>272</v>
      </c>
      <c r="Z76" t="s">
        <v>226</v>
      </c>
      <c r="AA76" t="s">
        <v>227</v>
      </c>
      <c r="AB76" t="s">
        <v>203</v>
      </c>
      <c r="AC76" t="s">
        <v>182</v>
      </c>
      <c r="AD76">
        <v>0</v>
      </c>
      <c r="AE76">
        <v>0</v>
      </c>
      <c r="AF76">
        <v>0</v>
      </c>
      <c r="AG76">
        <v>0</v>
      </c>
      <c r="AH76" t="s">
        <v>179</v>
      </c>
      <c r="AI76" t="s">
        <v>109</v>
      </c>
      <c r="AJ76" t="s">
        <v>109</v>
      </c>
      <c r="AK76" t="s">
        <v>109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s="15" t="s">
        <v>54</v>
      </c>
      <c r="B77" s="15">
        <v>399</v>
      </c>
      <c r="C77" s="15" t="s">
        <v>35</v>
      </c>
      <c r="D77" s="15">
        <v>2013</v>
      </c>
      <c r="E77" s="15" t="s">
        <v>61</v>
      </c>
      <c r="F77" s="15" t="s">
        <v>98</v>
      </c>
      <c r="H77">
        <v>0</v>
      </c>
      <c r="I77">
        <v>0.6</v>
      </c>
      <c r="J77">
        <v>0</v>
      </c>
      <c r="K77" s="15" t="s">
        <v>114</v>
      </c>
      <c r="L77">
        <v>31</v>
      </c>
      <c r="M77">
        <v>6.1</v>
      </c>
      <c r="N77">
        <v>676</v>
      </c>
      <c r="O77">
        <v>39.200000000000003</v>
      </c>
      <c r="P77">
        <v>114</v>
      </c>
      <c r="Q77">
        <v>173</v>
      </c>
      <c r="T77">
        <v>12.6</v>
      </c>
      <c r="W77">
        <v>343</v>
      </c>
      <c r="Z77" t="s">
        <v>226</v>
      </c>
      <c r="AA77" t="s">
        <v>227</v>
      </c>
      <c r="AB77" t="s">
        <v>203</v>
      </c>
      <c r="AC77" t="s">
        <v>182</v>
      </c>
      <c r="AD77">
        <v>0</v>
      </c>
      <c r="AE77">
        <v>0</v>
      </c>
      <c r="AF77">
        <v>0</v>
      </c>
      <c r="AG77">
        <v>0</v>
      </c>
      <c r="AH77" t="s">
        <v>179</v>
      </c>
      <c r="AI77" t="s">
        <v>109</v>
      </c>
      <c r="AJ77" t="s">
        <v>109</v>
      </c>
      <c r="AK77" t="s">
        <v>109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s="15" t="s">
        <v>54</v>
      </c>
      <c r="B78" s="15">
        <v>620</v>
      </c>
      <c r="C78" s="15" t="s">
        <v>36</v>
      </c>
      <c r="D78" s="15">
        <v>2011</v>
      </c>
      <c r="E78" s="15" t="s">
        <v>61</v>
      </c>
      <c r="F78" s="15" t="s">
        <v>99</v>
      </c>
      <c r="G78">
        <v>0.15</v>
      </c>
      <c r="H78">
        <v>0</v>
      </c>
      <c r="J78">
        <v>0</v>
      </c>
      <c r="K78" s="15" t="s">
        <v>114</v>
      </c>
      <c r="L78">
        <v>41</v>
      </c>
      <c r="M78">
        <v>1.2</v>
      </c>
      <c r="N78">
        <v>94</v>
      </c>
      <c r="O78">
        <v>3.1</v>
      </c>
      <c r="P78">
        <v>11</v>
      </c>
      <c r="U78">
        <v>2.4</v>
      </c>
      <c r="V78">
        <v>8.1</v>
      </c>
      <c r="Z78" t="s">
        <v>228</v>
      </c>
      <c r="AB78" t="s">
        <v>229</v>
      </c>
      <c r="AC78" t="s">
        <v>225</v>
      </c>
      <c r="AD78">
        <v>0</v>
      </c>
      <c r="AE78">
        <v>0</v>
      </c>
      <c r="AF78">
        <v>0</v>
      </c>
      <c r="AG78">
        <v>0</v>
      </c>
      <c r="AH78" t="s">
        <v>179</v>
      </c>
      <c r="AI78" t="s">
        <v>109</v>
      </c>
      <c r="AJ78" t="s">
        <v>109</v>
      </c>
      <c r="AK78" t="s">
        <v>179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s="15" t="s">
        <v>54</v>
      </c>
      <c r="B79" s="15">
        <v>620</v>
      </c>
      <c r="C79" s="15" t="s">
        <v>36</v>
      </c>
      <c r="D79" s="15">
        <v>2011</v>
      </c>
      <c r="E79" s="15" t="s">
        <v>61</v>
      </c>
      <c r="F79" s="15" t="s">
        <v>98</v>
      </c>
      <c r="G79">
        <v>6.3</v>
      </c>
      <c r="H79">
        <v>1</v>
      </c>
      <c r="J79">
        <v>0</v>
      </c>
      <c r="K79" s="15" t="s">
        <v>114</v>
      </c>
      <c r="L79">
        <v>41</v>
      </c>
      <c r="M79">
        <f>6.3*2/3</f>
        <v>4.2</v>
      </c>
      <c r="N79">
        <v>56</v>
      </c>
      <c r="O79">
        <v>18</v>
      </c>
      <c r="P79">
        <v>20</v>
      </c>
      <c r="U79">
        <v>11</v>
      </c>
      <c r="V79">
        <v>25</v>
      </c>
      <c r="Z79" t="s">
        <v>228</v>
      </c>
      <c r="AB79" t="s">
        <v>229</v>
      </c>
      <c r="AC79" t="s">
        <v>225</v>
      </c>
      <c r="AD79">
        <v>0</v>
      </c>
      <c r="AE79">
        <v>0</v>
      </c>
      <c r="AF79">
        <v>0</v>
      </c>
      <c r="AG79">
        <v>0</v>
      </c>
      <c r="AH79" t="s">
        <v>179</v>
      </c>
      <c r="AI79" t="s">
        <v>109</v>
      </c>
      <c r="AJ79" t="s">
        <v>109</v>
      </c>
      <c r="AK79" t="s">
        <v>179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s="15" t="s">
        <v>55</v>
      </c>
      <c r="B80" s="15">
        <v>550</v>
      </c>
      <c r="C80" s="15" t="s">
        <v>37</v>
      </c>
      <c r="D80" s="15">
        <v>2016</v>
      </c>
      <c r="E80" s="15" t="s">
        <v>66</v>
      </c>
      <c r="F80" s="15" t="s">
        <v>98</v>
      </c>
      <c r="H80">
        <v>0</v>
      </c>
      <c r="J80">
        <v>0</v>
      </c>
      <c r="K80" s="15" t="s">
        <v>402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230</v>
      </c>
      <c r="AB80" t="s">
        <v>231</v>
      </c>
      <c r="AC80" t="s">
        <v>232</v>
      </c>
      <c r="AD80">
        <v>0</v>
      </c>
      <c r="AE80">
        <v>0</v>
      </c>
      <c r="AF80">
        <v>0</v>
      </c>
      <c r="AG80">
        <v>0</v>
      </c>
      <c r="AH80" t="s">
        <v>179</v>
      </c>
      <c r="AI80" t="s">
        <v>179</v>
      </c>
      <c r="AJ80" t="s">
        <v>179</v>
      </c>
      <c r="AK80" t="s">
        <v>109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5" t="s">
        <v>55</v>
      </c>
      <c r="B81" s="15">
        <v>550</v>
      </c>
      <c r="C81" s="15" t="s">
        <v>37</v>
      </c>
      <c r="D81" s="15">
        <v>2016</v>
      </c>
      <c r="E81" s="15" t="s">
        <v>66</v>
      </c>
      <c r="F81" s="15" t="s">
        <v>99</v>
      </c>
      <c r="H81">
        <v>0</v>
      </c>
      <c r="J81">
        <v>0</v>
      </c>
      <c r="K81" s="15" t="s">
        <v>402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230</v>
      </c>
      <c r="AB81" t="s">
        <v>231</v>
      </c>
      <c r="AC81" t="s">
        <v>232</v>
      </c>
      <c r="AD81">
        <v>0</v>
      </c>
      <c r="AE81">
        <v>0</v>
      </c>
      <c r="AF81">
        <v>0</v>
      </c>
      <c r="AG81">
        <v>0</v>
      </c>
      <c r="AH81" t="s">
        <v>179</v>
      </c>
      <c r="AI81" t="s">
        <v>179</v>
      </c>
      <c r="AJ81" t="s">
        <v>179</v>
      </c>
      <c r="AK81" t="s">
        <v>109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5" t="s">
        <v>55</v>
      </c>
      <c r="B82" s="15">
        <v>550</v>
      </c>
      <c r="C82" s="15" t="s">
        <v>37</v>
      </c>
      <c r="D82" s="15">
        <v>2016</v>
      </c>
      <c r="E82" s="15" t="s">
        <v>66</v>
      </c>
      <c r="F82" s="15" t="s">
        <v>98</v>
      </c>
      <c r="H82">
        <v>0</v>
      </c>
      <c r="J82">
        <v>0</v>
      </c>
      <c r="K82" s="15" t="s">
        <v>402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233</v>
      </c>
      <c r="AB82" t="s">
        <v>231</v>
      </c>
      <c r="AC82" t="s">
        <v>232</v>
      </c>
      <c r="AD82">
        <v>0</v>
      </c>
      <c r="AE82">
        <v>0</v>
      </c>
      <c r="AF82">
        <v>0</v>
      </c>
      <c r="AG82">
        <v>0</v>
      </c>
      <c r="AH82" t="s">
        <v>179</v>
      </c>
      <c r="AI82" t="s">
        <v>179</v>
      </c>
      <c r="AJ82" t="s">
        <v>179</v>
      </c>
      <c r="AK82" t="s">
        <v>109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5" t="s">
        <v>55</v>
      </c>
      <c r="B83" s="15">
        <v>550</v>
      </c>
      <c r="C83" s="15" t="s">
        <v>37</v>
      </c>
      <c r="D83" s="15">
        <v>2016</v>
      </c>
      <c r="E83" s="15" t="s">
        <v>66</v>
      </c>
      <c r="F83" s="15" t="s">
        <v>99</v>
      </c>
      <c r="H83">
        <v>0</v>
      </c>
      <c r="J83">
        <v>0</v>
      </c>
      <c r="K83" s="15" t="s">
        <v>402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233</v>
      </c>
      <c r="AB83" t="s">
        <v>231</v>
      </c>
      <c r="AC83" t="s">
        <v>232</v>
      </c>
      <c r="AD83">
        <v>0</v>
      </c>
      <c r="AE83">
        <v>0</v>
      </c>
      <c r="AF83">
        <v>0</v>
      </c>
      <c r="AG83">
        <v>0</v>
      </c>
      <c r="AH83" t="s">
        <v>179</v>
      </c>
      <c r="AI83" t="s">
        <v>179</v>
      </c>
      <c r="AJ83" t="s">
        <v>179</v>
      </c>
      <c r="AK83" t="s">
        <v>109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5" t="s">
        <v>55</v>
      </c>
      <c r="B84" s="15">
        <v>550</v>
      </c>
      <c r="C84" s="15" t="s">
        <v>37</v>
      </c>
      <c r="D84" s="15">
        <v>2016</v>
      </c>
      <c r="E84" s="15" t="s">
        <v>66</v>
      </c>
      <c r="F84" s="15" t="s">
        <v>98</v>
      </c>
      <c r="H84">
        <v>0</v>
      </c>
      <c r="J84">
        <v>0</v>
      </c>
      <c r="K84" s="15" t="s">
        <v>402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231</v>
      </c>
      <c r="AB84" t="s">
        <v>197</v>
      </c>
      <c r="AC84" t="s">
        <v>232</v>
      </c>
      <c r="AD84">
        <v>0</v>
      </c>
      <c r="AE84">
        <v>0</v>
      </c>
      <c r="AF84">
        <v>0</v>
      </c>
      <c r="AG84">
        <v>0</v>
      </c>
      <c r="AH84" t="s">
        <v>179</v>
      </c>
      <c r="AI84" t="s">
        <v>179</v>
      </c>
      <c r="AJ84" t="s">
        <v>179</v>
      </c>
      <c r="AK84" t="s">
        <v>109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5" t="s">
        <v>55</v>
      </c>
      <c r="B85" s="15">
        <v>550</v>
      </c>
      <c r="C85" s="15" t="s">
        <v>37</v>
      </c>
      <c r="D85" s="15">
        <v>2016</v>
      </c>
      <c r="E85" s="15" t="s">
        <v>66</v>
      </c>
      <c r="F85" s="15" t="s">
        <v>99</v>
      </c>
      <c r="H85">
        <v>0</v>
      </c>
      <c r="J85">
        <v>0</v>
      </c>
      <c r="K85" s="15" t="s">
        <v>402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231</v>
      </c>
      <c r="AB85" t="s">
        <v>197</v>
      </c>
      <c r="AC85" t="s">
        <v>232</v>
      </c>
      <c r="AD85">
        <v>0</v>
      </c>
      <c r="AE85">
        <v>0</v>
      </c>
      <c r="AF85">
        <v>0</v>
      </c>
      <c r="AG85">
        <v>0</v>
      </c>
      <c r="AH85" t="s">
        <v>179</v>
      </c>
      <c r="AI85" t="s">
        <v>179</v>
      </c>
      <c r="AJ85" t="s">
        <v>179</v>
      </c>
      <c r="AK85" t="s">
        <v>109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5" t="s">
        <v>55</v>
      </c>
      <c r="B86" s="15">
        <v>629</v>
      </c>
      <c r="C86" s="15" t="s">
        <v>38</v>
      </c>
      <c r="D86" s="15">
        <v>2015</v>
      </c>
      <c r="E86" s="15" t="s">
        <v>66</v>
      </c>
      <c r="F86" s="15" t="s">
        <v>98</v>
      </c>
      <c r="G86" t="s">
        <v>129</v>
      </c>
      <c r="H86">
        <v>0</v>
      </c>
      <c r="I86" s="19">
        <v>7.0000000000000007E-2</v>
      </c>
      <c r="J86">
        <v>0</v>
      </c>
      <c r="K86" s="15" t="s">
        <v>114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234</v>
      </c>
      <c r="AA86" t="s">
        <v>235</v>
      </c>
      <c r="AB86" t="s">
        <v>197</v>
      </c>
      <c r="AC86" t="s">
        <v>236</v>
      </c>
      <c r="AD86">
        <v>0</v>
      </c>
      <c r="AE86">
        <v>1</v>
      </c>
      <c r="AF86">
        <v>0</v>
      </c>
      <c r="AG86">
        <v>0</v>
      </c>
      <c r="AH86" t="s">
        <v>179</v>
      </c>
      <c r="AI86" t="s">
        <v>109</v>
      </c>
      <c r="AJ86" t="s">
        <v>109</v>
      </c>
      <c r="AK86" t="s">
        <v>179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5" t="s">
        <v>55</v>
      </c>
      <c r="B87" s="15">
        <v>629</v>
      </c>
      <c r="C87" s="15" t="s">
        <v>38</v>
      </c>
      <c r="D87" s="15">
        <v>2015</v>
      </c>
      <c r="E87" s="15" t="s">
        <v>66</v>
      </c>
      <c r="F87" s="15" t="s">
        <v>99</v>
      </c>
      <c r="G87" t="s">
        <v>129</v>
      </c>
      <c r="H87">
        <v>0</v>
      </c>
      <c r="I87">
        <v>0.13</v>
      </c>
      <c r="J87">
        <v>0</v>
      </c>
      <c r="K87" s="15" t="s">
        <v>114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234</v>
      </c>
      <c r="AA87" t="s">
        <v>235</v>
      </c>
      <c r="AB87" t="s">
        <v>197</v>
      </c>
      <c r="AC87" t="s">
        <v>236</v>
      </c>
      <c r="AD87">
        <v>0</v>
      </c>
      <c r="AE87">
        <v>1</v>
      </c>
      <c r="AF87">
        <v>0</v>
      </c>
      <c r="AG87">
        <v>0</v>
      </c>
      <c r="AH87" t="s">
        <v>179</v>
      </c>
      <c r="AI87" t="s">
        <v>109</v>
      </c>
      <c r="AJ87" t="s">
        <v>109</v>
      </c>
      <c r="AK87" t="s">
        <v>179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5" t="s">
        <v>56</v>
      </c>
      <c r="B88" s="15"/>
      <c r="C88" s="15" t="s">
        <v>39</v>
      </c>
      <c r="D88" s="15">
        <v>2017</v>
      </c>
      <c r="E88" s="15" t="s">
        <v>67</v>
      </c>
      <c r="F88" s="15" t="s">
        <v>98</v>
      </c>
      <c r="G88">
        <v>4</v>
      </c>
      <c r="H88">
        <v>1</v>
      </c>
      <c r="J88">
        <v>0</v>
      </c>
      <c r="K88" s="15" t="s">
        <v>135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237</v>
      </c>
      <c r="AB88" t="s">
        <v>201</v>
      </c>
      <c r="AC88" t="s">
        <v>208</v>
      </c>
      <c r="AD88">
        <v>0</v>
      </c>
      <c r="AE88">
        <v>0</v>
      </c>
      <c r="AF88">
        <v>0</v>
      </c>
      <c r="AG88">
        <v>0</v>
      </c>
      <c r="AI88" t="s">
        <v>179</v>
      </c>
      <c r="AJ88" t="s">
        <v>179</v>
      </c>
      <c r="AK88" t="s">
        <v>179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238</v>
      </c>
    </row>
    <row r="89" spans="1:46" x14ac:dyDescent="0.3">
      <c r="A89" s="15" t="s">
        <v>56</v>
      </c>
      <c r="B89" s="15"/>
      <c r="C89" s="15" t="s">
        <v>39</v>
      </c>
      <c r="D89" s="15">
        <v>2017</v>
      </c>
      <c r="E89" s="15" t="s">
        <v>67</v>
      </c>
      <c r="F89" s="15" t="s">
        <v>99</v>
      </c>
      <c r="G89">
        <v>4</v>
      </c>
      <c r="H89">
        <v>1</v>
      </c>
      <c r="J89">
        <v>0</v>
      </c>
      <c r="K89" s="15" t="s">
        <v>135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237</v>
      </c>
      <c r="AB89" t="s">
        <v>201</v>
      </c>
      <c r="AC89" t="s">
        <v>208</v>
      </c>
      <c r="AD89">
        <v>0</v>
      </c>
      <c r="AE89">
        <v>0</v>
      </c>
      <c r="AF89">
        <v>0</v>
      </c>
      <c r="AG89">
        <v>0</v>
      </c>
      <c r="AI89" t="s">
        <v>179</v>
      </c>
      <c r="AJ89" t="s">
        <v>179</v>
      </c>
      <c r="AK89" t="s">
        <v>179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5" t="s">
        <v>56</v>
      </c>
      <c r="B90" s="15"/>
      <c r="C90" s="15" t="s">
        <v>39</v>
      </c>
      <c r="D90" s="15">
        <v>2017</v>
      </c>
      <c r="E90" s="15" t="s">
        <v>68</v>
      </c>
      <c r="F90" s="15" t="s">
        <v>98</v>
      </c>
      <c r="G90">
        <v>4</v>
      </c>
      <c r="H90">
        <v>1</v>
      </c>
      <c r="J90">
        <v>0</v>
      </c>
      <c r="K90" s="15" t="s">
        <v>135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237</v>
      </c>
      <c r="AB90" t="s">
        <v>201</v>
      </c>
      <c r="AC90" t="s">
        <v>208</v>
      </c>
      <c r="AD90">
        <v>0</v>
      </c>
      <c r="AE90">
        <v>0</v>
      </c>
      <c r="AF90">
        <v>0</v>
      </c>
      <c r="AG90">
        <v>0</v>
      </c>
      <c r="AI90" t="s">
        <v>179</v>
      </c>
      <c r="AJ90" t="s">
        <v>179</v>
      </c>
      <c r="AK90" t="s">
        <v>179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5" t="s">
        <v>56</v>
      </c>
      <c r="B91" s="15"/>
      <c r="C91" s="15" t="s">
        <v>39</v>
      </c>
      <c r="D91" s="15">
        <v>2017</v>
      </c>
      <c r="E91" s="15" t="s">
        <v>68</v>
      </c>
      <c r="F91" s="15" t="s">
        <v>99</v>
      </c>
      <c r="G91">
        <v>4</v>
      </c>
      <c r="H91">
        <v>1</v>
      </c>
      <c r="J91">
        <v>0</v>
      </c>
      <c r="K91" s="15" t="s">
        <v>135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237</v>
      </c>
      <c r="AB91" t="s">
        <v>201</v>
      </c>
      <c r="AC91" t="s">
        <v>208</v>
      </c>
      <c r="AD91">
        <v>0</v>
      </c>
      <c r="AE91">
        <v>0</v>
      </c>
      <c r="AF91">
        <v>0</v>
      </c>
      <c r="AG91">
        <v>0</v>
      </c>
      <c r="AI91" t="s">
        <v>179</v>
      </c>
      <c r="AJ91" t="s">
        <v>179</v>
      </c>
      <c r="AK91" t="s">
        <v>179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5" t="s">
        <v>56</v>
      </c>
      <c r="B92" s="15"/>
      <c r="C92" s="15" t="s">
        <v>40</v>
      </c>
      <c r="D92" s="15">
        <v>2015</v>
      </c>
      <c r="E92" s="15" t="s">
        <v>69</v>
      </c>
      <c r="F92" s="15" t="s">
        <v>99</v>
      </c>
      <c r="G92">
        <v>1.2</v>
      </c>
      <c r="H92">
        <v>0</v>
      </c>
      <c r="J92">
        <v>0</v>
      </c>
      <c r="K92" s="15" t="s">
        <v>135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239</v>
      </c>
      <c r="AA92" t="s">
        <v>240</v>
      </c>
      <c r="AB92" t="s">
        <v>241</v>
      </c>
      <c r="AC92" t="s">
        <v>242</v>
      </c>
      <c r="AD92">
        <v>0</v>
      </c>
      <c r="AE92">
        <v>0</v>
      </c>
      <c r="AF92">
        <v>0</v>
      </c>
      <c r="AG92">
        <v>0</v>
      </c>
      <c r="AH92" t="s">
        <v>243</v>
      </c>
      <c r="AI92" t="s">
        <v>179</v>
      </c>
      <c r="AJ92" t="s">
        <v>109</v>
      </c>
      <c r="AK92" t="s">
        <v>179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5" t="s">
        <v>56</v>
      </c>
      <c r="B93" s="15"/>
      <c r="C93" s="15" t="s">
        <v>40</v>
      </c>
      <c r="D93" s="15">
        <v>2015</v>
      </c>
      <c r="E93" s="15" t="s">
        <v>69</v>
      </c>
      <c r="F93" s="15" t="s">
        <v>98</v>
      </c>
      <c r="G93">
        <v>0.8</v>
      </c>
      <c r="H93">
        <v>0</v>
      </c>
      <c r="J93">
        <v>0</v>
      </c>
      <c r="K93" s="15" t="s">
        <v>135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244</v>
      </c>
      <c r="AA93" t="s">
        <v>240</v>
      </c>
      <c r="AB93" t="s">
        <v>241</v>
      </c>
      <c r="AC93" t="s">
        <v>242</v>
      </c>
      <c r="AD93">
        <v>0</v>
      </c>
      <c r="AE93">
        <v>0</v>
      </c>
      <c r="AF93">
        <v>0</v>
      </c>
      <c r="AG93">
        <v>0</v>
      </c>
      <c r="AH93" t="s">
        <v>243</v>
      </c>
      <c r="AI93" t="s">
        <v>179</v>
      </c>
      <c r="AJ93" t="s">
        <v>109</v>
      </c>
      <c r="AK93" t="s">
        <v>179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5" t="s">
        <v>56</v>
      </c>
      <c r="B94" s="15"/>
      <c r="C94" s="15" t="s">
        <v>40</v>
      </c>
      <c r="D94" s="15">
        <v>2015</v>
      </c>
      <c r="E94" s="15" t="s">
        <v>516</v>
      </c>
      <c r="F94" s="15" t="s">
        <v>98</v>
      </c>
      <c r="G94" s="16">
        <v>1</v>
      </c>
      <c r="H94" s="16">
        <v>1</v>
      </c>
      <c r="I94" s="16"/>
      <c r="J94">
        <v>0</v>
      </c>
      <c r="K94" s="15" t="s">
        <v>135</v>
      </c>
      <c r="L94" s="16">
        <v>13</v>
      </c>
      <c r="M94" s="16">
        <f>2/3</f>
        <v>0.66666666666666663</v>
      </c>
      <c r="N94" s="16">
        <v>47</v>
      </c>
      <c r="O94" s="16">
        <v>14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8" t="s">
        <v>244</v>
      </c>
      <c r="AA94" s="18" t="s">
        <v>240</v>
      </c>
      <c r="AB94" s="18" t="s">
        <v>241</v>
      </c>
      <c r="AC94" s="18" t="s">
        <v>242</v>
      </c>
      <c r="AD94" s="18">
        <v>0</v>
      </c>
      <c r="AE94" s="18">
        <v>0</v>
      </c>
      <c r="AF94" s="18">
        <v>0</v>
      </c>
      <c r="AG94" s="18">
        <v>0</v>
      </c>
      <c r="AH94" s="18" t="s">
        <v>243</v>
      </c>
      <c r="AI94" s="18">
        <v>0</v>
      </c>
      <c r="AJ94" s="18">
        <v>1</v>
      </c>
      <c r="AK94" s="18">
        <v>0</v>
      </c>
      <c r="AL94" s="18">
        <v>1</v>
      </c>
      <c r="AM94" s="18">
        <v>0</v>
      </c>
      <c r="AN94" s="18">
        <v>1</v>
      </c>
      <c r="AO94" s="18">
        <v>1</v>
      </c>
      <c r="AP94" s="18">
        <v>0</v>
      </c>
      <c r="AQ94" s="18">
        <v>1</v>
      </c>
      <c r="AR94" s="18">
        <v>0</v>
      </c>
      <c r="AS94" s="18">
        <v>1</v>
      </c>
      <c r="AT94" s="17"/>
    </row>
    <row r="95" spans="1:46" ht="13.5" customHeight="1" x14ac:dyDescent="0.3">
      <c r="A95" s="15" t="s">
        <v>56</v>
      </c>
      <c r="B95" s="15"/>
      <c r="C95" s="15" t="s">
        <v>40</v>
      </c>
      <c r="D95" s="15">
        <v>2015</v>
      </c>
      <c r="E95" s="15" t="s">
        <v>516</v>
      </c>
      <c r="F95" s="15" t="s">
        <v>98</v>
      </c>
      <c r="G95" s="16">
        <v>1</v>
      </c>
      <c r="H95" s="16">
        <v>1</v>
      </c>
      <c r="I95" s="16"/>
      <c r="J95">
        <v>0</v>
      </c>
      <c r="K95" s="15" t="s">
        <v>135</v>
      </c>
      <c r="L95" s="16">
        <v>27</v>
      </c>
      <c r="M95" s="16">
        <f>2/3</f>
        <v>0.66666666666666663</v>
      </c>
      <c r="N95" s="16">
        <v>17</v>
      </c>
      <c r="O95" s="16">
        <v>7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8" t="s">
        <v>244</v>
      </c>
      <c r="AA95" s="18" t="s">
        <v>240</v>
      </c>
      <c r="AB95" s="18" t="s">
        <v>241</v>
      </c>
      <c r="AC95" s="18" t="s">
        <v>242</v>
      </c>
      <c r="AD95" s="18">
        <v>0</v>
      </c>
      <c r="AE95" s="18">
        <v>0</v>
      </c>
      <c r="AF95" s="18">
        <v>0</v>
      </c>
      <c r="AG95" s="18">
        <v>0</v>
      </c>
      <c r="AH95" s="18" t="s">
        <v>243</v>
      </c>
      <c r="AI95" s="18">
        <v>0</v>
      </c>
      <c r="AJ95" s="18">
        <v>1</v>
      </c>
      <c r="AK95" s="18">
        <v>0</v>
      </c>
      <c r="AL95" s="18">
        <v>1</v>
      </c>
      <c r="AM95" s="18">
        <v>0</v>
      </c>
      <c r="AN95" s="18">
        <v>1</v>
      </c>
      <c r="AO95" s="18">
        <v>1</v>
      </c>
      <c r="AP95" s="18">
        <v>0</v>
      </c>
      <c r="AQ95" s="18">
        <v>1</v>
      </c>
      <c r="AR95" s="18">
        <v>0</v>
      </c>
      <c r="AS95" s="18">
        <v>1</v>
      </c>
      <c r="AT95" s="17"/>
    </row>
    <row r="96" spans="1:46" ht="12.75" customHeight="1" x14ac:dyDescent="0.3">
      <c r="A96" s="15" t="s">
        <v>56</v>
      </c>
      <c r="B96" s="15"/>
      <c r="C96" s="15" t="s">
        <v>40</v>
      </c>
      <c r="D96" s="15">
        <v>2015</v>
      </c>
      <c r="E96" s="15" t="s">
        <v>516</v>
      </c>
      <c r="F96" s="15" t="s">
        <v>98</v>
      </c>
      <c r="G96" s="16">
        <v>1</v>
      </c>
      <c r="H96" s="16">
        <v>3</v>
      </c>
      <c r="I96" s="16"/>
      <c r="J96">
        <v>0</v>
      </c>
      <c r="K96" s="15" t="s">
        <v>135</v>
      </c>
      <c r="L96" s="16">
        <v>4</v>
      </c>
      <c r="M96" s="16">
        <f>2/3</f>
        <v>0.66666666666666663</v>
      </c>
      <c r="N96" s="16">
        <f>2/3</f>
        <v>0.66666666666666663</v>
      </c>
      <c r="O96" s="16">
        <f>2/3</f>
        <v>0.66666666666666663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8" t="s">
        <v>244</v>
      </c>
      <c r="AA96" s="18" t="s">
        <v>240</v>
      </c>
      <c r="AB96" s="18" t="s">
        <v>241</v>
      </c>
      <c r="AC96" s="18" t="s">
        <v>242</v>
      </c>
      <c r="AD96" s="18">
        <v>0</v>
      </c>
      <c r="AE96" s="18">
        <v>0</v>
      </c>
      <c r="AF96" s="18">
        <v>0</v>
      </c>
      <c r="AG96" s="18">
        <v>0</v>
      </c>
      <c r="AH96" s="18" t="s">
        <v>243</v>
      </c>
      <c r="AI96" s="18">
        <v>0</v>
      </c>
      <c r="AJ96" s="18">
        <v>1</v>
      </c>
      <c r="AK96" s="18">
        <v>0</v>
      </c>
      <c r="AL96" s="18">
        <v>1</v>
      </c>
      <c r="AM96" s="18">
        <v>0</v>
      </c>
      <c r="AN96" s="18">
        <v>1</v>
      </c>
      <c r="AO96" s="18">
        <v>1</v>
      </c>
      <c r="AP96" s="18">
        <v>0</v>
      </c>
      <c r="AQ96" s="18">
        <v>1</v>
      </c>
      <c r="AR96" s="18">
        <v>0</v>
      </c>
      <c r="AS96" s="18">
        <v>1</v>
      </c>
      <c r="AT96" s="17"/>
    </row>
    <row r="97" spans="1:46" x14ac:dyDescent="0.3">
      <c r="A97" s="15" t="s">
        <v>56</v>
      </c>
      <c r="B97" s="15"/>
      <c r="C97" s="15" t="s">
        <v>41</v>
      </c>
      <c r="D97" s="15">
        <v>2016</v>
      </c>
      <c r="E97" s="15" t="s">
        <v>535</v>
      </c>
      <c r="F97" s="15" t="s">
        <v>98</v>
      </c>
      <c r="H97" s="16">
        <v>0</v>
      </c>
      <c r="J97">
        <v>0</v>
      </c>
      <c r="K97" s="15" t="s">
        <v>135</v>
      </c>
      <c r="L97">
        <v>13</v>
      </c>
      <c r="P97">
        <v>10.3</v>
      </c>
      <c r="Z97" t="s">
        <v>245</v>
      </c>
      <c r="AB97" t="s">
        <v>185</v>
      </c>
      <c r="AC97" t="s">
        <v>246</v>
      </c>
      <c r="AD97">
        <v>0</v>
      </c>
      <c r="AE97">
        <v>0</v>
      </c>
      <c r="AF97">
        <v>0</v>
      </c>
      <c r="AG97">
        <v>0</v>
      </c>
      <c r="AH97" t="s">
        <v>247</v>
      </c>
      <c r="AI97" t="s">
        <v>179</v>
      </c>
      <c r="AJ97" t="s">
        <v>179</v>
      </c>
      <c r="AK97" t="s">
        <v>179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517</v>
      </c>
    </row>
    <row r="98" spans="1:46" x14ac:dyDescent="0.3">
      <c r="A98" s="15" t="s">
        <v>56</v>
      </c>
      <c r="B98" s="15"/>
      <c r="C98" s="15" t="s">
        <v>43</v>
      </c>
      <c r="D98" s="15">
        <v>2011</v>
      </c>
      <c r="E98" s="15" t="s">
        <v>72</v>
      </c>
      <c r="F98" s="15" t="s">
        <v>99</v>
      </c>
      <c r="G98">
        <v>10</v>
      </c>
      <c r="H98">
        <v>2</v>
      </c>
      <c r="J98">
        <v>0</v>
      </c>
      <c r="K98" s="15" t="s">
        <v>135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251</v>
      </c>
      <c r="AA98" t="s">
        <v>252</v>
      </c>
      <c r="AB98" t="s">
        <v>249</v>
      </c>
      <c r="AC98" t="s">
        <v>253</v>
      </c>
      <c r="AD98">
        <v>0</v>
      </c>
      <c r="AE98">
        <v>0</v>
      </c>
      <c r="AF98">
        <v>0</v>
      </c>
      <c r="AG98">
        <v>0</v>
      </c>
      <c r="AI98" t="s">
        <v>109</v>
      </c>
      <c r="AJ98" t="s">
        <v>179</v>
      </c>
      <c r="AK98" t="s">
        <v>179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254</v>
      </c>
    </row>
    <row r="99" spans="1:46" x14ac:dyDescent="0.3">
      <c r="A99" s="15" t="s">
        <v>56</v>
      </c>
      <c r="B99" s="15"/>
      <c r="C99" s="15" t="s">
        <v>43</v>
      </c>
      <c r="D99" s="15">
        <v>2011</v>
      </c>
      <c r="E99" s="15" t="s">
        <v>67</v>
      </c>
      <c r="F99" s="15" t="s">
        <v>98</v>
      </c>
      <c r="G99">
        <v>10</v>
      </c>
      <c r="H99">
        <v>1</v>
      </c>
      <c r="J99">
        <v>0</v>
      </c>
      <c r="K99" s="15" t="s">
        <v>135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251</v>
      </c>
      <c r="AA99" t="s">
        <v>252</v>
      </c>
      <c r="AB99" t="s">
        <v>249</v>
      </c>
      <c r="AC99" t="s">
        <v>253</v>
      </c>
      <c r="AD99">
        <v>0</v>
      </c>
      <c r="AE99">
        <v>0</v>
      </c>
      <c r="AF99">
        <v>0</v>
      </c>
      <c r="AG99">
        <v>0</v>
      </c>
      <c r="AI99" t="s">
        <v>109</v>
      </c>
      <c r="AJ99" t="s">
        <v>179</v>
      </c>
      <c r="AK99" t="s">
        <v>179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255</v>
      </c>
    </row>
    <row r="100" spans="1:46" x14ac:dyDescent="0.3">
      <c r="A100" s="15" t="s">
        <v>56</v>
      </c>
      <c r="B100" s="15"/>
      <c r="C100" s="15" t="s">
        <v>43</v>
      </c>
      <c r="D100" s="15">
        <v>2011</v>
      </c>
      <c r="E100" s="15" t="s">
        <v>68</v>
      </c>
      <c r="F100" s="15" t="s">
        <v>99</v>
      </c>
      <c r="G100">
        <v>10</v>
      </c>
      <c r="H100">
        <v>2</v>
      </c>
      <c r="J100">
        <v>0</v>
      </c>
      <c r="K100" s="15" t="s">
        <v>135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251</v>
      </c>
      <c r="AA100" t="s">
        <v>252</v>
      </c>
      <c r="AB100" t="s">
        <v>249</v>
      </c>
      <c r="AC100" t="s">
        <v>253</v>
      </c>
      <c r="AD100">
        <v>0</v>
      </c>
      <c r="AE100">
        <v>0</v>
      </c>
      <c r="AF100">
        <v>0</v>
      </c>
      <c r="AG100">
        <v>0</v>
      </c>
      <c r="AI100" t="s">
        <v>109</v>
      </c>
      <c r="AJ100" t="s">
        <v>179</v>
      </c>
      <c r="AK100" t="s">
        <v>179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254</v>
      </c>
    </row>
    <row r="101" spans="1:46" x14ac:dyDescent="0.3">
      <c r="A101" s="15" t="s">
        <v>56</v>
      </c>
      <c r="B101" s="15"/>
      <c r="C101" s="15" t="s">
        <v>43</v>
      </c>
      <c r="D101" s="15">
        <v>2011</v>
      </c>
      <c r="E101" s="15" t="s">
        <v>68</v>
      </c>
      <c r="F101" s="15" t="s">
        <v>98</v>
      </c>
      <c r="G101">
        <v>10</v>
      </c>
      <c r="H101">
        <v>2</v>
      </c>
      <c r="J101">
        <v>0</v>
      </c>
      <c r="K101" s="15" t="s">
        <v>135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251</v>
      </c>
      <c r="AA101" t="s">
        <v>252</v>
      </c>
      <c r="AB101" t="s">
        <v>249</v>
      </c>
      <c r="AC101" t="s">
        <v>253</v>
      </c>
      <c r="AD101">
        <v>0</v>
      </c>
      <c r="AE101">
        <v>0</v>
      </c>
      <c r="AF101">
        <v>0</v>
      </c>
      <c r="AG101">
        <v>0</v>
      </c>
      <c r="AI101" t="s">
        <v>109</v>
      </c>
      <c r="AJ101" t="s">
        <v>179</v>
      </c>
      <c r="AK101" t="s">
        <v>179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255</v>
      </c>
    </row>
    <row r="102" spans="1:46" x14ac:dyDescent="0.3">
      <c r="A102" s="15" t="s">
        <v>56</v>
      </c>
      <c r="B102" s="15"/>
      <c r="C102" s="15" t="s">
        <v>44</v>
      </c>
      <c r="D102" s="15">
        <v>2012</v>
      </c>
      <c r="E102" s="15" t="s">
        <v>73</v>
      </c>
      <c r="F102" s="15" t="s">
        <v>99</v>
      </c>
      <c r="G102">
        <v>0.04</v>
      </c>
      <c r="H102">
        <v>1</v>
      </c>
      <c r="J102">
        <v>0</v>
      </c>
      <c r="K102" s="15" t="s">
        <v>135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219</v>
      </c>
      <c r="AC102" t="s">
        <v>256</v>
      </c>
      <c r="AD102">
        <v>0</v>
      </c>
      <c r="AE102">
        <v>0</v>
      </c>
      <c r="AF102">
        <v>0</v>
      </c>
      <c r="AG102">
        <v>0</v>
      </c>
      <c r="AI102" t="s">
        <v>179</v>
      </c>
      <c r="AJ102" t="s">
        <v>109</v>
      </c>
      <c r="AK102" t="s">
        <v>179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5" t="s">
        <v>56</v>
      </c>
      <c r="B103" s="15"/>
      <c r="C103" s="15" t="s">
        <v>44</v>
      </c>
      <c r="D103" s="15">
        <v>2012</v>
      </c>
      <c r="E103" s="15" t="s">
        <v>73</v>
      </c>
      <c r="F103" s="15" t="s">
        <v>98</v>
      </c>
      <c r="G103">
        <v>0.16</v>
      </c>
      <c r="H103">
        <v>1</v>
      </c>
      <c r="J103">
        <v>0</v>
      </c>
      <c r="K103" s="15" t="s">
        <v>135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219</v>
      </c>
      <c r="AC103" t="s">
        <v>256</v>
      </c>
      <c r="AD103">
        <v>0</v>
      </c>
      <c r="AE103">
        <v>0</v>
      </c>
      <c r="AF103">
        <v>0</v>
      </c>
      <c r="AG103">
        <v>0</v>
      </c>
      <c r="AI103" t="s">
        <v>179</v>
      </c>
      <c r="AJ103" t="s">
        <v>109</v>
      </c>
      <c r="AK103" t="s">
        <v>179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5" t="s">
        <v>56</v>
      </c>
      <c r="B104" s="15"/>
      <c r="C104" s="15" t="s">
        <v>44</v>
      </c>
      <c r="D104" s="15">
        <v>2012</v>
      </c>
      <c r="E104" s="15" t="s">
        <v>74</v>
      </c>
      <c r="F104" s="15" t="s">
        <v>99</v>
      </c>
      <c r="G104">
        <v>0.04</v>
      </c>
      <c r="H104">
        <v>1</v>
      </c>
      <c r="J104">
        <v>0</v>
      </c>
      <c r="K104" s="15" t="s">
        <v>135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203</v>
      </c>
      <c r="AC104" t="s">
        <v>256</v>
      </c>
      <c r="AD104">
        <v>0</v>
      </c>
      <c r="AE104">
        <v>0</v>
      </c>
      <c r="AF104">
        <v>0</v>
      </c>
      <c r="AG104">
        <v>0</v>
      </c>
      <c r="AI104" t="s">
        <v>179</v>
      </c>
      <c r="AJ104" t="s">
        <v>109</v>
      </c>
      <c r="AK104" t="s">
        <v>179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5" t="s">
        <v>56</v>
      </c>
      <c r="B105" s="15"/>
      <c r="C105" s="15" t="s">
        <v>44</v>
      </c>
      <c r="D105" s="15">
        <v>2012</v>
      </c>
      <c r="E105" s="15" t="s">
        <v>74</v>
      </c>
      <c r="F105" s="15" t="s">
        <v>98</v>
      </c>
      <c r="G105">
        <v>0.16</v>
      </c>
      <c r="H105">
        <v>1</v>
      </c>
      <c r="J105">
        <v>0</v>
      </c>
      <c r="K105" s="15" t="s">
        <v>135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203</v>
      </c>
      <c r="AC105" t="s">
        <v>256</v>
      </c>
      <c r="AD105">
        <v>0</v>
      </c>
      <c r="AE105">
        <v>0</v>
      </c>
      <c r="AF105">
        <v>0</v>
      </c>
      <c r="AG105">
        <v>0</v>
      </c>
      <c r="AI105" t="s">
        <v>179</v>
      </c>
      <c r="AJ105" t="s">
        <v>109</v>
      </c>
      <c r="AK105" t="s">
        <v>179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5" t="s">
        <v>56</v>
      </c>
      <c r="B106" s="15"/>
      <c r="C106" s="15" t="s">
        <v>44</v>
      </c>
      <c r="D106" s="15">
        <v>2012</v>
      </c>
      <c r="E106" s="15" t="s">
        <v>75</v>
      </c>
      <c r="F106" s="15" t="s">
        <v>99</v>
      </c>
      <c r="G106">
        <v>0.04</v>
      </c>
      <c r="H106">
        <v>1</v>
      </c>
      <c r="J106">
        <v>0</v>
      </c>
      <c r="K106" s="15" t="s">
        <v>135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257</v>
      </c>
      <c r="AC106" t="s">
        <v>256</v>
      </c>
      <c r="AD106">
        <v>0</v>
      </c>
      <c r="AE106">
        <v>0</v>
      </c>
      <c r="AF106">
        <v>0</v>
      </c>
      <c r="AG106">
        <v>0</v>
      </c>
      <c r="AI106" t="s">
        <v>179</v>
      </c>
      <c r="AJ106" t="s">
        <v>109</v>
      </c>
      <c r="AK106" t="s">
        <v>179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258</v>
      </c>
    </row>
    <row r="107" spans="1:46" x14ac:dyDescent="0.3">
      <c r="A107" s="15" t="s">
        <v>56</v>
      </c>
      <c r="B107" s="15"/>
      <c r="C107" s="15" t="s">
        <v>44</v>
      </c>
      <c r="D107" s="15">
        <v>2012</v>
      </c>
      <c r="E107" s="15" t="s">
        <v>75</v>
      </c>
      <c r="F107" s="15" t="s">
        <v>98</v>
      </c>
      <c r="G107">
        <v>0.16</v>
      </c>
      <c r="H107">
        <v>1</v>
      </c>
      <c r="J107">
        <v>0</v>
      </c>
      <c r="K107" s="15" t="s">
        <v>135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257</v>
      </c>
      <c r="AC107" t="s">
        <v>256</v>
      </c>
      <c r="AD107">
        <v>0</v>
      </c>
      <c r="AE107">
        <v>0</v>
      </c>
      <c r="AF107">
        <v>0</v>
      </c>
      <c r="AG107">
        <v>0</v>
      </c>
      <c r="AI107" t="s">
        <v>179</v>
      </c>
      <c r="AJ107" t="s">
        <v>109</v>
      </c>
      <c r="AK107" t="s">
        <v>179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258</v>
      </c>
    </row>
    <row r="108" spans="1:46" x14ac:dyDescent="0.3">
      <c r="A108" s="15" t="s">
        <v>56</v>
      </c>
      <c r="B108" s="15"/>
      <c r="C108" s="15" t="s">
        <v>44</v>
      </c>
      <c r="D108" s="15">
        <v>2012</v>
      </c>
      <c r="E108" s="15" t="s">
        <v>76</v>
      </c>
      <c r="F108" s="15" t="s">
        <v>99</v>
      </c>
      <c r="G108">
        <v>0.04</v>
      </c>
      <c r="H108">
        <v>1</v>
      </c>
      <c r="J108">
        <v>0</v>
      </c>
      <c r="K108" s="15" t="s">
        <v>135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219</v>
      </c>
      <c r="AC108" t="s">
        <v>256</v>
      </c>
      <c r="AD108">
        <v>0</v>
      </c>
      <c r="AE108">
        <v>0</v>
      </c>
      <c r="AF108">
        <v>0</v>
      </c>
      <c r="AG108">
        <v>0</v>
      </c>
      <c r="AI108" t="s">
        <v>179</v>
      </c>
      <c r="AJ108" t="s">
        <v>109</v>
      </c>
      <c r="AK108" t="s">
        <v>179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5" t="s">
        <v>56</v>
      </c>
      <c r="B109" s="15"/>
      <c r="C109" s="15" t="s">
        <v>44</v>
      </c>
      <c r="D109" s="15">
        <v>2012</v>
      </c>
      <c r="E109" s="15" t="s">
        <v>76</v>
      </c>
      <c r="F109" s="15" t="s">
        <v>98</v>
      </c>
      <c r="G109">
        <v>0.16</v>
      </c>
      <c r="H109">
        <v>1</v>
      </c>
      <c r="J109">
        <v>0</v>
      </c>
      <c r="K109" s="15" t="s">
        <v>135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219</v>
      </c>
      <c r="AC109" t="s">
        <v>256</v>
      </c>
      <c r="AD109">
        <v>0</v>
      </c>
      <c r="AE109">
        <v>0</v>
      </c>
      <c r="AF109">
        <v>0</v>
      </c>
      <c r="AG109">
        <v>0</v>
      </c>
      <c r="AI109" t="s">
        <v>179</v>
      </c>
      <c r="AJ109" t="s">
        <v>109</v>
      </c>
      <c r="AK109" t="s">
        <v>179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5" t="s">
        <v>56</v>
      </c>
      <c r="B110" s="15"/>
      <c r="C110" s="15" t="s">
        <v>45</v>
      </c>
      <c r="D110" s="15">
        <v>2015</v>
      </c>
      <c r="E110" s="15" t="s">
        <v>77</v>
      </c>
      <c r="F110" s="15" t="s">
        <v>98</v>
      </c>
      <c r="G110">
        <v>2.7</v>
      </c>
      <c r="H110">
        <v>0</v>
      </c>
      <c r="I110">
        <v>0.89</v>
      </c>
      <c r="J110">
        <v>2</v>
      </c>
      <c r="K110" s="15" t="s">
        <v>135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259</v>
      </c>
      <c r="AB110" t="s">
        <v>260</v>
      </c>
      <c r="AC110" t="s">
        <v>261</v>
      </c>
      <c r="AD110">
        <v>0</v>
      </c>
      <c r="AE110">
        <v>0</v>
      </c>
      <c r="AF110">
        <v>0</v>
      </c>
      <c r="AG110">
        <v>0</v>
      </c>
      <c r="AI110" t="s">
        <v>179</v>
      </c>
      <c r="AJ110" t="s">
        <v>109</v>
      </c>
      <c r="AK110" t="s">
        <v>179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508</v>
      </c>
    </row>
    <row r="111" spans="1:46" x14ac:dyDescent="0.3">
      <c r="A111" s="15" t="s">
        <v>56</v>
      </c>
      <c r="B111" s="15"/>
      <c r="C111" s="15" t="s">
        <v>45</v>
      </c>
      <c r="D111" s="15">
        <v>2015</v>
      </c>
      <c r="E111" s="15" t="s">
        <v>78</v>
      </c>
      <c r="F111" s="15" t="s">
        <v>99</v>
      </c>
      <c r="G111">
        <v>1.2</v>
      </c>
      <c r="H111">
        <v>0</v>
      </c>
      <c r="I111">
        <v>0.41</v>
      </c>
      <c r="J111">
        <v>0</v>
      </c>
      <c r="K111" s="15" t="s">
        <v>135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259</v>
      </c>
      <c r="AB111" t="s">
        <v>260</v>
      </c>
      <c r="AC111" t="s">
        <v>261</v>
      </c>
      <c r="AD111">
        <v>0</v>
      </c>
      <c r="AE111">
        <v>0</v>
      </c>
      <c r="AF111">
        <v>0</v>
      </c>
      <c r="AG111">
        <v>0</v>
      </c>
      <c r="AI111" t="s">
        <v>179</v>
      </c>
      <c r="AJ111" t="s">
        <v>109</v>
      </c>
      <c r="AK111" t="s">
        <v>179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5" t="s">
        <v>56</v>
      </c>
      <c r="B112" s="15"/>
      <c r="C112" s="15" t="s">
        <v>45</v>
      </c>
      <c r="D112" s="15">
        <v>2015</v>
      </c>
      <c r="E112" s="15" t="s">
        <v>79</v>
      </c>
      <c r="F112" s="15" t="s">
        <v>98</v>
      </c>
      <c r="G112">
        <v>2.7</v>
      </c>
      <c r="H112">
        <v>0</v>
      </c>
      <c r="I112">
        <v>0.89</v>
      </c>
      <c r="J112">
        <v>2</v>
      </c>
      <c r="K112" s="15" t="s">
        <v>135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262</v>
      </c>
      <c r="AB112" t="s">
        <v>201</v>
      </c>
      <c r="AC112" t="s">
        <v>261</v>
      </c>
      <c r="AD112">
        <v>0</v>
      </c>
      <c r="AE112">
        <v>0</v>
      </c>
      <c r="AF112">
        <v>0</v>
      </c>
      <c r="AG112">
        <v>0</v>
      </c>
      <c r="AI112" t="s">
        <v>179</v>
      </c>
      <c r="AJ112" t="s">
        <v>109</v>
      </c>
      <c r="AK112" t="s">
        <v>179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5" t="s">
        <v>56</v>
      </c>
      <c r="B113" s="15"/>
      <c r="C113" s="15" t="s">
        <v>45</v>
      </c>
      <c r="D113" s="15">
        <v>2015</v>
      </c>
      <c r="E113" s="15" t="s">
        <v>80</v>
      </c>
      <c r="F113" s="15" t="s">
        <v>99</v>
      </c>
      <c r="G113">
        <v>1.2</v>
      </c>
      <c r="H113">
        <v>0</v>
      </c>
      <c r="I113">
        <v>0.41</v>
      </c>
      <c r="J113">
        <v>2</v>
      </c>
      <c r="K113" s="15" t="s">
        <v>135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262</v>
      </c>
      <c r="AB113" t="s">
        <v>201</v>
      </c>
      <c r="AC113" t="s">
        <v>261</v>
      </c>
      <c r="AD113">
        <v>0</v>
      </c>
      <c r="AE113">
        <v>0</v>
      </c>
      <c r="AF113">
        <v>0</v>
      </c>
      <c r="AG113">
        <v>0</v>
      </c>
      <c r="AI113" t="s">
        <v>179</v>
      </c>
      <c r="AJ113" t="s">
        <v>109</v>
      </c>
      <c r="AK113" t="s">
        <v>179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514</v>
      </c>
    </row>
    <row r="114" spans="1:46" x14ac:dyDescent="0.3">
      <c r="A114" s="15" t="s">
        <v>56</v>
      </c>
      <c r="B114" s="15"/>
      <c r="C114" s="15" t="s">
        <v>45</v>
      </c>
      <c r="D114" s="15">
        <v>2015</v>
      </c>
      <c r="E114" s="15" t="s">
        <v>81</v>
      </c>
      <c r="F114" s="15" t="s">
        <v>98</v>
      </c>
      <c r="G114">
        <v>2.7</v>
      </c>
      <c r="H114">
        <v>0</v>
      </c>
      <c r="I114">
        <v>0.89</v>
      </c>
      <c r="J114">
        <v>2</v>
      </c>
      <c r="K114" s="15" t="s">
        <v>135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263</v>
      </c>
      <c r="AB114" t="s">
        <v>219</v>
      </c>
      <c r="AC114" t="s">
        <v>261</v>
      </c>
      <c r="AD114">
        <v>0</v>
      </c>
      <c r="AE114">
        <v>0</v>
      </c>
      <c r="AF114">
        <v>0</v>
      </c>
      <c r="AG114">
        <v>0</v>
      </c>
      <c r="AI114" t="s">
        <v>179</v>
      </c>
      <c r="AJ114" t="s">
        <v>109</v>
      </c>
      <c r="AK114" t="s">
        <v>179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5" t="s">
        <v>56</v>
      </c>
      <c r="B115" s="15"/>
      <c r="C115" s="15" t="s">
        <v>45</v>
      </c>
      <c r="D115" s="15">
        <v>2015</v>
      </c>
      <c r="E115" s="15" t="s">
        <v>82</v>
      </c>
      <c r="F115" s="15" t="s">
        <v>99</v>
      </c>
      <c r="G115">
        <v>1.2</v>
      </c>
      <c r="H115">
        <v>0</v>
      </c>
      <c r="I115">
        <v>0.41</v>
      </c>
      <c r="J115">
        <v>2</v>
      </c>
      <c r="K115" s="15" t="s">
        <v>135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263</v>
      </c>
      <c r="AB115" t="s">
        <v>219</v>
      </c>
      <c r="AC115" t="s">
        <v>261</v>
      </c>
      <c r="AD115">
        <v>0</v>
      </c>
      <c r="AE115">
        <v>0</v>
      </c>
      <c r="AF115">
        <v>0</v>
      </c>
      <c r="AG115">
        <v>0</v>
      </c>
      <c r="AI115" t="s">
        <v>179</v>
      </c>
      <c r="AJ115" t="s">
        <v>109</v>
      </c>
      <c r="AK115" t="s">
        <v>179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5" t="s">
        <v>56</v>
      </c>
      <c r="B116" s="15"/>
      <c r="C116" s="15" t="s">
        <v>45</v>
      </c>
      <c r="D116" s="15">
        <v>2015</v>
      </c>
      <c r="E116" s="15" t="s">
        <v>83</v>
      </c>
      <c r="F116" s="15" t="s">
        <v>98</v>
      </c>
      <c r="G116">
        <v>2.7</v>
      </c>
      <c r="H116">
        <v>0</v>
      </c>
      <c r="I116">
        <v>0.89</v>
      </c>
      <c r="J116">
        <v>2</v>
      </c>
      <c r="K116" s="15" t="s">
        <v>135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259</v>
      </c>
      <c r="AB116" t="s">
        <v>260</v>
      </c>
      <c r="AC116" t="s">
        <v>261</v>
      </c>
      <c r="AD116">
        <v>0</v>
      </c>
      <c r="AE116">
        <v>0</v>
      </c>
      <c r="AF116">
        <v>0</v>
      </c>
      <c r="AG116">
        <v>0</v>
      </c>
      <c r="AI116" t="s">
        <v>179</v>
      </c>
      <c r="AJ116" t="s">
        <v>109</v>
      </c>
      <c r="AK116" t="s">
        <v>179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5" t="s">
        <v>56</v>
      </c>
      <c r="B117" s="15"/>
      <c r="C117" s="15" t="s">
        <v>45</v>
      </c>
      <c r="D117" s="15">
        <v>2015</v>
      </c>
      <c r="E117" s="15" t="s">
        <v>84</v>
      </c>
      <c r="F117" s="15" t="s">
        <v>98</v>
      </c>
      <c r="G117">
        <v>2.7</v>
      </c>
      <c r="H117">
        <v>0</v>
      </c>
      <c r="I117">
        <v>0.89</v>
      </c>
      <c r="J117">
        <v>2</v>
      </c>
      <c r="K117" s="15" t="s">
        <v>135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262</v>
      </c>
      <c r="AB117" t="s">
        <v>201</v>
      </c>
      <c r="AC117" t="s">
        <v>261</v>
      </c>
      <c r="AD117">
        <v>0</v>
      </c>
      <c r="AE117">
        <v>0</v>
      </c>
      <c r="AF117">
        <v>0</v>
      </c>
      <c r="AG117">
        <v>0</v>
      </c>
      <c r="AI117" t="s">
        <v>179</v>
      </c>
      <c r="AJ117" t="s">
        <v>109</v>
      </c>
      <c r="AK117" t="s">
        <v>179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5" t="s">
        <v>56</v>
      </c>
      <c r="B118" s="15"/>
      <c r="C118" s="15" t="s">
        <v>45</v>
      </c>
      <c r="D118" s="15">
        <v>2015</v>
      </c>
      <c r="E118" s="15" t="s">
        <v>84</v>
      </c>
      <c r="F118" s="15" t="s">
        <v>99</v>
      </c>
      <c r="G118">
        <v>1.2</v>
      </c>
      <c r="H118">
        <v>0</v>
      </c>
      <c r="I118">
        <v>0.41</v>
      </c>
      <c r="J118">
        <v>2</v>
      </c>
      <c r="K118" s="15" t="s">
        <v>135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262</v>
      </c>
      <c r="AB118" t="s">
        <v>201</v>
      </c>
      <c r="AC118" t="s">
        <v>261</v>
      </c>
      <c r="AD118">
        <v>0</v>
      </c>
      <c r="AE118">
        <v>0</v>
      </c>
      <c r="AF118">
        <v>0</v>
      </c>
      <c r="AG118">
        <v>0</v>
      </c>
      <c r="AI118" t="s">
        <v>179</v>
      </c>
      <c r="AJ118" t="s">
        <v>109</v>
      </c>
      <c r="AK118" t="s">
        <v>179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5" t="s">
        <v>56</v>
      </c>
      <c r="B119" s="15"/>
      <c r="C119" s="15" t="s">
        <v>45</v>
      </c>
      <c r="D119" s="15">
        <v>2015</v>
      </c>
      <c r="E119" s="15" t="s">
        <v>85</v>
      </c>
      <c r="F119" s="15" t="s">
        <v>98</v>
      </c>
      <c r="G119">
        <v>2.7</v>
      </c>
      <c r="H119">
        <v>0</v>
      </c>
      <c r="I119">
        <v>0.89</v>
      </c>
      <c r="J119">
        <v>2</v>
      </c>
      <c r="K119" s="15" t="s">
        <v>135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263</v>
      </c>
      <c r="AB119" t="s">
        <v>219</v>
      </c>
      <c r="AC119" t="s">
        <v>261</v>
      </c>
      <c r="AD119">
        <v>0</v>
      </c>
      <c r="AE119">
        <v>0</v>
      </c>
      <c r="AF119">
        <v>0</v>
      </c>
      <c r="AG119">
        <v>0</v>
      </c>
      <c r="AI119" t="s">
        <v>179</v>
      </c>
      <c r="AJ119" t="s">
        <v>109</v>
      </c>
      <c r="AK119" t="s">
        <v>179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5" t="s">
        <v>56</v>
      </c>
      <c r="B120" s="15"/>
      <c r="C120" s="15" t="s">
        <v>45</v>
      </c>
      <c r="D120" s="15">
        <v>2015</v>
      </c>
      <c r="E120" s="15" t="s">
        <v>83</v>
      </c>
      <c r="F120" s="15" t="s">
        <v>99</v>
      </c>
      <c r="G120">
        <v>1.2</v>
      </c>
      <c r="H120">
        <v>0</v>
      </c>
      <c r="I120">
        <v>0.41</v>
      </c>
      <c r="J120">
        <v>4</v>
      </c>
      <c r="K120" s="15" t="s">
        <v>135</v>
      </c>
      <c r="L120">
        <v>9</v>
      </c>
      <c r="M120">
        <f t="shared" ref="M120:P121" si="0">0.41*2/3</f>
        <v>0.27333333333333332</v>
      </c>
      <c r="N120">
        <f t="shared" si="0"/>
        <v>0.27333333333333332</v>
      </c>
      <c r="O120">
        <f t="shared" si="0"/>
        <v>0.27333333333333332</v>
      </c>
      <c r="P120">
        <f t="shared" si="0"/>
        <v>0.27333333333333332</v>
      </c>
      <c r="Z120" t="s">
        <v>259</v>
      </c>
      <c r="AB120" t="s">
        <v>260</v>
      </c>
      <c r="AD120">
        <v>0</v>
      </c>
      <c r="AE120">
        <v>0</v>
      </c>
      <c r="AF120">
        <v>0</v>
      </c>
      <c r="AG120">
        <v>0</v>
      </c>
      <c r="AI120" t="s">
        <v>179</v>
      </c>
      <c r="AJ120" t="s">
        <v>109</v>
      </c>
      <c r="AK120" t="s">
        <v>179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5" t="s">
        <v>56</v>
      </c>
      <c r="B121" s="15"/>
      <c r="C121" s="15" t="s">
        <v>45</v>
      </c>
      <c r="D121" s="15">
        <v>2015</v>
      </c>
      <c r="E121" s="15" t="s">
        <v>85</v>
      </c>
      <c r="F121" s="15" t="s">
        <v>99</v>
      </c>
      <c r="G121">
        <v>1.2</v>
      </c>
      <c r="H121">
        <v>0</v>
      </c>
      <c r="I121">
        <v>0.41</v>
      </c>
      <c r="J121">
        <v>4</v>
      </c>
      <c r="K121" s="15" t="s">
        <v>135</v>
      </c>
      <c r="L121">
        <v>10</v>
      </c>
      <c r="M121">
        <f t="shared" si="0"/>
        <v>0.27333333333333332</v>
      </c>
      <c r="N121">
        <f t="shared" si="0"/>
        <v>0.27333333333333332</v>
      </c>
      <c r="O121">
        <f t="shared" si="0"/>
        <v>0.27333333333333332</v>
      </c>
      <c r="P121">
        <f t="shared" si="0"/>
        <v>0.27333333333333332</v>
      </c>
      <c r="Z121" t="s">
        <v>263</v>
      </c>
      <c r="AB121" t="s">
        <v>219</v>
      </c>
      <c r="AD121">
        <v>0</v>
      </c>
      <c r="AE121">
        <v>0</v>
      </c>
      <c r="AF121">
        <v>0</v>
      </c>
      <c r="AG121">
        <v>0</v>
      </c>
      <c r="AI121" t="s">
        <v>179</v>
      </c>
      <c r="AJ121" t="s">
        <v>109</v>
      </c>
      <c r="AK121" t="s">
        <v>179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5" t="s">
        <v>56</v>
      </c>
      <c r="B122" s="15"/>
      <c r="C122" s="15" t="s">
        <v>46</v>
      </c>
      <c r="D122" s="15">
        <v>2016</v>
      </c>
      <c r="E122" s="15" t="s">
        <v>86</v>
      </c>
      <c r="F122" s="15" t="s">
        <v>98</v>
      </c>
      <c r="H122">
        <v>0</v>
      </c>
      <c r="I122">
        <v>1.21</v>
      </c>
      <c r="J122">
        <v>0</v>
      </c>
      <c r="K122" s="15" t="s">
        <v>135</v>
      </c>
      <c r="L122">
        <v>10</v>
      </c>
      <c r="M122">
        <v>0.2</v>
      </c>
      <c r="N122">
        <v>105.12</v>
      </c>
      <c r="P122">
        <v>26.53</v>
      </c>
      <c r="AB122" t="s">
        <v>264</v>
      </c>
      <c r="AC122" t="s">
        <v>186</v>
      </c>
      <c r="AD122">
        <v>0</v>
      </c>
      <c r="AE122">
        <v>0</v>
      </c>
      <c r="AF122">
        <v>0</v>
      </c>
      <c r="AG122">
        <v>0</v>
      </c>
      <c r="AH122" t="s">
        <v>265</v>
      </c>
      <c r="AI122" t="s">
        <v>179</v>
      </c>
      <c r="AJ122" t="s">
        <v>109</v>
      </c>
      <c r="AK122" t="s">
        <v>179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266</v>
      </c>
    </row>
    <row r="123" spans="1:46" x14ac:dyDescent="0.3">
      <c r="A123" s="15" t="s">
        <v>56</v>
      </c>
      <c r="B123" s="15"/>
      <c r="C123" s="15" t="s">
        <v>46</v>
      </c>
      <c r="D123" s="15">
        <v>2016</v>
      </c>
      <c r="E123" s="15" t="s">
        <v>86</v>
      </c>
      <c r="F123" s="15" t="s">
        <v>99</v>
      </c>
      <c r="H123">
        <v>0</v>
      </c>
      <c r="I123">
        <v>0.26</v>
      </c>
      <c r="J123">
        <v>0</v>
      </c>
      <c r="K123" s="15" t="s">
        <v>135</v>
      </c>
      <c r="L123">
        <v>10</v>
      </c>
      <c r="M123">
        <v>0.94</v>
      </c>
      <c r="N123">
        <v>1.72</v>
      </c>
      <c r="P123">
        <v>1.34</v>
      </c>
      <c r="AB123" t="s">
        <v>264</v>
      </c>
      <c r="AC123" t="s">
        <v>186</v>
      </c>
      <c r="AD123">
        <v>0</v>
      </c>
      <c r="AE123">
        <v>0</v>
      </c>
      <c r="AF123">
        <v>0</v>
      </c>
      <c r="AG123">
        <v>0</v>
      </c>
      <c r="AH123" t="s">
        <v>265</v>
      </c>
      <c r="AI123" t="s">
        <v>179</v>
      </c>
      <c r="AJ123" t="s">
        <v>109</v>
      </c>
      <c r="AK123" t="s">
        <v>179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5" t="s">
        <v>56</v>
      </c>
      <c r="B124" s="15"/>
      <c r="C124" s="15" t="s">
        <v>46</v>
      </c>
      <c r="D124" s="15">
        <v>2016</v>
      </c>
      <c r="E124" s="15" t="s">
        <v>509</v>
      </c>
      <c r="F124" s="15" t="s">
        <v>98</v>
      </c>
      <c r="H124">
        <v>0</v>
      </c>
      <c r="I124">
        <v>1.21</v>
      </c>
      <c r="J124">
        <v>0</v>
      </c>
      <c r="K124" s="15" t="s">
        <v>135</v>
      </c>
      <c r="L124">
        <v>10</v>
      </c>
      <c r="M124">
        <v>0.42</v>
      </c>
      <c r="N124">
        <v>47.7</v>
      </c>
      <c r="P124">
        <v>15.34</v>
      </c>
      <c r="AB124" t="s">
        <v>264</v>
      </c>
      <c r="AC124" t="s">
        <v>186</v>
      </c>
      <c r="AD124">
        <v>0</v>
      </c>
      <c r="AE124">
        <v>0</v>
      </c>
      <c r="AF124">
        <v>0</v>
      </c>
      <c r="AG124">
        <v>0</v>
      </c>
      <c r="AH124" t="s">
        <v>265</v>
      </c>
      <c r="AI124" t="s">
        <v>179</v>
      </c>
      <c r="AJ124" t="s">
        <v>109</v>
      </c>
      <c r="AK124" t="s">
        <v>179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266</v>
      </c>
    </row>
    <row r="125" spans="1:46" x14ac:dyDescent="0.3">
      <c r="A125" s="15" t="s">
        <v>56</v>
      </c>
      <c r="B125" s="15"/>
      <c r="C125" s="15" t="s">
        <v>46</v>
      </c>
      <c r="D125" s="15">
        <v>2016</v>
      </c>
      <c r="E125" s="15" t="s">
        <v>509</v>
      </c>
      <c r="F125" s="15" t="s">
        <v>99</v>
      </c>
      <c r="H125">
        <v>0</v>
      </c>
      <c r="I125">
        <v>0.26</v>
      </c>
      <c r="J125">
        <v>0</v>
      </c>
      <c r="K125" s="15" t="s">
        <v>135</v>
      </c>
      <c r="L125">
        <v>10</v>
      </c>
      <c r="M125">
        <v>0.62</v>
      </c>
      <c r="N125">
        <v>11.03</v>
      </c>
      <c r="P125">
        <v>3</v>
      </c>
      <c r="AB125" t="s">
        <v>264</v>
      </c>
      <c r="AC125" t="s">
        <v>186</v>
      </c>
      <c r="AD125">
        <v>0</v>
      </c>
      <c r="AE125">
        <v>0</v>
      </c>
      <c r="AF125">
        <v>0</v>
      </c>
      <c r="AG125">
        <v>0</v>
      </c>
      <c r="AH125" t="s">
        <v>265</v>
      </c>
      <c r="AI125" t="s">
        <v>179</v>
      </c>
      <c r="AJ125" t="s">
        <v>109</v>
      </c>
      <c r="AK125" t="s">
        <v>179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5" t="s">
        <v>56</v>
      </c>
      <c r="B126" s="15"/>
      <c r="C126" s="15" t="s">
        <v>46</v>
      </c>
      <c r="D126" s="15">
        <v>2016</v>
      </c>
      <c r="E126" s="15" t="s">
        <v>88</v>
      </c>
      <c r="F126" s="15" t="s">
        <v>98</v>
      </c>
      <c r="H126">
        <v>0</v>
      </c>
      <c r="I126">
        <v>1.21</v>
      </c>
      <c r="J126">
        <v>0</v>
      </c>
      <c r="K126" s="15" t="s">
        <v>135</v>
      </c>
      <c r="L126">
        <v>10</v>
      </c>
      <c r="M126">
        <v>2.92</v>
      </c>
      <c r="N126">
        <v>60.35</v>
      </c>
      <c r="P126">
        <v>22.23</v>
      </c>
      <c r="AB126" t="s">
        <v>264</v>
      </c>
      <c r="AC126" t="s">
        <v>186</v>
      </c>
      <c r="AD126">
        <v>0</v>
      </c>
      <c r="AE126">
        <v>0</v>
      </c>
      <c r="AF126">
        <v>0</v>
      </c>
      <c r="AG126">
        <v>0</v>
      </c>
      <c r="AH126" t="s">
        <v>265</v>
      </c>
      <c r="AI126" t="s">
        <v>179</v>
      </c>
      <c r="AJ126" t="s">
        <v>109</v>
      </c>
      <c r="AK126" t="s">
        <v>179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266</v>
      </c>
    </row>
    <row r="127" spans="1:46" x14ac:dyDescent="0.3">
      <c r="A127" s="15" t="s">
        <v>56</v>
      </c>
      <c r="B127" s="15"/>
      <c r="C127" s="15" t="s">
        <v>46</v>
      </c>
      <c r="D127" s="15">
        <v>2016</v>
      </c>
      <c r="E127" s="15" t="s">
        <v>88</v>
      </c>
      <c r="F127" s="15" t="s">
        <v>99</v>
      </c>
      <c r="H127">
        <v>0</v>
      </c>
      <c r="I127">
        <v>0.26</v>
      </c>
      <c r="J127">
        <v>0</v>
      </c>
      <c r="K127" s="15" t="s">
        <v>135</v>
      </c>
      <c r="L127">
        <v>10</v>
      </c>
      <c r="M127">
        <v>4.21</v>
      </c>
      <c r="N127">
        <v>6.01</v>
      </c>
      <c r="P127">
        <v>4.99</v>
      </c>
      <c r="AB127" t="s">
        <v>264</v>
      </c>
      <c r="AC127" t="s">
        <v>186</v>
      </c>
      <c r="AD127">
        <v>0</v>
      </c>
      <c r="AE127">
        <v>0</v>
      </c>
      <c r="AF127">
        <v>0</v>
      </c>
      <c r="AG127">
        <v>0</v>
      </c>
      <c r="AH127" t="s">
        <v>265</v>
      </c>
      <c r="AI127" t="s">
        <v>179</v>
      </c>
      <c r="AJ127" t="s">
        <v>109</v>
      </c>
      <c r="AK127" t="s">
        <v>179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5" t="s">
        <v>56</v>
      </c>
      <c r="B128" s="15"/>
      <c r="C128" s="15" t="s">
        <v>46</v>
      </c>
      <c r="D128" s="15">
        <v>2016</v>
      </c>
      <c r="E128" s="15" t="s">
        <v>89</v>
      </c>
      <c r="F128" s="15" t="s">
        <v>98</v>
      </c>
      <c r="H128">
        <v>0</v>
      </c>
      <c r="I128">
        <v>1.21</v>
      </c>
      <c r="J128">
        <v>0</v>
      </c>
      <c r="K128" s="15" t="s">
        <v>135</v>
      </c>
      <c r="L128">
        <v>6</v>
      </c>
      <c r="M128">
        <v>8.8000000000000007</v>
      </c>
      <c r="N128">
        <v>11</v>
      </c>
      <c r="P128">
        <v>9.99</v>
      </c>
      <c r="AB128" t="s">
        <v>264</v>
      </c>
      <c r="AC128" t="s">
        <v>186</v>
      </c>
      <c r="AD128">
        <v>0</v>
      </c>
      <c r="AE128">
        <v>0</v>
      </c>
      <c r="AF128">
        <v>0</v>
      </c>
      <c r="AG128">
        <v>0</v>
      </c>
      <c r="AH128" t="s">
        <v>265</v>
      </c>
      <c r="AI128" t="s">
        <v>179</v>
      </c>
      <c r="AJ128" t="s">
        <v>109</v>
      </c>
      <c r="AK128" t="s">
        <v>179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266</v>
      </c>
    </row>
    <row r="129" spans="1:46" x14ac:dyDescent="0.3">
      <c r="A129" s="15" t="s">
        <v>56</v>
      </c>
      <c r="B129" s="15"/>
      <c r="C129" s="15" t="s">
        <v>47</v>
      </c>
      <c r="D129" s="15">
        <v>2016</v>
      </c>
      <c r="E129" s="15" t="s">
        <v>90</v>
      </c>
      <c r="F129" s="15" t="s">
        <v>98</v>
      </c>
      <c r="G129">
        <v>10</v>
      </c>
      <c r="H129">
        <v>1</v>
      </c>
      <c r="J129">
        <v>0</v>
      </c>
      <c r="K129" s="15" t="s">
        <v>135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267</v>
      </c>
      <c r="AB129" t="s">
        <v>249</v>
      </c>
      <c r="AC129" t="s">
        <v>208</v>
      </c>
      <c r="AD129">
        <v>0</v>
      </c>
      <c r="AE129">
        <v>0</v>
      </c>
      <c r="AF129">
        <v>0</v>
      </c>
      <c r="AG129">
        <v>0</v>
      </c>
      <c r="AH129" t="s">
        <v>268</v>
      </c>
      <c r="AI129" t="s">
        <v>179</v>
      </c>
      <c r="AJ129" t="s">
        <v>179</v>
      </c>
      <c r="AK129" t="s">
        <v>179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5" t="s">
        <v>56</v>
      </c>
      <c r="B130" s="15"/>
      <c r="C130" s="15" t="s">
        <v>47</v>
      </c>
      <c r="D130" s="15">
        <v>2016</v>
      </c>
      <c r="E130" s="15" t="s">
        <v>90</v>
      </c>
      <c r="F130" s="15" t="s">
        <v>99</v>
      </c>
      <c r="G130">
        <v>25</v>
      </c>
      <c r="H130">
        <v>1</v>
      </c>
      <c r="J130">
        <v>0</v>
      </c>
      <c r="K130" s="15" t="s">
        <v>135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267</v>
      </c>
      <c r="AB130" t="s">
        <v>249</v>
      </c>
      <c r="AC130" t="s">
        <v>208</v>
      </c>
      <c r="AD130">
        <v>0</v>
      </c>
      <c r="AE130">
        <v>0</v>
      </c>
      <c r="AF130">
        <v>0</v>
      </c>
      <c r="AG130">
        <v>0</v>
      </c>
      <c r="AH130" t="s">
        <v>268</v>
      </c>
      <c r="AI130" t="s">
        <v>179</v>
      </c>
      <c r="AJ130" t="s">
        <v>179</v>
      </c>
      <c r="AK130" t="s">
        <v>179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5" t="s">
        <v>56</v>
      </c>
      <c r="B131" s="15"/>
      <c r="C131" s="15" t="s">
        <v>47</v>
      </c>
      <c r="D131" s="15">
        <v>2016</v>
      </c>
      <c r="E131" s="15" t="s">
        <v>91</v>
      </c>
      <c r="F131" s="15" t="s">
        <v>98</v>
      </c>
      <c r="G131">
        <v>10</v>
      </c>
      <c r="H131">
        <v>3</v>
      </c>
      <c r="J131">
        <v>0</v>
      </c>
      <c r="K131" s="15" t="s">
        <v>135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267</v>
      </c>
      <c r="AB131" t="s">
        <v>249</v>
      </c>
      <c r="AC131" t="s">
        <v>208</v>
      </c>
      <c r="AD131">
        <v>0</v>
      </c>
      <c r="AE131">
        <v>0</v>
      </c>
      <c r="AF131">
        <v>0</v>
      </c>
      <c r="AG131">
        <v>0</v>
      </c>
      <c r="AH131" t="s">
        <v>268</v>
      </c>
      <c r="AI131" t="s">
        <v>179</v>
      </c>
      <c r="AJ131" t="s">
        <v>179</v>
      </c>
      <c r="AK131" t="s">
        <v>179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5" t="s">
        <v>56</v>
      </c>
      <c r="B132" s="15"/>
      <c r="C132" s="15" t="s">
        <v>47</v>
      </c>
      <c r="D132" s="15">
        <v>2016</v>
      </c>
      <c r="E132" s="15" t="s">
        <v>91</v>
      </c>
      <c r="F132" s="15" t="s">
        <v>99</v>
      </c>
      <c r="G132">
        <v>25</v>
      </c>
      <c r="H132">
        <v>3</v>
      </c>
      <c r="J132">
        <v>0</v>
      </c>
      <c r="K132" s="15" t="s">
        <v>135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267</v>
      </c>
      <c r="AB132" t="s">
        <v>249</v>
      </c>
      <c r="AC132" t="s">
        <v>208</v>
      </c>
      <c r="AD132">
        <v>0</v>
      </c>
      <c r="AE132">
        <v>0</v>
      </c>
      <c r="AF132">
        <v>0</v>
      </c>
      <c r="AG132">
        <v>0</v>
      </c>
      <c r="AH132" t="s">
        <v>268</v>
      </c>
      <c r="AI132" t="s">
        <v>179</v>
      </c>
      <c r="AJ132" t="s">
        <v>179</v>
      </c>
      <c r="AK132" t="s">
        <v>179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5" t="s">
        <v>56</v>
      </c>
      <c r="B133" s="15"/>
      <c r="C133" s="15" t="s">
        <v>47</v>
      </c>
      <c r="D133" s="15">
        <v>2016</v>
      </c>
      <c r="E133" s="15" t="s">
        <v>92</v>
      </c>
      <c r="F133" s="15" t="s">
        <v>98</v>
      </c>
      <c r="G133">
        <v>10</v>
      </c>
      <c r="H133">
        <v>3</v>
      </c>
      <c r="J133">
        <v>0</v>
      </c>
      <c r="K133" s="15" t="s">
        <v>135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267</v>
      </c>
      <c r="AB133" t="s">
        <v>249</v>
      </c>
      <c r="AC133" t="s">
        <v>208</v>
      </c>
      <c r="AD133">
        <v>0</v>
      </c>
      <c r="AE133">
        <v>0</v>
      </c>
      <c r="AF133">
        <v>0</v>
      </c>
      <c r="AG133">
        <v>0</v>
      </c>
      <c r="AH133" t="s">
        <v>268</v>
      </c>
      <c r="AI133" t="s">
        <v>179</v>
      </c>
      <c r="AJ133" t="s">
        <v>179</v>
      </c>
      <c r="AK133" t="s">
        <v>179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5" t="s">
        <v>56</v>
      </c>
      <c r="B134" s="15"/>
      <c r="C134" s="15" t="s">
        <v>47</v>
      </c>
      <c r="D134" s="15">
        <v>2016</v>
      </c>
      <c r="E134" s="15" t="s">
        <v>92</v>
      </c>
      <c r="F134" s="15" t="s">
        <v>99</v>
      </c>
      <c r="G134">
        <v>25</v>
      </c>
      <c r="H134">
        <v>3</v>
      </c>
      <c r="J134">
        <v>0</v>
      </c>
      <c r="K134" s="15" t="s">
        <v>135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267</v>
      </c>
      <c r="AB134" t="s">
        <v>249</v>
      </c>
      <c r="AC134" t="s">
        <v>208</v>
      </c>
      <c r="AD134">
        <v>0</v>
      </c>
      <c r="AE134">
        <v>0</v>
      </c>
      <c r="AF134">
        <v>0</v>
      </c>
      <c r="AG134">
        <v>0</v>
      </c>
      <c r="AH134" t="s">
        <v>268</v>
      </c>
      <c r="AI134" t="s">
        <v>179</v>
      </c>
      <c r="AJ134" t="s">
        <v>179</v>
      </c>
      <c r="AK134" t="s">
        <v>179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5" t="s">
        <v>56</v>
      </c>
      <c r="B135" s="15"/>
      <c r="C135" s="15" t="s">
        <v>48</v>
      </c>
      <c r="D135" s="15">
        <v>2011</v>
      </c>
      <c r="E135" s="15" t="s">
        <v>93</v>
      </c>
      <c r="F135" s="15" t="s">
        <v>98</v>
      </c>
      <c r="G135">
        <v>0.3</v>
      </c>
      <c r="H135">
        <v>0</v>
      </c>
      <c r="I135">
        <v>9.0999999999999998E-2</v>
      </c>
      <c r="J135">
        <v>0</v>
      </c>
      <c r="K135" s="15" t="s">
        <v>135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269</v>
      </c>
      <c r="AC135" t="s">
        <v>191</v>
      </c>
      <c r="AD135">
        <v>0</v>
      </c>
      <c r="AE135">
        <v>0</v>
      </c>
      <c r="AF135">
        <v>0</v>
      </c>
      <c r="AG135">
        <v>0</v>
      </c>
      <c r="AI135" t="s">
        <v>179</v>
      </c>
      <c r="AJ135" t="s">
        <v>109</v>
      </c>
      <c r="AK135" t="s">
        <v>179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5" t="s">
        <v>56</v>
      </c>
      <c r="B136" s="15"/>
      <c r="C136" s="15" t="s">
        <v>48</v>
      </c>
      <c r="D136" s="15">
        <v>2011</v>
      </c>
      <c r="E136" s="15" t="s">
        <v>93</v>
      </c>
      <c r="F136" s="15" t="s">
        <v>99</v>
      </c>
      <c r="G136">
        <v>0.08</v>
      </c>
      <c r="H136">
        <v>0</v>
      </c>
      <c r="I136">
        <v>2.4E-2</v>
      </c>
      <c r="J136">
        <v>0</v>
      </c>
      <c r="K136" s="15" t="s">
        <v>135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269</v>
      </c>
      <c r="AC136" t="s">
        <v>191</v>
      </c>
      <c r="AD136">
        <v>0</v>
      </c>
      <c r="AE136">
        <v>0</v>
      </c>
      <c r="AF136">
        <v>0</v>
      </c>
      <c r="AG136">
        <v>0</v>
      </c>
      <c r="AI136" t="s">
        <v>179</v>
      </c>
      <c r="AJ136" t="s">
        <v>109</v>
      </c>
      <c r="AK136" t="s">
        <v>179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5" t="s">
        <v>56</v>
      </c>
      <c r="B137" s="15"/>
      <c r="C137" s="15" t="s">
        <v>49</v>
      </c>
      <c r="D137" s="15">
        <v>2015</v>
      </c>
      <c r="E137" s="15" t="s">
        <v>510</v>
      </c>
      <c r="F137" s="15" t="s">
        <v>98</v>
      </c>
      <c r="G137">
        <v>0.6</v>
      </c>
      <c r="H137">
        <v>2</v>
      </c>
      <c r="J137">
        <v>0</v>
      </c>
      <c r="K137" s="15" t="s">
        <v>135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217</v>
      </c>
      <c r="AC137" t="s">
        <v>213</v>
      </c>
      <c r="AD137">
        <v>0</v>
      </c>
      <c r="AE137">
        <v>0</v>
      </c>
      <c r="AF137">
        <v>0</v>
      </c>
      <c r="AG137">
        <v>0</v>
      </c>
      <c r="AI137" t="s">
        <v>109</v>
      </c>
      <c r="AJ137" t="s">
        <v>179</v>
      </c>
      <c r="AK137" t="s">
        <v>179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5" t="s">
        <v>56</v>
      </c>
      <c r="B138" s="15"/>
      <c r="C138" s="15" t="s">
        <v>49</v>
      </c>
      <c r="D138" s="15">
        <v>2015</v>
      </c>
      <c r="E138" s="15" t="s">
        <v>510</v>
      </c>
      <c r="F138" s="15" t="s">
        <v>99</v>
      </c>
      <c r="G138">
        <v>0.6</v>
      </c>
      <c r="H138">
        <v>4</v>
      </c>
      <c r="J138">
        <v>0</v>
      </c>
      <c r="K138" s="15" t="s">
        <v>135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217</v>
      </c>
      <c r="AC138" t="s">
        <v>213</v>
      </c>
      <c r="AD138">
        <v>0</v>
      </c>
      <c r="AE138">
        <v>0</v>
      </c>
      <c r="AF138">
        <v>0</v>
      </c>
      <c r="AG138">
        <v>0</v>
      </c>
      <c r="AI138" t="s">
        <v>109</v>
      </c>
      <c r="AJ138" t="s">
        <v>179</v>
      </c>
      <c r="AK138" t="s">
        <v>179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5" t="s">
        <v>56</v>
      </c>
      <c r="B139" s="15"/>
      <c r="C139" s="15" t="s">
        <v>49</v>
      </c>
      <c r="D139" s="15">
        <v>2015</v>
      </c>
      <c r="E139" s="15" t="s">
        <v>511</v>
      </c>
      <c r="F139" s="15" t="s">
        <v>98</v>
      </c>
      <c r="G139">
        <v>0.6</v>
      </c>
      <c r="H139">
        <v>2</v>
      </c>
      <c r="J139">
        <v>0</v>
      </c>
      <c r="K139" s="15" t="s">
        <v>135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271</v>
      </c>
      <c r="AC139" t="s">
        <v>213</v>
      </c>
      <c r="AD139">
        <v>0</v>
      </c>
      <c r="AE139">
        <v>0</v>
      </c>
      <c r="AF139">
        <v>0</v>
      </c>
      <c r="AG139">
        <v>0</v>
      </c>
      <c r="AI139" t="s">
        <v>109</v>
      </c>
      <c r="AJ139" t="s">
        <v>179</v>
      </c>
      <c r="AK139" t="s">
        <v>179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5" t="s">
        <v>56</v>
      </c>
      <c r="B140" s="15"/>
      <c r="C140" s="15" t="s">
        <v>49</v>
      </c>
      <c r="D140" s="15">
        <v>2015</v>
      </c>
      <c r="E140" s="15" t="s">
        <v>511</v>
      </c>
      <c r="F140" s="15" t="s">
        <v>99</v>
      </c>
      <c r="G140">
        <v>0.6</v>
      </c>
      <c r="H140">
        <v>2</v>
      </c>
      <c r="J140">
        <v>0</v>
      </c>
      <c r="K140" s="15" t="s">
        <v>135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271</v>
      </c>
      <c r="AC140" t="s">
        <v>213</v>
      </c>
      <c r="AD140">
        <v>0</v>
      </c>
      <c r="AE140">
        <v>0</v>
      </c>
      <c r="AF140">
        <v>0</v>
      </c>
      <c r="AG140">
        <v>0</v>
      </c>
      <c r="AI140" t="s">
        <v>109</v>
      </c>
      <c r="AJ140" t="s">
        <v>179</v>
      </c>
      <c r="AK140" t="s">
        <v>179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5" t="s">
        <v>56</v>
      </c>
      <c r="B141" s="15"/>
      <c r="C141" s="15" t="s">
        <v>50</v>
      </c>
      <c r="D141" s="15">
        <v>2016</v>
      </c>
      <c r="E141" s="15" t="s">
        <v>67</v>
      </c>
      <c r="F141" s="15" t="s">
        <v>98</v>
      </c>
      <c r="H141">
        <v>0</v>
      </c>
      <c r="I141">
        <v>7.0000000000000007E-2</v>
      </c>
      <c r="J141">
        <v>0</v>
      </c>
      <c r="K141" s="15" t="s">
        <v>135</v>
      </c>
      <c r="L141">
        <v>37</v>
      </c>
      <c r="M141">
        <v>0.3</v>
      </c>
      <c r="N141">
        <v>56</v>
      </c>
      <c r="O141">
        <v>3.5</v>
      </c>
      <c r="AA141" t="s">
        <v>272</v>
      </c>
      <c r="AB141" t="s">
        <v>249</v>
      </c>
      <c r="AC141" t="s">
        <v>273</v>
      </c>
      <c r="AD141">
        <v>0</v>
      </c>
      <c r="AE141">
        <v>0</v>
      </c>
      <c r="AF141">
        <v>0</v>
      </c>
      <c r="AG141">
        <v>0</v>
      </c>
      <c r="AI141" t="s">
        <v>109</v>
      </c>
      <c r="AJ141" t="s">
        <v>109</v>
      </c>
      <c r="AK141" t="s">
        <v>179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515</v>
      </c>
    </row>
    <row r="142" spans="1:46" x14ac:dyDescent="0.3">
      <c r="A142" s="15" t="s">
        <v>56</v>
      </c>
      <c r="B142" s="15"/>
      <c r="C142" s="15" t="s">
        <v>50</v>
      </c>
      <c r="D142" s="15">
        <v>2016</v>
      </c>
      <c r="E142" s="15" t="s">
        <v>67</v>
      </c>
      <c r="F142" s="15" t="s">
        <v>99</v>
      </c>
      <c r="H142">
        <v>0</v>
      </c>
      <c r="I142">
        <v>0.05</v>
      </c>
      <c r="J142">
        <v>1</v>
      </c>
      <c r="K142" s="15" t="s">
        <v>135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272</v>
      </c>
      <c r="AB142" t="s">
        <v>249</v>
      </c>
      <c r="AC142" t="s">
        <v>273</v>
      </c>
      <c r="AD142">
        <v>0</v>
      </c>
      <c r="AE142">
        <v>0</v>
      </c>
      <c r="AF142">
        <v>0</v>
      </c>
      <c r="AG142">
        <v>0</v>
      </c>
      <c r="AI142" t="s">
        <v>109</v>
      </c>
      <c r="AJ142" t="s">
        <v>109</v>
      </c>
      <c r="AK142" t="s">
        <v>179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514E2-7265-4B52-B8D9-502AA61560F7}">
  <ds:schemaRefs>
    <ds:schemaRef ds:uri="http://schemas.microsoft.com/office/2006/documentManagement/types"/>
    <ds:schemaRef ds:uri="http://schemas.microsoft.com/office/2006/metadata/properties"/>
    <ds:schemaRef ds:uri="e6ae508a-59c9-42bb-b4fe-819888132927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d98c609-804a-400c-9f9b-45f6e3b4e0b0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A83CFC0-7289-427A-9767-A3AE74CD96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BEE3C0-91E9-482D-BBC5-36E827559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Original</vt:lpstr>
      <vt:lpstr>Changes</vt:lpstr>
      <vt:lpstr>Data_71720</vt:lpstr>
      <vt:lpstr>Data_72020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2020-07-13T16:17:51Z</dcterms:created>
  <dcterms:modified xsi:type="dcterms:W3CDTF">2020-07-21T15:47:07Z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