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ta-2205-2805" sheetId="1" state="visible" r:id="rId1"/>
    <sheet name="stats-2205-2805" sheetId="2" state="visible" r:id="rId2"/>
    <sheet name="data-2805-0406" sheetId="3" state="visible" r:id="rId3"/>
    <sheet name="stats-2805-0406" sheetId="4" state="visible" r:id="rId4"/>
    <sheet name="data-0506-1106" sheetId="5" state="visible" r:id="rId5"/>
    <sheet name="stats-0506-1106" sheetId="6" state="visible" r:id="rId6"/>
    <sheet name="data-1206-1806" sheetId="7" state="visible" r:id="rId7"/>
    <sheet name="stats-1206-1806" sheetId="8" state="visible" r:id="rId8"/>
    <sheet name="data-1906-2506" sheetId="9" state="visible" r:id="rId9"/>
    <sheet name="stats-1906-2506" sheetId="10" state="visible" r:id="rId10"/>
    <sheet name="diagram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00000"/>
    <numFmt numFmtId="165" formatCode="#,##0.00000000000"/>
  </numFmts>
  <fonts count="16">
    <font>
      <name val="Arial"/>
      <color rgb="FF000000"/>
      <sz val="10"/>
      <scheme val="minor"/>
    </font>
    <font>
      <name val="Arial"/>
      <color theme="1"/>
    </font>
    <font>
      <name val="Calibri"/>
      <color theme="1"/>
      <sz val="11"/>
    </font>
    <font/>
    <font>
      <name val="Arial"/>
      <b val="1"/>
      <color rgb="FFFFFFFF"/>
      <sz val="14"/>
    </font>
    <font>
      <name val="Arial"/>
      <b val="1"/>
      <color theme="1"/>
    </font>
    <font>
      <name val="Arial"/>
      <color theme="1"/>
      <scheme val="minor"/>
    </font>
    <font>
      <name val="Arial"/>
      <color rgb="FF000000"/>
      <sz val="10"/>
    </font>
    <font>
      <name val="Arial"/>
      <b val="1"/>
      <color rgb="FF000000"/>
      <sz val="14"/>
    </font>
    <font>
      <name val="Arial"/>
      <b val="1"/>
      <color theme="1"/>
      <sz val="14"/>
    </font>
    <font>
      <name val="Arial"/>
      <color theme="1"/>
      <sz val="14"/>
    </font>
    <font>
      <name val="Arial"/>
      <b val="1"/>
      <color rgb="FFFFFFFF"/>
      <sz val="12"/>
    </font>
    <font>
      <name val="Arial"/>
      <b val="1"/>
      <color rgb="FFFFFFFF"/>
      <sz val="12"/>
      <scheme val="minor"/>
    </font>
    <font>
      <name val="Arial"/>
      <color rgb="FFFFFFFF"/>
      <sz val="10"/>
    </font>
    <font>
      <name val="Arial"/>
      <color theme="1"/>
      <sz val="10"/>
      <scheme val="minor"/>
    </font>
    <font>
      <name val="Arial"/>
      <b val="1"/>
      <color theme="1"/>
      <sz val="13"/>
      <scheme val="minor"/>
    </font>
  </fonts>
  <fills count="6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</fills>
  <borders count="16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bottom"/>
    </xf>
    <xf numFmtId="0" fontId="2" fillId="0" borderId="2" applyAlignment="1" pivotButton="0" quotePrefix="0" xfId="0">
      <alignment horizontal="center" vertical="bottom"/>
    </xf>
    <xf numFmtId="0" fontId="3" fillId="0" borderId="3" pivotButton="0" quotePrefix="0" xfId="0"/>
    <xf numFmtId="0" fontId="2" fillId="0" borderId="0" applyAlignment="1" pivotButton="0" quotePrefix="0" xfId="0">
      <alignment horizontal="center" vertical="bottom"/>
    </xf>
    <xf numFmtId="0" fontId="2" fillId="0" borderId="4" applyAlignment="1" pivotButton="0" quotePrefix="0" xfId="0">
      <alignment vertical="bottom"/>
    </xf>
    <xf numFmtId="0" fontId="2" fillId="0" borderId="4" applyAlignment="1" pivotButton="0" quotePrefix="0" xfId="0">
      <alignment vertical="bottom"/>
    </xf>
    <xf numFmtId="0" fontId="2" fillId="0" borderId="1" applyAlignment="1" pivotButton="0" quotePrefix="0" xfId="0">
      <alignment horizontal="right" vertical="bottom"/>
    </xf>
    <xf numFmtId="0" fontId="2" fillId="2" borderId="4" applyAlignment="1" pivotButton="0" quotePrefix="0" xfId="0">
      <alignment horizontal="right" vertical="bottom"/>
    </xf>
    <xf numFmtId="0" fontId="2" fillId="2" borderId="5" applyAlignment="1" pivotButton="0" quotePrefix="0" xfId="0">
      <alignment horizontal="right" vertical="bottom"/>
    </xf>
    <xf numFmtId="0" fontId="1" fillId="2" borderId="5" applyAlignment="1" pivotButton="0" quotePrefix="0" xfId="0">
      <alignment horizontal="right" vertical="bottom"/>
    </xf>
    <xf numFmtId="0" fontId="1" fillId="0" borderId="5" applyAlignment="1" pivotButton="0" quotePrefix="0" xfId="0">
      <alignment horizontal="right" vertical="bottom"/>
    </xf>
    <xf numFmtId="0" fontId="1" fillId="0" borderId="6" applyAlignment="1" pivotButton="0" quotePrefix="0" xfId="0">
      <alignment horizontal="right" vertical="bottom"/>
    </xf>
    <xf numFmtId="0" fontId="2" fillId="2" borderId="7" applyAlignment="1" pivotButton="0" quotePrefix="0" xfId="0">
      <alignment horizontal="right" vertical="bottom"/>
    </xf>
    <xf numFmtId="0" fontId="1" fillId="2" borderId="7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/>
    </xf>
    <xf numFmtId="0" fontId="1" fillId="2" borderId="0" applyAlignment="1" pivotButton="0" quotePrefix="0" xfId="0">
      <alignment vertical="bottom"/>
    </xf>
    <xf numFmtId="0" fontId="1" fillId="2" borderId="8" applyAlignment="1" pivotButton="0" quotePrefix="0" xfId="0">
      <alignment vertical="bottom"/>
    </xf>
    <xf numFmtId="0" fontId="1" fillId="0" borderId="8" applyAlignment="1" pivotButton="0" quotePrefix="0" xfId="0">
      <alignment vertical="bottom"/>
    </xf>
    <xf numFmtId="0" fontId="2" fillId="0" borderId="1" applyAlignment="1" pivotButton="0" quotePrefix="0" xfId="0">
      <alignment horizontal="right" vertical="bottom"/>
    </xf>
    <xf numFmtId="0" fontId="1" fillId="0" borderId="7" applyAlignment="1" pivotButton="0" quotePrefix="0" xfId="0">
      <alignment horizontal="right" vertical="bottom"/>
    </xf>
    <xf numFmtId="0" fontId="2" fillId="2" borderId="1" applyAlignment="1" pivotButton="0" quotePrefix="0" xfId="0">
      <alignment horizontal="right" vertical="bottom"/>
    </xf>
    <xf numFmtId="0" fontId="2" fillId="2" borderId="0" applyAlignment="1" pivotButton="0" quotePrefix="0" xfId="0">
      <alignment horizontal="right" vertical="bottom"/>
    </xf>
    <xf numFmtId="0" fontId="2" fillId="2" borderId="6" applyAlignment="1" pivotButton="0" quotePrefix="0" xfId="0">
      <alignment horizontal="right" vertical="bottom"/>
    </xf>
    <xf numFmtId="0" fontId="1" fillId="0" borderId="4" applyAlignment="1" pivotButton="0" quotePrefix="0" xfId="0">
      <alignment horizontal="right" vertical="bottom"/>
    </xf>
    <xf numFmtId="0" fontId="2" fillId="0" borderId="6" applyAlignment="1" pivotButton="0" quotePrefix="0" xfId="0">
      <alignment horizontal="right" vertical="bottom"/>
    </xf>
    <xf numFmtId="0" fontId="1" fillId="2" borderId="1" applyAlignment="1" pivotButton="0" quotePrefix="0" xfId="0">
      <alignment horizontal="right" vertical="bottom"/>
    </xf>
    <xf numFmtId="0" fontId="4" fillId="3" borderId="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3" fillId="0" borderId="10" pivotButton="0" quotePrefix="0" xfId="0"/>
    <xf numFmtId="0" fontId="3" fillId="0" borderId="1" pivotButton="0" quotePrefix="0" xfId="0"/>
    <xf numFmtId="0" fontId="3" fillId="0" borderId="11" pivotButton="0" quotePrefix="0" xfId="0"/>
    <xf numFmtId="0" fontId="3" fillId="0" borderId="7" pivotButton="0" quotePrefix="0" xfId="0"/>
    <xf numFmtId="0" fontId="1" fillId="0" borderId="4" applyAlignment="1" pivotButton="0" quotePrefix="0" xfId="0">
      <alignment vertical="bottom"/>
    </xf>
    <xf numFmtId="0" fontId="5" fillId="0" borderId="9" applyAlignment="1" pivotButton="0" quotePrefix="0" xfId="0">
      <alignment horizontal="center" vertical="center"/>
    </xf>
    <xf numFmtId="0" fontId="6" fillId="0" borderId="3" applyAlignment="1" pivotButton="0" quotePrefix="0" xfId="0">
      <alignment horizontal="right"/>
    </xf>
    <xf numFmtId="0" fontId="1" fillId="0" borderId="0" applyAlignment="1" pivotButton="0" quotePrefix="0" xfId="0">
      <alignment horizontal="right" vertical="bottom"/>
    </xf>
    <xf numFmtId="0" fontId="6" fillId="0" borderId="7" applyAlignment="1" pivotButton="0" quotePrefix="0" xfId="0">
      <alignment horizontal="right"/>
    </xf>
    <xf numFmtId="0" fontId="1" fillId="0" borderId="3" applyAlignment="1" pivotButton="0" quotePrefix="0" xfId="0">
      <alignment horizontal="right" vertical="bottom"/>
    </xf>
    <xf numFmtId="0" fontId="1" fillId="0" borderId="7" applyAlignment="1" pivotButton="0" quotePrefix="0" xfId="0">
      <alignment vertical="bottom"/>
    </xf>
    <xf numFmtId="0" fontId="4" fillId="3" borderId="10" applyAlignment="1" pivotButton="0" quotePrefix="0" xfId="0">
      <alignment horizontal="center" vertical="center"/>
    </xf>
    <xf numFmtId="0" fontId="1" fillId="0" borderId="6" applyAlignment="1" pivotButton="0" quotePrefix="0" xfId="0">
      <alignment vertical="bottom"/>
    </xf>
    <xf numFmtId="0" fontId="1" fillId="0" borderId="0" pivotButton="0" quotePrefix="0" xfId="0"/>
    <xf numFmtId="0" fontId="7" fillId="0" borderId="7" applyAlignment="1" pivotButton="0" quotePrefix="0" xfId="0">
      <alignment horizontal="right"/>
    </xf>
    <xf numFmtId="3" fontId="1" fillId="0" borderId="4" applyAlignment="1" pivotButton="0" quotePrefix="0" xfId="0">
      <alignment horizontal="right" vertical="bottom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right" vertical="bottom"/>
    </xf>
    <xf numFmtId="165" fontId="6" fillId="0" borderId="4" pivotButton="0" quotePrefix="0" xfId="0"/>
    <xf numFmtId="0" fontId="6" fillId="0" borderId="7" pivotButton="0" quotePrefix="0" xfId="0"/>
    <xf numFmtId="165" fontId="1" fillId="0" borderId="4" applyAlignment="1" pivotButton="0" quotePrefix="0" xfId="0">
      <alignment horizontal="right" vertical="bottom"/>
    </xf>
    <xf numFmtId="0" fontId="10" fillId="0" borderId="0" applyAlignment="1" pivotButton="0" quotePrefix="0" xfId="0">
      <alignment vertical="bottom"/>
    </xf>
    <xf numFmtId="0" fontId="6" fillId="0" borderId="0" pivotButton="0" quotePrefix="0" xfId="0"/>
    <xf numFmtId="0" fontId="2" fillId="0" borderId="4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164" fontId="1" fillId="0" borderId="6" applyAlignment="1" pivotButton="0" quotePrefix="0" xfId="0">
      <alignment horizontal="right" vertical="bottom"/>
    </xf>
    <xf numFmtId="0" fontId="1" fillId="2" borderId="4" applyAlignment="1" pivotButton="0" quotePrefix="0" xfId="0">
      <alignment horizontal="right" vertical="bottom"/>
    </xf>
    <xf numFmtId="0" fontId="11" fillId="3" borderId="12" applyAlignment="1" pivotButton="0" quotePrefix="0" xfId="0">
      <alignment horizontal="center" vertical="center"/>
    </xf>
    <xf numFmtId="0" fontId="3" fillId="0" borderId="13" pivotButton="0" quotePrefix="0" xfId="0"/>
    <xf numFmtId="0" fontId="3" fillId="0" borderId="5" pivotButton="0" quotePrefix="0" xfId="0"/>
    <xf numFmtId="0" fontId="12" fillId="4" borderId="12" applyAlignment="1" pivotButton="0" quotePrefix="0" xfId="0">
      <alignment horizontal="center"/>
    </xf>
    <xf numFmtId="0" fontId="13" fillId="5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6" fillId="0" borderId="10" pivotButton="0" quotePrefix="0" xfId="0"/>
    <xf numFmtId="0" fontId="6" fillId="0" borderId="1" pivotButton="0" quotePrefix="0" xfId="0"/>
    <xf numFmtId="0" fontId="0" fillId="0" borderId="1" pivotButton="0" quotePrefix="0" xfId="0"/>
    <xf numFmtId="0" fontId="0" fillId="0" borderId="10" pivotButton="0" quotePrefix="0" xfId="0"/>
    <xf numFmtId="0" fontId="14" fillId="0" borderId="1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6" fillId="0" borderId="10" pivotButton="0" quotePrefix="0" xfId="0"/>
    <xf numFmtId="0" fontId="6" fillId="0" borderId="1" pivotButton="0" quotePrefix="0" xfId="0"/>
    <xf numFmtId="0" fontId="15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bottom"/>
    </xf>
    <xf numFmtId="0" fontId="0" fillId="0" borderId="3" pivotButton="0" quotePrefix="0" xfId="0"/>
    <xf numFmtId="0" fontId="4" fillId="3" borderId="14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7" pivotButton="0" quotePrefix="0" xfId="0"/>
    <xf numFmtId="0" fontId="5" fillId="0" borderId="12" applyAlignment="1" pivotButton="0" quotePrefix="0" xfId="0">
      <alignment horizontal="center" vertical="center"/>
    </xf>
    <xf numFmtId="0" fontId="4" fillId="3" borderId="15" applyAlignment="1" pivotButton="0" quotePrefix="0" xfId="0">
      <alignment horizontal="center" vertical="center"/>
    </xf>
    <xf numFmtId="0" fontId="11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" pivotButton="0" quotePrefix="0" xfId="0"/>
    <xf numFmtId="0" fontId="12" fillId="4" borderId="4" applyAlignment="1" pivotButton="0" quotePrefix="0" xfId="0">
      <alignment horizontal="center"/>
    </xf>
    <xf numFmtId="0" fontId="13" fillId="5" borderId="14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Q81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77" min="1" max="1"/>
    <col width="23.13" customWidth="1" style="77" min="2" max="2"/>
    <col width="21.38" customWidth="1" style="77" min="3" max="3"/>
    <col width="27.38" customWidth="1" style="77" min="5" max="5"/>
  </cols>
  <sheetData>
    <row r="1">
      <c r="A1" s="1" t="n"/>
      <c r="B1" s="78" t="inlineStr">
        <is>
          <t>Засыпание</t>
        </is>
      </c>
      <c r="C1" s="79" t="n"/>
      <c r="D1" s="78" t="inlineStr">
        <is>
          <t>Телефон ( использование телефона )</t>
        </is>
      </c>
      <c r="E1" s="79" t="n"/>
      <c r="F1" s="78" t="inlineStr">
        <is>
          <t>Курение</t>
        </is>
      </c>
      <c r="G1" s="79" t="n"/>
      <c r="H1" s="78" t="inlineStr">
        <is>
          <t>Взгляд в стор.</t>
        </is>
      </c>
      <c r="I1" s="79" t="n"/>
      <c r="J1" s="78" t="inlineStr">
        <is>
          <t>Ремень</t>
        </is>
      </c>
      <c r="K1" s="79" t="n"/>
      <c r="L1" s="78" t="inlineStr">
        <is>
          <t>Еда</t>
        </is>
      </c>
      <c r="M1" s="79" t="n"/>
      <c r="N1" s="4" t="inlineStr">
        <is>
          <t>Водит. нет в кадре</t>
        </is>
      </c>
      <c r="P1" s="78" t="inlineStr">
        <is>
          <t>Заслон камеры (игнор)</t>
        </is>
      </c>
      <c r="Q1" s="79" t="n"/>
    </row>
    <row r="2">
      <c r="A2" s="1" t="n"/>
      <c r="B2" s="6" t="inlineStr">
        <is>
          <t>Всего</t>
        </is>
      </c>
      <c r="C2" s="6" t="inlineStr">
        <is>
          <t>Подтверждено</t>
        </is>
      </c>
      <c r="D2" s="6" t="inlineStr">
        <is>
          <t>Всего</t>
        </is>
      </c>
      <c r="E2" s="6" t="inlineStr">
        <is>
          <t>Подтверждено</t>
        </is>
      </c>
      <c r="F2" s="6" t="inlineStr">
        <is>
          <t>Всего</t>
        </is>
      </c>
      <c r="G2" s="6" t="inlineStr">
        <is>
          <t>Подтверждено</t>
        </is>
      </c>
      <c r="H2" s="6" t="inlineStr">
        <is>
          <t>Всего</t>
        </is>
      </c>
      <c r="I2" s="6" t="inlineStr">
        <is>
          <t>Подтверждено</t>
        </is>
      </c>
      <c r="J2" s="6" t="inlineStr">
        <is>
          <t>Всего</t>
        </is>
      </c>
      <c r="K2" s="6" t="inlineStr">
        <is>
          <t>Подтверждено</t>
        </is>
      </c>
      <c r="L2" s="6" t="inlineStr">
        <is>
          <t>Всего</t>
        </is>
      </c>
      <c r="M2" s="6" t="inlineStr">
        <is>
          <t>Подтверждено</t>
        </is>
      </c>
      <c r="N2" s="6" t="inlineStr">
        <is>
          <t>Всего</t>
        </is>
      </c>
      <c r="O2" s="6" t="inlineStr">
        <is>
          <t>Подтверждено</t>
        </is>
      </c>
      <c r="P2" s="6" t="inlineStr">
        <is>
          <t>Всего</t>
        </is>
      </c>
      <c r="Q2" s="6" t="inlineStr">
        <is>
          <t>Подтверждено</t>
        </is>
      </c>
    </row>
    <row r="3">
      <c r="A3" s="19" t="inlineStr">
        <is>
          <t>Айрат (2.5)</t>
        </is>
      </c>
      <c r="B3" s="8" t="n">
        <v>4</v>
      </c>
      <c r="C3" s="9" t="n">
        <v>2</v>
      </c>
      <c r="D3" s="9" t="n">
        <v>1</v>
      </c>
      <c r="E3" s="9" t="n">
        <v>0</v>
      </c>
      <c r="F3" s="9" t="n">
        <v>32</v>
      </c>
      <c r="G3" s="9" t="n">
        <v>0</v>
      </c>
      <c r="H3" s="9" t="n">
        <v>1</v>
      </c>
      <c r="I3" s="9" t="n">
        <v>1</v>
      </c>
      <c r="J3" s="9" t="n">
        <v>0</v>
      </c>
      <c r="K3" s="9" t="n">
        <v>0</v>
      </c>
      <c r="L3" s="10" t="n">
        <v>0</v>
      </c>
      <c r="M3" s="10" t="n">
        <v>0</v>
      </c>
      <c r="N3" s="10" t="n">
        <v>0</v>
      </c>
      <c r="O3" s="11" t="n">
        <v>0</v>
      </c>
      <c r="P3" s="11" t="n">
        <v>0</v>
      </c>
      <c r="Q3" s="11" t="n">
        <v>0</v>
      </c>
    </row>
    <row r="4">
      <c r="A4" s="19" t="inlineStr">
        <is>
          <t xml:space="preserve"> Айрат (3.5)</t>
        </is>
      </c>
      <c r="B4" s="12" t="n">
        <v>10</v>
      </c>
      <c r="C4" s="13" t="n">
        <v>2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4</v>
      </c>
      <c r="I4" s="13" t="n">
        <v>0</v>
      </c>
      <c r="J4" s="13" t="n">
        <v>1</v>
      </c>
      <c r="K4" s="13" t="n">
        <v>1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5</v>
      </c>
      <c r="Q4" s="14" t="n">
        <v>0</v>
      </c>
    </row>
    <row r="5">
      <c r="A5" s="15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5" t="n"/>
    </row>
    <row r="6">
      <c r="A6" s="15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8" t="n"/>
    </row>
    <row r="7">
      <c r="A7" s="19" t="inlineStr">
        <is>
          <t xml:space="preserve"> стартранс 2.5</t>
        </is>
      </c>
      <c r="B7" s="12" t="n">
        <v>246</v>
      </c>
      <c r="C7" s="13" t="n">
        <v>7</v>
      </c>
      <c r="D7" s="13" t="n">
        <v>16</v>
      </c>
      <c r="E7" s="13" t="n">
        <v>2</v>
      </c>
      <c r="F7" s="13" t="n">
        <v>35</v>
      </c>
      <c r="G7" s="13" t="n">
        <v>0</v>
      </c>
      <c r="H7" s="13" t="n">
        <v>53</v>
      </c>
      <c r="I7" s="13" t="n">
        <v>14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2</v>
      </c>
      <c r="O7" s="13" t="n">
        <v>0</v>
      </c>
      <c r="P7" s="13" t="n">
        <v>0</v>
      </c>
      <c r="Q7" s="13" t="n">
        <v>0</v>
      </c>
    </row>
    <row r="8">
      <c r="A8" s="19" t="inlineStr">
        <is>
          <t xml:space="preserve"> стартранс 3.5</t>
        </is>
      </c>
      <c r="B8" s="12">
        <f>72+82</f>
        <v/>
      </c>
      <c r="C8" s="13">
        <f>0+0</f>
        <v/>
      </c>
      <c r="D8" s="13">
        <f>0+0</f>
        <v/>
      </c>
      <c r="E8" s="13">
        <f>0+0</f>
        <v/>
      </c>
      <c r="F8" s="13">
        <f>1+23</f>
        <v/>
      </c>
      <c r="G8" s="13">
        <f>0+0</f>
        <v/>
      </c>
      <c r="H8" s="13">
        <f>2+20</f>
        <v/>
      </c>
      <c r="I8" s="13">
        <f>0+1</f>
        <v/>
      </c>
      <c r="J8" s="13">
        <f>14+5</f>
        <v/>
      </c>
      <c r="K8" s="13">
        <f>13+3</f>
        <v/>
      </c>
      <c r="L8" s="14">
        <f>33+18</f>
        <v/>
      </c>
      <c r="M8" s="14">
        <f>0+0</f>
        <v/>
      </c>
      <c r="N8" s="14">
        <f>3+1</f>
        <v/>
      </c>
      <c r="O8" s="20">
        <f>0+0</f>
        <v/>
      </c>
      <c r="P8" s="14">
        <f>13+25</f>
        <v/>
      </c>
      <c r="Q8" s="20">
        <f>0+0</f>
        <v/>
      </c>
    </row>
    <row r="11">
      <c r="A11" s="21" t="inlineStr">
        <is>
          <t>00990084A9</t>
        </is>
      </c>
      <c r="B11" s="8" t="n">
        <v>0</v>
      </c>
      <c r="C11" s="9" t="n">
        <v>0</v>
      </c>
      <c r="D11" s="22" t="n"/>
      <c r="E11" s="22" t="n"/>
    </row>
    <row r="12">
      <c r="A12" s="21" t="inlineStr">
        <is>
          <t>7BD5E634</t>
        </is>
      </c>
      <c r="B12" s="23">
        <f>1+0</f>
        <v/>
      </c>
      <c r="C12" s="13">
        <f>0+0</f>
        <v/>
      </c>
      <c r="D12" s="22" t="n"/>
      <c r="E12" s="22" t="n"/>
    </row>
    <row r="13">
      <c r="A13" s="16" t="n"/>
      <c r="B13" s="17" t="n"/>
      <c r="C13" s="17" t="n"/>
      <c r="D13" s="16" t="n"/>
      <c r="E13" s="16" t="n"/>
    </row>
    <row r="14">
      <c r="A14" s="21" t="n">
        <v>99021922</v>
      </c>
      <c r="B14" s="23" t="n">
        <v>0</v>
      </c>
      <c r="C14" s="13" t="n">
        <v>0</v>
      </c>
      <c r="D14" s="22" t="n"/>
      <c r="E14" s="22" t="n"/>
    </row>
    <row r="15">
      <c r="A15" s="21" t="inlineStr">
        <is>
          <t>24B0324B</t>
        </is>
      </c>
      <c r="B15" s="23">
        <f>1+0</f>
        <v/>
      </c>
      <c r="C15" s="13">
        <f>0+0</f>
        <v/>
      </c>
      <c r="D15" s="22" t="n"/>
      <c r="E15" s="22" t="n"/>
    </row>
    <row r="16">
      <c r="A16" s="16" t="n"/>
      <c r="B16" s="17" t="n"/>
      <c r="C16" s="17" t="n"/>
      <c r="D16" s="16" t="n"/>
      <c r="E16" s="16" t="n"/>
    </row>
    <row r="17">
      <c r="A17" s="21" t="inlineStr">
        <is>
          <t>009901FF47</t>
        </is>
      </c>
      <c r="B17" s="23" t="n">
        <v>234</v>
      </c>
      <c r="C17" s="13" t="n">
        <v>6</v>
      </c>
      <c r="D17" s="22" t="n"/>
      <c r="E17" s="22" t="n"/>
    </row>
    <row r="18">
      <c r="A18" s="21" t="inlineStr">
        <is>
          <t>DC9799A3</t>
        </is>
      </c>
      <c r="B18" s="23">
        <f>0+50</f>
        <v/>
      </c>
      <c r="C18" s="13">
        <f>0+0</f>
        <v/>
      </c>
      <c r="D18" s="22" t="n"/>
      <c r="E18" s="22" t="n"/>
    </row>
    <row r="19">
      <c r="A19" s="16" t="n"/>
      <c r="B19" s="16" t="n"/>
      <c r="C19" s="16" t="n"/>
      <c r="D19" s="16" t="n"/>
      <c r="E19" s="16" t="n"/>
    </row>
    <row r="20">
      <c r="A20" s="22" t="n">
        <v>99020562</v>
      </c>
      <c r="B20" s="24" t="n">
        <v>1</v>
      </c>
      <c r="C20" s="24" t="n">
        <v>1</v>
      </c>
      <c r="D20" s="22" t="n"/>
      <c r="E20" s="22" t="n"/>
    </row>
    <row r="21">
      <c r="A21" s="21" t="inlineStr">
        <is>
          <t>E34C9DE9</t>
        </is>
      </c>
      <c r="B21" s="23">
        <f>0+0</f>
        <v/>
      </c>
      <c r="C21" s="13">
        <f>0+0</f>
        <v/>
      </c>
      <c r="D21" s="22" t="n"/>
      <c r="E21" s="22" t="n"/>
    </row>
    <row r="22">
      <c r="A22" s="16" t="n"/>
      <c r="B22" s="17" t="n"/>
      <c r="C22" s="17" t="n"/>
      <c r="D22" s="16" t="n"/>
      <c r="E22" s="16" t="n"/>
    </row>
    <row r="23">
      <c r="A23" s="21" t="inlineStr">
        <is>
          <t>00990212A5</t>
        </is>
      </c>
      <c r="B23" s="23" t="n">
        <v>0</v>
      </c>
      <c r="C23" s="13" t="n">
        <v>0</v>
      </c>
      <c r="D23" s="22" t="n"/>
      <c r="E23" s="22" t="n"/>
    </row>
    <row r="24">
      <c r="A24" s="21" t="inlineStr">
        <is>
          <t>16AC9065</t>
        </is>
      </c>
      <c r="B24" s="23">
        <f>0+7</f>
        <v/>
      </c>
      <c r="C24" s="13">
        <f>0+0</f>
        <v/>
      </c>
      <c r="D24" s="22" t="n"/>
      <c r="E24" s="22" t="n"/>
    </row>
    <row r="25">
      <c r="A25" s="16" t="n"/>
      <c r="B25" s="17" t="n"/>
      <c r="C25" s="17" t="n"/>
      <c r="D25" s="16" t="n"/>
      <c r="E25" s="16" t="n"/>
    </row>
    <row r="26">
      <c r="A26" s="21" t="inlineStr">
        <is>
          <t>0099020D27</t>
        </is>
      </c>
      <c r="B26" s="23" t="n">
        <v>0</v>
      </c>
      <c r="C26" s="13" t="n">
        <v>0</v>
      </c>
      <c r="D26" s="22" t="n"/>
      <c r="E26" s="22" t="n"/>
    </row>
    <row r="27">
      <c r="A27" s="21" t="inlineStr">
        <is>
          <t>DC314877</t>
        </is>
      </c>
      <c r="B27" s="23">
        <f>0+0</f>
        <v/>
      </c>
      <c r="C27" s="13">
        <f>0+0</f>
        <v/>
      </c>
      <c r="D27" s="22" t="n"/>
      <c r="E27" s="22" t="n"/>
    </row>
    <row r="28">
      <c r="A28" s="16" t="n"/>
      <c r="B28" s="17" t="n"/>
      <c r="C28" s="17" t="n"/>
      <c r="D28" s="16" t="n"/>
      <c r="E28" s="16" t="n"/>
    </row>
    <row r="29">
      <c r="A29" s="21" t="n">
        <v>99020887</v>
      </c>
      <c r="B29" s="23" t="n">
        <v>1</v>
      </c>
      <c r="C29" s="13" t="n">
        <v>0</v>
      </c>
      <c r="D29" s="22" t="n"/>
      <c r="E29" s="22" t="n"/>
    </row>
    <row r="30">
      <c r="A30" s="21" t="inlineStr">
        <is>
          <t>3B405D84</t>
        </is>
      </c>
      <c r="B30" s="23">
        <f>2+0</f>
        <v/>
      </c>
      <c r="C30" s="13">
        <f>0+0</f>
        <v/>
      </c>
      <c r="D30" s="22" t="n"/>
      <c r="E30" s="22" t="n"/>
    </row>
    <row r="31">
      <c r="A31" s="15" t="n"/>
      <c r="B31" s="17" t="n"/>
      <c r="C31" s="17" t="n"/>
      <c r="D31" s="16" t="n"/>
      <c r="E31" s="16" t="n"/>
    </row>
    <row r="32">
      <c r="A32" s="19" t="inlineStr">
        <is>
          <t>00990218EB</t>
        </is>
      </c>
      <c r="B32" s="23" t="n">
        <v>0</v>
      </c>
      <c r="C32" s="13" t="n">
        <v>0</v>
      </c>
      <c r="D32" s="22" t="n"/>
      <c r="E32" s="22" t="n"/>
    </row>
    <row r="33">
      <c r="A33" s="19" t="inlineStr">
        <is>
          <t>F3E6904E</t>
        </is>
      </c>
      <c r="B33" s="23">
        <f>1+0</f>
        <v/>
      </c>
      <c r="C33" s="13">
        <f>0+0</f>
        <v/>
      </c>
      <c r="D33" s="22" t="n"/>
      <c r="E33" s="22" t="n"/>
    </row>
    <row r="34">
      <c r="A34" s="15" t="n"/>
      <c r="B34" s="17" t="n"/>
      <c r="C34" s="17" t="n"/>
      <c r="D34" s="16" t="n"/>
      <c r="E34" s="16" t="n"/>
    </row>
    <row r="35">
      <c r="A35" s="19" t="n">
        <v>99021403</v>
      </c>
      <c r="B35" s="23" t="n">
        <v>1</v>
      </c>
      <c r="C35" s="13" t="n">
        <v>0</v>
      </c>
      <c r="D35" s="22" t="n"/>
      <c r="E35" s="22" t="n"/>
    </row>
    <row r="36">
      <c r="A36" s="19" t="inlineStr">
        <is>
          <t>0FF409BF</t>
        </is>
      </c>
      <c r="B36" s="25">
        <f>0+3</f>
        <v/>
      </c>
      <c r="C36" s="13">
        <f>0+0</f>
        <v/>
      </c>
      <c r="D36" s="22" t="n"/>
      <c r="E36" s="22" t="n"/>
    </row>
    <row r="37">
      <c r="A37" s="15" t="n"/>
      <c r="B37" s="17" t="n"/>
      <c r="C37" s="17" t="n"/>
      <c r="D37" s="16" t="n"/>
      <c r="E37" s="16" t="n"/>
    </row>
    <row r="38">
      <c r="A38" s="19" t="n">
        <v>99021333</v>
      </c>
      <c r="B38" s="23" t="n">
        <v>0</v>
      </c>
      <c r="C38" s="13" t="n">
        <v>0</v>
      </c>
      <c r="D38" s="22" t="n"/>
      <c r="E38" s="22" t="n"/>
    </row>
    <row r="39">
      <c r="A39" s="19" t="inlineStr">
        <is>
          <t>F3CAF18B</t>
        </is>
      </c>
      <c r="B39" s="23">
        <f>0+0</f>
        <v/>
      </c>
      <c r="C39" s="13">
        <f>0+0</f>
        <v/>
      </c>
      <c r="D39" s="22" t="n"/>
      <c r="E39" s="22" t="n"/>
    </row>
    <row r="40">
      <c r="A40" s="16" t="n"/>
      <c r="B40" s="17" t="n"/>
      <c r="C40" s="17" t="n"/>
      <c r="D40" s="16" t="n"/>
      <c r="E40" s="16" t="n"/>
    </row>
    <row r="41">
      <c r="A41" s="21" t="inlineStr">
        <is>
          <t>00990214BA</t>
        </is>
      </c>
      <c r="B41" s="23" t="n">
        <v>0</v>
      </c>
      <c r="C41" s="13" t="n">
        <v>0</v>
      </c>
      <c r="D41" s="22" t="n"/>
      <c r="E41" s="22" t="n"/>
    </row>
    <row r="42">
      <c r="A42" s="21" t="inlineStr">
        <is>
          <t>F448F28E</t>
        </is>
      </c>
      <c r="B42" s="23">
        <f>0+0</f>
        <v/>
      </c>
      <c r="C42" s="13">
        <f>0+0</f>
        <v/>
      </c>
      <c r="D42" s="22" t="n"/>
      <c r="E42" s="22" t="n"/>
    </row>
    <row r="43">
      <c r="A43" s="16" t="n"/>
      <c r="B43" s="17" t="n"/>
      <c r="C43" s="17" t="n"/>
      <c r="D43" s="16" t="n"/>
      <c r="E43" s="16" t="n"/>
    </row>
    <row r="44">
      <c r="A44" s="21" t="inlineStr">
        <is>
          <t>009901FDE5</t>
        </is>
      </c>
      <c r="B44" s="23" t="n">
        <v>0</v>
      </c>
      <c r="C44" s="13" t="n">
        <v>0</v>
      </c>
      <c r="D44" s="22" t="n"/>
      <c r="E44" s="22" t="n"/>
    </row>
    <row r="45">
      <c r="A45" s="21" t="inlineStr">
        <is>
          <t>C2EA030C</t>
        </is>
      </c>
      <c r="B45" s="12">
        <f>0+0</f>
        <v/>
      </c>
      <c r="C45" s="13">
        <f>0+0</f>
        <v/>
      </c>
      <c r="D45" s="22" t="n"/>
      <c r="E45" s="22" t="n"/>
    </row>
    <row r="46">
      <c r="A46" s="16" t="n"/>
      <c r="B46" s="17" t="n"/>
      <c r="C46" s="17" t="n"/>
      <c r="D46" s="16" t="n"/>
      <c r="E46" s="16" t="n"/>
    </row>
    <row r="47">
      <c r="A47" s="21" t="inlineStr">
        <is>
          <t>009901FF38</t>
        </is>
      </c>
      <c r="B47" s="23" t="n">
        <v>0</v>
      </c>
      <c r="C47" s="13" t="n">
        <v>0</v>
      </c>
      <c r="D47" s="22" t="n"/>
      <c r="E47" s="22" t="n"/>
    </row>
    <row r="48">
      <c r="A48" s="21" t="inlineStr">
        <is>
          <t>B0DCEB1C</t>
        </is>
      </c>
      <c r="B48" s="23">
        <f>27+0</f>
        <v/>
      </c>
      <c r="C48" s="13">
        <f>0+0</f>
        <v/>
      </c>
      <c r="D48" s="22" t="n"/>
      <c r="E48" s="22" t="n"/>
    </row>
    <row r="49">
      <c r="A49" s="16" t="n"/>
      <c r="B49" s="17" t="n"/>
      <c r="C49" s="17" t="n"/>
      <c r="D49" s="16" t="n"/>
      <c r="E49" s="16" t="n"/>
    </row>
    <row r="50">
      <c r="A50" s="21" t="inlineStr">
        <is>
          <t>009901FDE6</t>
        </is>
      </c>
      <c r="B50" s="23" t="n">
        <v>0</v>
      </c>
      <c r="C50" s="13" t="n">
        <v>0</v>
      </c>
      <c r="D50" s="22" t="n"/>
      <c r="E50" s="22" t="n"/>
    </row>
    <row r="51">
      <c r="A51" s="21" t="inlineStr">
        <is>
          <t>54CCF027</t>
        </is>
      </c>
      <c r="B51" s="23">
        <f>0+0</f>
        <v/>
      </c>
      <c r="C51" s="13">
        <f>0+0</f>
        <v/>
      </c>
      <c r="D51" s="22" t="n"/>
      <c r="E51" s="22" t="n"/>
    </row>
    <row r="52">
      <c r="A52" s="16" t="n"/>
      <c r="B52" s="17" t="n"/>
      <c r="C52" s="17" t="n"/>
      <c r="D52" s="16" t="n"/>
      <c r="E52" s="16" t="n"/>
    </row>
    <row r="53">
      <c r="A53" s="21" t="inlineStr">
        <is>
          <t>009902118A</t>
        </is>
      </c>
      <c r="B53" s="23" t="n">
        <v>0</v>
      </c>
      <c r="C53" s="13" t="n">
        <v>0</v>
      </c>
      <c r="D53" s="22" t="n"/>
      <c r="E53" s="22" t="n"/>
    </row>
    <row r="54">
      <c r="A54" s="21" t="inlineStr">
        <is>
          <t>AEF99175</t>
        </is>
      </c>
      <c r="B54" s="23">
        <f>0+0</f>
        <v/>
      </c>
      <c r="C54" s="13">
        <f>0+0</f>
        <v/>
      </c>
      <c r="D54" s="22" t="n"/>
      <c r="E54" s="22" t="n"/>
    </row>
    <row r="55">
      <c r="A55" s="16" t="n"/>
      <c r="B55" s="17" t="n"/>
      <c r="C55" s="17" t="n"/>
      <c r="D55" s="16" t="n"/>
      <c r="E55" s="16" t="n"/>
    </row>
    <row r="56">
      <c r="A56" s="21" t="inlineStr">
        <is>
          <t>00990202B9</t>
        </is>
      </c>
      <c r="B56" s="23" t="n">
        <v>6</v>
      </c>
      <c r="C56" s="13" t="n">
        <v>0</v>
      </c>
      <c r="D56" s="22" t="n"/>
      <c r="E56" s="22" t="n"/>
    </row>
    <row r="57">
      <c r="A57" s="21" t="inlineStr">
        <is>
          <t>2D3CB852</t>
        </is>
      </c>
      <c r="B57" s="23">
        <f>17+0</f>
        <v/>
      </c>
      <c r="C57" s="13">
        <f>0+0</f>
        <v/>
      </c>
      <c r="D57" s="22" t="n"/>
      <c r="E57" s="22" t="n"/>
    </row>
    <row r="58">
      <c r="A58" s="16" t="n"/>
      <c r="B58" s="17" t="n"/>
      <c r="C58" s="17" t="n"/>
      <c r="D58" s="16" t="n"/>
      <c r="E58" s="16" t="n"/>
    </row>
    <row r="59">
      <c r="A59" s="21" t="n">
        <v>99021264</v>
      </c>
      <c r="B59" s="8" t="n">
        <v>0</v>
      </c>
      <c r="C59" s="8" t="n">
        <v>0</v>
      </c>
      <c r="D59" s="22" t="n"/>
      <c r="E59" s="22" t="n"/>
    </row>
    <row r="60">
      <c r="A60" s="21" t="inlineStr">
        <is>
          <t>77E9C362</t>
        </is>
      </c>
      <c r="B60" s="8">
        <f>0+2</f>
        <v/>
      </c>
      <c r="C60" s="8">
        <f>0+0</f>
        <v/>
      </c>
      <c r="D60" s="22" t="n"/>
      <c r="E60" s="22" t="n"/>
    </row>
    <row r="61">
      <c r="A61" s="16" t="n"/>
      <c r="B61" s="17" t="n"/>
      <c r="C61" s="17" t="n"/>
      <c r="D61" s="16" t="n"/>
      <c r="E61" s="16" t="n"/>
    </row>
    <row r="62">
      <c r="A62" s="21" t="n">
        <v>99021250</v>
      </c>
      <c r="B62" s="23" t="n">
        <v>1</v>
      </c>
      <c r="C62" s="13" t="n">
        <v>0</v>
      </c>
      <c r="D62" s="22" t="n"/>
      <c r="E62" s="22" t="n"/>
    </row>
    <row r="63">
      <c r="A63" s="21" t="inlineStr">
        <is>
          <t>F2358DB7</t>
        </is>
      </c>
      <c r="B63" s="23">
        <f>0+8</f>
        <v/>
      </c>
      <c r="C63" s="13">
        <f>0+0</f>
        <v/>
      </c>
      <c r="D63" s="22" t="n"/>
      <c r="E63" s="22" t="n"/>
    </row>
    <row r="64">
      <c r="A64" s="16" t="n"/>
      <c r="B64" s="17" t="n"/>
      <c r="C64" s="17" t="n"/>
      <c r="D64" s="16" t="n"/>
      <c r="E64" s="16" t="n"/>
    </row>
    <row r="65">
      <c r="A65" s="26" t="n">
        <v>99021853</v>
      </c>
      <c r="B65" s="23" t="n">
        <v>0</v>
      </c>
      <c r="C65" s="13" t="n">
        <v>0</v>
      </c>
      <c r="D65" s="22" t="n"/>
      <c r="E65" s="22" t="n"/>
    </row>
    <row r="66">
      <c r="A66" s="26" t="n">
        <v>46236820</v>
      </c>
      <c r="B66" s="23">
        <f>0+5</f>
        <v/>
      </c>
      <c r="C66" s="13">
        <f>0+0</f>
        <v/>
      </c>
      <c r="D66" s="22" t="n"/>
      <c r="E66" s="22" t="n"/>
    </row>
    <row r="67">
      <c r="A67" s="16" t="n"/>
      <c r="B67" s="17" t="n"/>
      <c r="C67" s="17" t="n"/>
      <c r="D67" s="16" t="n"/>
      <c r="E67" s="16" t="n"/>
    </row>
    <row r="68">
      <c r="A68" s="26" t="inlineStr">
        <is>
          <t>009902063C</t>
        </is>
      </c>
      <c r="B68" s="23" t="n">
        <v>1</v>
      </c>
      <c r="C68" s="13" t="n">
        <v>0</v>
      </c>
      <c r="D68" s="22" t="n"/>
      <c r="E68" s="22" t="n"/>
    </row>
    <row r="69">
      <c r="A69" s="26" t="inlineStr">
        <is>
          <t>666C1476</t>
        </is>
      </c>
      <c r="B69" s="8">
        <f>0+4</f>
        <v/>
      </c>
      <c r="C69" s="8">
        <f>0+0</f>
        <v/>
      </c>
      <c r="D69" s="22" t="n"/>
      <c r="E69" s="22" t="n"/>
    </row>
    <row r="70">
      <c r="A70" s="15" t="n"/>
      <c r="B70" s="17" t="n"/>
      <c r="C70" s="17" t="n"/>
      <c r="D70" s="16" t="n"/>
      <c r="E70" s="16" t="n"/>
    </row>
    <row r="71">
      <c r="A71" s="21" t="inlineStr">
        <is>
          <t>00990216C0</t>
        </is>
      </c>
      <c r="B71" s="23" t="n">
        <v>1</v>
      </c>
      <c r="C71" s="13" t="n">
        <v>0</v>
      </c>
      <c r="D71" s="22" t="n"/>
      <c r="E71" s="22" t="n"/>
    </row>
    <row r="72">
      <c r="A72" s="21" t="inlineStr">
        <is>
          <t>81DA03CC</t>
        </is>
      </c>
      <c r="B72" s="23">
        <f>19+0</f>
        <v/>
      </c>
      <c r="C72" s="13">
        <f>0+0</f>
        <v/>
      </c>
      <c r="D72" s="22" t="n"/>
      <c r="E72" s="22" t="n"/>
    </row>
    <row r="73">
      <c r="A73" s="16" t="n"/>
      <c r="B73" s="17" t="n"/>
      <c r="C73" s="17" t="n"/>
      <c r="D73" s="16" t="n"/>
      <c r="E73" s="16" t="n"/>
    </row>
    <row r="74">
      <c r="A74" s="21" t="inlineStr">
        <is>
          <t>00990217CD</t>
        </is>
      </c>
      <c r="B74" s="23" t="n">
        <v>0</v>
      </c>
      <c r="C74" s="13" t="n">
        <v>0</v>
      </c>
      <c r="D74" s="22" t="n"/>
      <c r="E74" s="22" t="n"/>
    </row>
    <row r="75">
      <c r="A75" s="21" t="inlineStr">
        <is>
          <t>43E4E89B</t>
        </is>
      </c>
      <c r="B75" s="23">
        <f>0+3</f>
        <v/>
      </c>
      <c r="C75" s="13">
        <f>0+0</f>
        <v/>
      </c>
      <c r="D75" s="22" t="n"/>
      <c r="E75" s="22" t="n"/>
    </row>
    <row r="76">
      <c r="A76" s="16" t="n"/>
      <c r="B76" s="17" t="n"/>
      <c r="C76" s="17" t="n"/>
      <c r="D76" s="16" t="n"/>
      <c r="E76" s="16" t="n"/>
    </row>
    <row r="77">
      <c r="A77" s="21" t="n">
        <v>99021401</v>
      </c>
      <c r="B77" s="23" t="n">
        <v>0</v>
      </c>
      <c r="C77" s="13" t="n">
        <v>0</v>
      </c>
      <c r="D77" s="22" t="n"/>
      <c r="E77" s="22" t="n"/>
    </row>
    <row r="78">
      <c r="A78" s="21" t="inlineStr">
        <is>
          <t>7CCA7702</t>
        </is>
      </c>
      <c r="B78" s="23">
        <f>0+0</f>
        <v/>
      </c>
      <c r="C78" s="13">
        <f>0+0</f>
        <v/>
      </c>
      <c r="D78" s="22" t="n"/>
      <c r="E78" s="22" t="n"/>
    </row>
    <row r="79">
      <c r="A79" s="16" t="n"/>
      <c r="B79" s="17" t="n"/>
      <c r="C79" s="17" t="n"/>
      <c r="D79" s="16" t="n"/>
      <c r="E79" s="16" t="n"/>
    </row>
    <row r="80">
      <c r="A80" s="21" t="inlineStr">
        <is>
          <t>009902067D</t>
        </is>
      </c>
      <c r="B80" s="23" t="n">
        <v>0</v>
      </c>
      <c r="C80" s="13" t="n">
        <v>0</v>
      </c>
      <c r="D80" s="22" t="n"/>
      <c r="E80" s="22" t="n"/>
    </row>
    <row r="81">
      <c r="A81" s="21" t="inlineStr">
        <is>
          <t>3884DE73</t>
        </is>
      </c>
      <c r="B81" s="23">
        <f>0+0</f>
        <v/>
      </c>
      <c r="C81" s="13">
        <f>0+0</f>
        <v/>
      </c>
      <c r="D81" s="22" t="n"/>
      <c r="E81" s="22" t="n"/>
    </row>
  </sheetData>
  <mergeCells count="8">
    <mergeCell ref="D1:E1"/>
    <mergeCell ref="H1:I1"/>
    <mergeCell ref="L1:M1"/>
    <mergeCell ref="J1:K1"/>
    <mergeCell ref="P1:Q1"/>
    <mergeCell ref="F1:G1"/>
    <mergeCell ref="B1:C1"/>
    <mergeCell ref="N1:O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"/>
    </sheetView>
  </sheetViews>
  <sheetFormatPr baseColWidth="8" defaultColWidth="12.63" defaultRowHeight="15.75" customHeight="1"/>
  <cols>
    <col width="40.88" customWidth="1" style="77" min="1" max="1"/>
    <col width="42" customWidth="1" style="77" min="2" max="2"/>
    <col width="45.5" customWidth="1" style="77" min="4" max="4"/>
    <col width="45.88" customWidth="1" style="77" min="5" max="5"/>
    <col width="9.130000000000001" customWidth="1" style="77" min="6" max="6"/>
    <col width="35.5" customWidth="1" style="77" min="8" max="8"/>
    <col width="25.13" customWidth="1" style="77" min="9" max="9"/>
    <col width="23" customWidth="1" style="77" min="11" max="11"/>
    <col width="33.75" customWidth="1" style="77" min="12" max="12"/>
    <col width="26.38" customWidth="1" style="77" min="14" max="14"/>
    <col width="33.5" customWidth="1" style="77" min="15" max="15"/>
  </cols>
  <sheetData>
    <row r="1" ht="64.5" customHeight="1" s="77">
      <c r="A1" s="80" t="inlineStr">
        <is>
          <t>19.06.24 - 25.06.24
Общее колличество 
собранных событий (всего)</t>
        </is>
      </c>
      <c r="B1" s="79" t="n"/>
      <c r="C1" s="15" t="n"/>
      <c r="D1" s="80" t="inlineStr">
        <is>
          <t>19.06.24 - 25.06.24
Общее колличество 
собранных событий (подтверждено)</t>
        </is>
      </c>
      <c r="E1" s="79" t="n"/>
      <c r="H1" s="81" t="inlineStr">
        <is>
          <t>19.06.24 - 25.06.24
Категория с наименьшим
показателем точности
(по возрастанию)
айрат 2.5</t>
        </is>
      </c>
      <c r="I1" s="79" t="n"/>
      <c r="J1" s="28" t="n"/>
      <c r="K1" s="81" t="inlineStr">
        <is>
          <t>19.06.24 - 25.06.24
Категория с наименьшим
показателем точности
(по возрастанию)
айрат 3.5</t>
        </is>
      </c>
      <c r="L1" s="79" t="n"/>
      <c r="N1" s="29" t="n"/>
      <c r="O1" s="29" t="n"/>
    </row>
    <row r="2" ht="33.75" customHeight="1" s="77">
      <c r="A2" s="68" t="n"/>
      <c r="B2" s="67" t="n"/>
      <c r="C2" s="15" t="n"/>
      <c r="D2" s="68" t="n"/>
      <c r="E2" s="67" t="n"/>
      <c r="H2" s="82" t="n"/>
      <c r="I2" s="83" t="n"/>
      <c r="J2" s="28" t="n"/>
      <c r="K2" s="82" t="n"/>
      <c r="L2" s="83" t="n"/>
      <c r="N2" s="29" t="n"/>
      <c r="O2" s="29" t="n"/>
    </row>
    <row r="3">
      <c r="A3" s="34" t="inlineStr">
        <is>
          <t>Айрат 2.5</t>
        </is>
      </c>
      <c r="B3" s="24">
        <f>SUM('data-1906-2506'!B3, 'data-1906-2506'!D3, 'data-1906-2506'!F3, 'data-1906-2506'!H3, 'data-1906-2506'!J3, 'data-1906-2506'!L3, 'data-1906-2506'!N3, 'data-1906-2506'!P3  )</f>
        <v/>
      </c>
      <c r="C3" s="15" t="n"/>
      <c r="D3" s="34" t="inlineStr">
        <is>
          <t>Айрат 2.5</t>
        </is>
      </c>
      <c r="E3" s="24">
        <f>SUM('data-1906-2506'!C3,'data-1906-2506'!E3,'data-1906-2506'!G3,'data-1906-2506'!I3,'data-1906-2506'!K3,'data-1906-2506'!M3,'data-1906-2506'!O3,'data-1906-2506'!Q3)</f>
        <v/>
      </c>
      <c r="J3" s="15" t="n"/>
      <c r="L3" s="55" t="n"/>
    </row>
    <row r="4">
      <c r="A4" s="34" t="inlineStr">
        <is>
          <t>Айрат 3.5</t>
        </is>
      </c>
      <c r="B4" s="24">
        <f>SUM('data-1906-2506'!B4, 'data-1906-2506'!D4, 'data-1906-2506'!F4, 'data-1906-2506'!H4, 'data-1906-2506'!J4, 'data-1906-2506'!L4, 'data-1906-2506'!N4, 'data-1906-2506'!P4  )</f>
        <v/>
      </c>
      <c r="C4" s="15" t="n"/>
      <c r="D4" s="34" t="inlineStr">
        <is>
          <t>Айрат 3.5</t>
        </is>
      </c>
      <c r="E4" s="24">
        <f>SUM('data-1906-2506'!C4,'data-1906-2506'!E4,'data-1906-2506'!G4,'data-1906-2506'!I4,'data-1906-2506'!K4,'data-1906-2506'!M4,'data-1906-2506'!O4,'data-1906-2506'!Q4)</f>
        <v/>
      </c>
      <c r="H4" s="84" t="inlineStr">
        <is>
          <t>Категория</t>
        </is>
      </c>
      <c r="I4" s="36" t="inlineStr">
        <is>
          <t>Ремень</t>
        </is>
      </c>
      <c r="J4" s="55" t="n">
        <v>164</v>
      </c>
      <c r="K4" s="84" t="inlineStr">
        <is>
          <t>Категория</t>
        </is>
      </c>
      <c r="L4" s="36" t="inlineStr">
        <is>
          <t>Ремень</t>
        </is>
      </c>
      <c r="M4" s="0" t="n">
        <v>37</v>
      </c>
    </row>
    <row r="5">
      <c r="C5" s="15" t="n"/>
      <c r="H5" s="82" t="n"/>
      <c r="I5" s="38" t="n">
        <v>164</v>
      </c>
      <c r="J5" s="55" t="n"/>
      <c r="K5" s="82" t="n"/>
      <c r="L5" s="38" t="n">
        <v>37</v>
      </c>
    </row>
    <row r="6">
      <c r="A6" s="34" t="inlineStr">
        <is>
          <t>Стар транс 2.5 total</t>
        </is>
      </c>
      <c r="B6" s="24">
        <f>SUM('data-1906-2506'!B7, 'data-1906-2506'!D7, 'data-1906-2506'!F7, 'data-1906-2506'!H7, 'data-1906-2506'!J7, 'data-1906-2506'!L7, 'data-1906-2506'!N7, 'data-1906-2506'!P7  )</f>
        <v/>
      </c>
      <c r="C6" s="15" t="n"/>
      <c r="D6" s="34" t="inlineStr">
        <is>
          <t>Стар транс 2.5 total</t>
        </is>
      </c>
      <c r="E6" s="24">
        <f>SUM('data-1906-2506'!C7,'data-1906-2506'!E7,'data-1906-2506'!G7,'data-1906-2506'!I7,'data-1906-2506'!K7,'data-1906-2506'!M7,'data-1906-2506'!O7,'data-1906-2506'!Q7)</f>
        <v/>
      </c>
      <c r="H6" s="15" t="n"/>
      <c r="I6" s="15" t="n"/>
      <c r="J6" s="15" t="n"/>
    </row>
    <row r="7">
      <c r="A7" s="34" t="inlineStr">
        <is>
          <t>Стар транс 3.5 total</t>
        </is>
      </c>
      <c r="B7" s="24">
        <f>SUM('data-1906-2506'!B8, 'data-1906-2506'!D8, 'data-1906-2506'!F8, 'data-1906-2506'!H8, 'data-1906-2506'!J8, 'data-1906-2506'!L8, 'data-1906-2506'!N8, 'data-1906-2506'!P8  )</f>
        <v/>
      </c>
      <c r="C7" s="15" t="n"/>
      <c r="D7" s="34" t="inlineStr">
        <is>
          <t>Стар транс 3.5 total</t>
        </is>
      </c>
      <c r="E7" s="24">
        <f>SUM('data-1906-2506'!C8,'data-1906-2506'!E8,'data-1906-2506'!G8,'data-1906-2506'!I8,'data-1906-2506'!K8,'data-1906-2506'!M8,'data-1906-2506'!O8,'data-1906-2506'!Q8)</f>
        <v/>
      </c>
      <c r="H7" s="84" t="inlineStr">
        <is>
          <t>Категория</t>
        </is>
      </c>
      <c r="I7" s="39" t="inlineStr">
        <is>
          <t>Курение</t>
        </is>
      </c>
      <c r="J7" s="15" t="n">
        <v>22</v>
      </c>
      <c r="K7" s="84" t="inlineStr">
        <is>
          <t>Категория</t>
        </is>
      </c>
      <c r="L7" s="36" t="inlineStr">
        <is>
          <t>Взгляд в сторону</t>
        </is>
      </c>
      <c r="M7" s="0" t="n">
        <v>19</v>
      </c>
    </row>
    <row r="8">
      <c r="C8" s="15" t="n"/>
      <c r="H8" s="82" t="n"/>
      <c r="I8" s="40" t="n">
        <v>22</v>
      </c>
      <c r="J8" s="55" t="n"/>
      <c r="K8" s="82" t="n"/>
      <c r="L8" s="38" t="n">
        <v>19</v>
      </c>
    </row>
    <row r="9">
      <c r="A9" s="55" t="n"/>
      <c r="C9" s="15" t="n"/>
      <c r="H9" s="15" t="n"/>
      <c r="I9" s="15" t="n"/>
      <c r="J9" s="55" t="n"/>
    </row>
    <row r="10">
      <c r="A10" s="15" t="n"/>
      <c r="B10" s="15" t="n"/>
      <c r="C10" s="15" t="n"/>
      <c r="H10" s="84" t="inlineStr">
        <is>
          <t>Категория</t>
        </is>
      </c>
      <c r="I10" s="39" t="inlineStr">
        <is>
          <t>Взгляд в сторону</t>
        </is>
      </c>
      <c r="J10" s="15" t="n">
        <v>14</v>
      </c>
      <c r="K10" s="84" t="inlineStr">
        <is>
          <t>Категория</t>
        </is>
      </c>
      <c r="L10" s="36" t="inlineStr">
        <is>
          <t>Засыпание</t>
        </is>
      </c>
      <c r="M10" s="0" t="n">
        <v>16</v>
      </c>
    </row>
    <row r="11">
      <c r="A11" s="85" t="inlineStr">
        <is>
          <t>19.06.24 - 25.06.24
Среднее значение 
собранных (всего) событий</t>
        </is>
      </c>
      <c r="B11" s="67" t="n"/>
      <c r="C11" s="15" t="n"/>
      <c r="D11" s="85" t="inlineStr">
        <is>
          <t xml:space="preserve">19.06.24 - 25.06.24
Среднее значение 
собранных событий (подтверждено) </t>
        </is>
      </c>
      <c r="E11" s="67" t="n"/>
      <c r="H11" s="82" t="n"/>
      <c r="I11" s="40" t="n">
        <v>14</v>
      </c>
      <c r="J11" s="15" t="n"/>
      <c r="K11" s="82" t="n"/>
      <c r="L11" s="38" t="n">
        <v>16</v>
      </c>
    </row>
    <row r="12" ht="72" customHeight="1" s="77">
      <c r="A12" s="68" t="n"/>
      <c r="B12" s="67" t="n"/>
      <c r="C12" s="15" t="n"/>
      <c r="D12" s="68" t="n"/>
      <c r="E12" s="67" t="n"/>
      <c r="H12" s="15" t="n"/>
      <c r="I12" s="15" t="n"/>
      <c r="J12" s="15" t="n"/>
    </row>
    <row r="13">
      <c r="A13" s="42" t="inlineStr">
        <is>
          <t>Айрат 2.5 total</t>
        </is>
      </c>
      <c r="B13" s="12">
        <f>B3/8</f>
        <v/>
      </c>
      <c r="C13" s="15" t="n"/>
      <c r="D13" s="34" t="inlineStr">
        <is>
          <t>Айрат 2.5</t>
        </is>
      </c>
      <c r="E13" s="24">
        <f>E3/8</f>
        <v/>
      </c>
      <c r="H13" s="84" t="inlineStr">
        <is>
          <t>Категория</t>
        </is>
      </c>
      <c r="I13" s="39" t="inlineStr">
        <is>
          <t>Телефон</t>
        </is>
      </c>
      <c r="J13" s="15" t="n">
        <v>3</v>
      </c>
      <c r="K13" s="84" t="inlineStr">
        <is>
          <t>Категория</t>
        </is>
      </c>
      <c r="L13" s="36" t="inlineStr">
        <is>
          <t>Еда</t>
        </is>
      </c>
      <c r="M13" s="0" t="n">
        <v>3</v>
      </c>
    </row>
    <row r="14">
      <c r="A14" s="34" t="inlineStr">
        <is>
          <t xml:space="preserve">Айрат 3.5 total </t>
        </is>
      </c>
      <c r="B14" s="24">
        <f>B4/8</f>
        <v/>
      </c>
      <c r="C14" s="43" t="n"/>
      <c r="D14" s="34" t="inlineStr">
        <is>
          <t>Айрат 3.5</t>
        </is>
      </c>
      <c r="E14" s="24">
        <f>E4/8</f>
        <v/>
      </c>
      <c r="H14" s="82" t="n"/>
      <c r="I14" s="44" t="n">
        <v>3</v>
      </c>
      <c r="J14" s="28" t="n"/>
      <c r="K14" s="82" t="n"/>
      <c r="L14" s="38" t="n">
        <v>3</v>
      </c>
    </row>
    <row r="15" ht="20.25" customHeight="1" s="77">
      <c r="C15" s="15" t="n"/>
      <c r="D15" s="15" t="n"/>
      <c r="E15" s="55" t="n"/>
      <c r="H15" s="15" t="n"/>
      <c r="I15" s="28" t="n"/>
      <c r="J15" s="28" t="n"/>
    </row>
    <row r="16">
      <c r="A16" s="34" t="inlineStr">
        <is>
          <t>Стар транс 2.5 total</t>
        </is>
      </c>
      <c r="B16" s="45">
        <f>B6/8</f>
        <v/>
      </c>
      <c r="C16" s="15" t="n"/>
      <c r="D16" s="34" t="inlineStr">
        <is>
          <t>Стар транс 2.5 total</t>
        </is>
      </c>
      <c r="E16" s="24">
        <f>E6/8</f>
        <v/>
      </c>
      <c r="H16" s="84" t="inlineStr">
        <is>
          <t>Категория</t>
        </is>
      </c>
      <c r="I16" s="39" t="inlineStr">
        <is>
          <t>Засыпание</t>
        </is>
      </c>
      <c r="J16" s="15" t="n">
        <v>2</v>
      </c>
      <c r="K16" s="84" t="inlineStr">
        <is>
          <t>Категория</t>
        </is>
      </c>
      <c r="L16" s="36" t="inlineStr">
        <is>
          <t>Курение</t>
        </is>
      </c>
      <c r="M16" s="0" t="n">
        <v>2</v>
      </c>
    </row>
    <row r="17">
      <c r="A17" s="34" t="inlineStr">
        <is>
          <t>Стар транс 3.5 total</t>
        </is>
      </c>
      <c r="B17" s="45">
        <f>B7/8</f>
        <v/>
      </c>
      <c r="C17" s="15" t="n"/>
      <c r="D17" s="34" t="inlineStr">
        <is>
          <t>Стар транс 3.5 total</t>
        </is>
      </c>
      <c r="E17" s="24">
        <f>E7/8</f>
        <v/>
      </c>
      <c r="H17" s="82" t="n"/>
      <c r="I17" s="40" t="n">
        <v>2</v>
      </c>
      <c r="J17" s="55" t="n"/>
      <c r="K17" s="82" t="n"/>
      <c r="L17" s="38" t="n">
        <v>2</v>
      </c>
    </row>
    <row r="18">
      <c r="C18" s="15" t="n"/>
      <c r="D18" s="15" t="n"/>
      <c r="E18" s="55" t="n"/>
      <c r="H18" s="15" t="n"/>
      <c r="I18" s="15" t="n"/>
      <c r="J18" s="55" t="n"/>
    </row>
    <row r="19">
      <c r="C19" s="15" t="n"/>
      <c r="D19" s="15" t="n"/>
      <c r="E19" s="15" t="n"/>
      <c r="H19" s="84" t="inlineStr">
        <is>
          <t>Категория</t>
        </is>
      </c>
      <c r="I19" s="39" t="inlineStr">
        <is>
          <t>Еда</t>
        </is>
      </c>
      <c r="J19" s="15" t="n">
        <v>0</v>
      </c>
      <c r="K19" s="84" t="inlineStr">
        <is>
          <t>Категория</t>
        </is>
      </c>
      <c r="L19" s="36" t="inlineStr">
        <is>
          <t>Заслон камеры</t>
        </is>
      </c>
      <c r="M19" s="0" t="n">
        <v>1</v>
      </c>
    </row>
    <row r="20">
      <c r="C20" s="15" t="n"/>
      <c r="D20" s="15" t="n"/>
      <c r="E20" s="15" t="n"/>
      <c r="H20" s="82" t="n"/>
      <c r="I20" s="40" t="n">
        <v>0</v>
      </c>
      <c r="J20" s="15" t="n"/>
      <c r="K20" s="82" t="n"/>
      <c r="L20" s="38" t="n">
        <v>1</v>
      </c>
    </row>
    <row r="21">
      <c r="A21" s="85" t="inlineStr">
        <is>
          <t>19.06.24 - 25.06.24
Коффециент засыпания
(все события)</t>
        </is>
      </c>
      <c r="B21" s="67" t="n"/>
      <c r="C21" s="15" t="n"/>
      <c r="D21" s="29" t="n"/>
      <c r="E21" s="29" t="n"/>
      <c r="H21" s="15" t="n"/>
      <c r="I21" s="15" t="n"/>
      <c r="J21" s="55" t="n"/>
    </row>
    <row r="22" ht="79.5" customHeight="1" s="77">
      <c r="A22" s="68" t="n"/>
      <c r="B22" s="67" t="n"/>
      <c r="C22" s="15" t="n"/>
      <c r="D22" s="46" t="n"/>
      <c r="E22" s="46" t="n"/>
      <c r="H22" s="84" t="inlineStr">
        <is>
          <t>Категория</t>
        </is>
      </c>
      <c r="I22" s="39" t="inlineStr">
        <is>
          <t>Водитля нет в кадре</t>
        </is>
      </c>
      <c r="J22" s="55" t="n">
        <v>0</v>
      </c>
      <c r="K22" s="84" t="inlineStr">
        <is>
          <t>Категория</t>
        </is>
      </c>
      <c r="L22" s="36" t="inlineStr">
        <is>
          <t>Телефон</t>
        </is>
      </c>
      <c r="M22" s="0" t="n">
        <v>0</v>
      </c>
    </row>
    <row r="23">
      <c r="A23" s="42" t="inlineStr">
        <is>
          <t>Айрат 2.5 total</t>
        </is>
      </c>
      <c r="B23" s="56">
        <f>E3/B3</f>
        <v/>
      </c>
      <c r="C23" s="15" t="n"/>
      <c r="D23" s="47" t="n"/>
      <c r="E23" s="29" t="n"/>
      <c r="H23" s="82" t="n"/>
      <c r="I23" s="40" t="n">
        <v>0</v>
      </c>
      <c r="J23" s="15" t="n"/>
      <c r="K23" s="82" t="n"/>
      <c r="L23" s="38" t="n">
        <v>0</v>
      </c>
    </row>
    <row r="24">
      <c r="A24" s="34" t="inlineStr">
        <is>
          <t xml:space="preserve">Айрат 3.5 total </t>
        </is>
      </c>
      <c r="B24" s="48">
        <f>E4/B4</f>
        <v/>
      </c>
      <c r="C24" s="43" t="n"/>
      <c r="D24" s="29" t="n"/>
      <c r="E24" s="29" t="n"/>
    </row>
    <row r="25">
      <c r="C25" s="15" t="n"/>
      <c r="D25" s="29" t="n"/>
      <c r="E25" s="29" t="n"/>
      <c r="H25" s="84" t="inlineStr">
        <is>
          <t>Категория</t>
        </is>
      </c>
      <c r="I25" s="36" t="inlineStr">
        <is>
          <t>Заслон камеры</t>
        </is>
      </c>
      <c r="J25" s="0" t="n">
        <v>0</v>
      </c>
      <c r="K25" s="84" t="inlineStr">
        <is>
          <t>Категория</t>
        </is>
      </c>
      <c r="L25" s="36" t="inlineStr">
        <is>
          <t>Водитля нет в кадре</t>
        </is>
      </c>
      <c r="M25" s="0" t="n">
        <v>0</v>
      </c>
    </row>
    <row r="26">
      <c r="A26" s="34" t="inlineStr">
        <is>
          <t>Стар транс 2.5 total</t>
        </is>
      </c>
      <c r="B26" s="49">
        <f>E6/B6</f>
        <v/>
      </c>
      <c r="C26" s="15" t="n"/>
      <c r="D26" s="29" t="n"/>
      <c r="E26" s="29" t="n"/>
      <c r="H26" s="82" t="n"/>
      <c r="I26" s="76" t="n">
        <v>0</v>
      </c>
      <c r="K26" s="82" t="n"/>
      <c r="L26" s="38" t="n">
        <v>0</v>
      </c>
    </row>
    <row r="27">
      <c r="A27" s="34" t="inlineStr">
        <is>
          <t>Стар транс 3.5 total</t>
        </is>
      </c>
      <c r="B27" s="51">
        <f>E7/B7</f>
        <v/>
      </c>
      <c r="C27" s="15" t="n"/>
      <c r="D27" s="29" t="n"/>
      <c r="E27" s="29" t="n"/>
    </row>
    <row r="28">
      <c r="D28" s="52" t="n"/>
    </row>
    <row r="31">
      <c r="A31" s="53" t="inlineStr">
        <is>
          <t>Pyinfo</t>
        </is>
      </c>
    </row>
    <row r="32">
      <c r="A32" s="53" t="inlineStr">
        <is>
          <t>date</t>
        </is>
      </c>
      <c r="B32" s="53" t="inlineStr">
        <is>
          <t>19.06.2024-25.06.2024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H1:I2"/>
    <mergeCell ref="K13:K14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34"/>
  <sheetViews>
    <sheetView workbookViewId="0">
      <selection activeCell="A1" sqref="A1"/>
    </sheetView>
  </sheetViews>
  <sheetFormatPr baseColWidth="8" defaultColWidth="12.63" defaultRowHeight="15.75" customHeight="1"/>
  <cols>
    <col width="25.25" customWidth="1" style="77" min="1" max="1"/>
    <col width="17.38" customWidth="1" style="77" min="2" max="2"/>
    <col width="22.13" customWidth="1" style="77" min="3" max="3"/>
    <col width="18.13" customWidth="1" style="77" min="4" max="4"/>
    <col width="25.5" customWidth="1" style="77" min="5" max="5"/>
    <col width="20.25" customWidth="1" style="77" min="6" max="6"/>
    <col width="29.38" customWidth="1" style="77" min="7" max="7"/>
    <col width="27.63" customWidth="1" style="77" min="8" max="8"/>
    <col width="30.88" customWidth="1" style="77" min="9" max="9"/>
    <col width="26.25" customWidth="1" style="77" min="11" max="11"/>
    <col width="22.88" customWidth="1" style="77" min="13" max="13"/>
    <col width="20.38" customWidth="1" style="77" min="15" max="15"/>
  </cols>
  <sheetData>
    <row r="1">
      <c r="A1" s="86" t="inlineStr">
        <is>
          <t xml:space="preserve">Коффециент </t>
        </is>
      </c>
      <c r="B1" s="87" t="n"/>
      <c r="C1" s="87" t="n"/>
      <c r="D1" s="87" t="n"/>
      <c r="E1" s="87" t="n"/>
      <c r="F1" s="87" t="n"/>
      <c r="G1" s="87" t="n"/>
      <c r="H1" s="88" t="n"/>
      <c r="I1" s="89" t="inlineStr">
        <is>
          <t>Общее колличество собранных событий</t>
        </is>
      </c>
      <c r="J1" s="87" t="n"/>
      <c r="K1" s="87" t="n"/>
      <c r="L1" s="87" t="n"/>
      <c r="M1" s="87" t="n"/>
      <c r="N1" s="87" t="n"/>
      <c r="O1" s="87" t="n"/>
      <c r="P1" s="88" t="n"/>
    </row>
    <row r="2">
      <c r="A2" s="90" t="inlineStr">
        <is>
          <t>айрат 2.5</t>
        </is>
      </c>
      <c r="B2" s="79" t="n"/>
      <c r="C2" s="90" t="inlineStr">
        <is>
          <t>айрат 3.5</t>
        </is>
      </c>
      <c r="D2" s="79" t="n"/>
      <c r="E2" s="90" t="inlineStr">
        <is>
          <t>стартранс 2.5</t>
        </is>
      </c>
      <c r="F2" s="79" t="n"/>
      <c r="G2" s="90" t="inlineStr">
        <is>
          <t>стартранс 3.5</t>
        </is>
      </c>
      <c r="H2" s="79" t="n"/>
      <c r="I2" s="90" t="inlineStr">
        <is>
          <t>айрат 2.5</t>
        </is>
      </c>
      <c r="J2" s="79" t="n"/>
      <c r="K2" s="90" t="inlineStr">
        <is>
          <t>айрат 3.5</t>
        </is>
      </c>
      <c r="L2" s="79" t="n"/>
      <c r="M2" s="90" t="inlineStr">
        <is>
          <t>стартранс 2.5</t>
        </is>
      </c>
      <c r="N2" s="79" t="n"/>
      <c r="O2" s="90" t="inlineStr">
        <is>
          <t>стартранс 3.5</t>
        </is>
      </c>
      <c r="P2" s="79" t="n"/>
    </row>
    <row r="3" ht="18" customHeight="1" s="77">
      <c r="A3" s="63" t="inlineStr">
        <is>
          <t>22.05.2024-28.05.2024</t>
        </is>
      </c>
      <c r="B3" s="64">
        <f>E3/B3</f>
        <v/>
      </c>
      <c r="C3" s="72" t="inlineStr">
        <is>
          <t>22.05.2024-28.05.2024</t>
        </is>
      </c>
      <c r="D3" s="73">
        <f>E4/B4</f>
        <v/>
      </c>
      <c r="E3" s="63" t="inlineStr">
        <is>
          <t>22.05.2024-28.05.2024</t>
        </is>
      </c>
      <c r="F3" s="67">
        <f>E6/B6</f>
        <v/>
      </c>
      <c r="G3" s="68" t="inlineStr">
        <is>
          <t>22.05.2024-28.05.2024</t>
        </is>
      </c>
      <c r="H3" s="67">
        <f>E7/B7</f>
        <v/>
      </c>
      <c r="I3" s="72" t="inlineStr">
        <is>
          <t>22.05.2024-28.05.2024</t>
        </is>
      </c>
      <c r="J3" s="73">
        <f>SUM('data-2205-2805'!B3, 'data-2205-2805'!D3, 'data-2205-2805'!F3, 'data-2205-2805'!H3, 'data-2205-2805'!J3, 'data-2205-2805'!L3, 'data-2205-2805'!N3, 'data-2205-2805'!P3  )</f>
        <v/>
      </c>
      <c r="K3" s="72" t="inlineStr">
        <is>
          <t>22.05.2024-28.05.2024</t>
        </is>
      </c>
      <c r="L3" s="73">
        <f>SUM('data-2205-2805'!B4, 'data-2205-2805'!D4, 'data-2205-2805'!F4, 'data-2205-2805'!H4, 'data-2205-2805'!J4, 'data-2205-2805'!L4, 'data-2205-2805'!N4, 'data-2205-2805'!P4  )</f>
        <v/>
      </c>
      <c r="M3" s="72" t="inlineStr">
        <is>
          <t>22.05.2024-28.05.2024</t>
        </is>
      </c>
      <c r="N3" s="73">
        <f>SUM('data-2205-2805'!B7, 'data-2205-2805'!D7, 'data-2205-2805'!F7, 'data-2205-2805'!H7, 'data-2205-2805'!J7, 'data-2205-2805'!L7, 'data-2205-2805'!N7, 'data-2205-2805'!P7  )</f>
        <v/>
      </c>
      <c r="O3" s="72" t="inlineStr">
        <is>
          <t>22.05.2024-28.05.2024</t>
        </is>
      </c>
      <c r="P3" s="73">
        <f>SUM('data-2205-2805'!B8, 'data-2205-2805'!D8, 'data-2205-2805'!F8, 'data-2205-2805'!H8, 'data-2205-2805'!J8, 'data-2205-2805'!L8, 'data-2205-2805'!N8, 'data-2205-2805'!P8  )</f>
        <v/>
      </c>
    </row>
    <row r="4">
      <c r="A4" s="69" t="inlineStr">
        <is>
          <t>28.05.2024-04.06.2024</t>
        </is>
      </c>
      <c r="B4" s="70">
        <f>E3/B3</f>
        <v/>
      </c>
      <c r="C4" s="72" t="inlineStr">
        <is>
          <t>28.05.2024-04.06.2024</t>
        </is>
      </c>
      <c r="D4" s="73">
        <f>E4/B4</f>
        <v/>
      </c>
      <c r="E4" s="63" t="inlineStr">
        <is>
          <t>28.05.2024-04.06.2024</t>
        </is>
      </c>
      <c r="F4" s="67">
        <f>E6/B6</f>
        <v/>
      </c>
      <c r="G4" s="68" t="inlineStr">
        <is>
          <t>28.05.2024-04.06.2024</t>
        </is>
      </c>
      <c r="H4" s="67">
        <f>E7/B7</f>
        <v/>
      </c>
      <c r="I4" s="72" t="inlineStr">
        <is>
          <t>28.05.2024-04.06.2024</t>
        </is>
      </c>
      <c r="J4" s="73">
        <f>SUM('data-2805-0406'!B3, 'data-2805-0406'!D3, 'data-2805-0406'!F3, 'data-2805-0406'!H3, 'data-2805-0406'!J3, 'data-2805-0406'!L3, 'data-2805-0406'!N3, 'data-2805-0406'!P3  )</f>
        <v/>
      </c>
      <c r="K4" s="72" t="inlineStr">
        <is>
          <t>28.05.2024-04.06.2024</t>
        </is>
      </c>
      <c r="L4" s="73">
        <f>SUM('data-2805-0406'!B4,'data-2805-0406'!D4,'data-2805-0406'!F4,'data-2805-0406'!H4,'data-2805-0406'!J4,'data-2805-0406'!L4,'data-2805-0406'!N4,'data-2805-0406'!P4)</f>
        <v/>
      </c>
      <c r="M4" s="72" t="inlineStr">
        <is>
          <t>28.05.2024-04.06.2024</t>
        </is>
      </c>
      <c r="N4" s="73">
        <f>SUM('data-2805-0406'!B7, 'data-2805-0406'!D7, 'data-2805-0406'!F7, 'data-2805-0406'!H7, 'data-2805-0406'!J7, 'data-2805-0406'!L7, 'data-2805-0406'!N7, 'data-2805-0406'!P7  )</f>
        <v/>
      </c>
      <c r="O4" s="72" t="inlineStr">
        <is>
          <t>28.05.2024-04.06.2024</t>
        </is>
      </c>
      <c r="P4" s="73">
        <f>SUM('data-2805-0406'!B8,'data-2805-0406'!D8,'data-2805-0406'!F8,'data-2805-0406'!H8,'data-2805-0406'!J8,'data-2805-0406'!L8,'data-2805-0406'!N8,'data-2805-0406'!P8)</f>
        <v/>
      </c>
    </row>
    <row r="5">
      <c r="A5" s="72" t="inlineStr">
        <is>
          <t>05.06.2024-11.06.2024</t>
        </is>
      </c>
      <c r="B5" s="73">
        <f>E3/B3</f>
        <v/>
      </c>
      <c r="C5" s="72" t="inlineStr">
        <is>
          <t>05.06.2024-11.06.2024</t>
        </is>
      </c>
      <c r="D5" s="73">
        <f>E4/B4</f>
        <v/>
      </c>
      <c r="E5" s="71" t="inlineStr">
        <is>
          <t>05.06.2024-11.06.2024</t>
        </is>
      </c>
      <c r="F5" s="67">
        <f>E6/B6</f>
        <v/>
      </c>
      <c r="G5" s="68" t="inlineStr">
        <is>
          <t>05.06.2024-11.06.2024</t>
        </is>
      </c>
      <c r="H5" s="67">
        <f>E7/B7</f>
        <v/>
      </c>
      <c r="I5" s="72" t="inlineStr">
        <is>
          <t>05.06.2024-11.06.2024</t>
        </is>
      </c>
      <c r="J5" s="73">
        <f>SUM('data-0506-1106'!B3, 'data-0506-1106'!D3, 'data-0506-1106'!F3, 'data-0506-1106'!H3, 'data-0506-1106'!J3, 'data-0506-1106'!L3, 'data-0506-1106'!N3, 'data-0506-1106'!P3  )</f>
        <v/>
      </c>
      <c r="K5" s="72" t="inlineStr">
        <is>
          <t>05.06.2024-11.06.2024</t>
        </is>
      </c>
      <c r="L5" s="73">
        <f>SUM('data-0506-1106'!B4, 'data-0506-1106'!D4, 'data-0506-1106'!F4, 'data-0506-1106'!H4, 'data-0506-1106'!J4, 'data-0506-1106'!L4, 'data-0506-1106'!N4, 'data-0506-1106'!P4  )</f>
        <v/>
      </c>
      <c r="M5" s="72" t="inlineStr">
        <is>
          <t>05.06.2024-11.06.2024</t>
        </is>
      </c>
      <c r="N5" s="73">
        <f>SUM('data-0506-1106'!B7, 'data-0506-1106'!D7, 'data-0506-1106'!F7, 'data-0506-1106'!H7, 'data-0506-1106'!J7, 'data-0506-1106'!L7, 'data-0506-1106'!N7, 'data-0506-1106'!P7  )</f>
        <v/>
      </c>
      <c r="O5" s="72" t="inlineStr">
        <is>
          <t>05.06.2024-11.06.2024</t>
        </is>
      </c>
      <c r="P5" s="73">
        <f>SUM('data-0506-1106'!B8, 'data-0506-1106'!D8, 'data-0506-1106'!F8, 'data-0506-1106'!H8, 'data-0506-1106'!J8, 'data-0506-1106'!L8, 'data-0506-1106'!N8, 'data-0506-1106'!P8  )</f>
        <v/>
      </c>
    </row>
    <row r="6">
      <c r="A6" s="72" t="inlineStr">
        <is>
          <t>12.06.2024-18.06.2024</t>
        </is>
      </c>
      <c r="B6" s="73">
        <f>E3/B3</f>
        <v/>
      </c>
      <c r="C6" s="72" t="inlineStr">
        <is>
          <t>12.06.2024-18.06.2024</t>
        </is>
      </c>
      <c r="D6" s="73">
        <f>E4/B4</f>
        <v/>
      </c>
      <c r="E6" s="72" t="inlineStr">
        <is>
          <t>12.06.2024-18.06.2024</t>
        </is>
      </c>
      <c r="F6" s="73">
        <f>E6/B6</f>
        <v/>
      </c>
      <c r="G6" s="72" t="inlineStr">
        <is>
          <t>12.06.2024-18.06.2024</t>
        </is>
      </c>
      <c r="H6" s="73">
        <f>E7/B7</f>
        <v/>
      </c>
      <c r="I6" s="72" t="inlineStr">
        <is>
          <t>12.06.2024-18.06.2024</t>
        </is>
      </c>
      <c r="J6" s="73">
        <f>SUM('data-1206-1806'!B3, 'data-1206-1806'!D3, 'data-1206-1806'!F3, 'data-1206-1806'!H3, 'data-1206-1806'!J3, 'data-1206-1806'!L3, 'data-1206-1806'!N3, 'data-1206-1806'!P3  )</f>
        <v/>
      </c>
      <c r="K6" s="72" t="inlineStr">
        <is>
          <t>12.06.2024-18.06.2024</t>
        </is>
      </c>
      <c r="L6" s="73">
        <f>SUM('data-1206-1806'!B4, 'data-1206-1806'!D4, 'data-1206-1806'!F4, 'data-1206-1806'!H4, 'data-1206-1806'!J4, 'data-1206-1806'!L4, 'data-1206-1806'!N4, 'data-1206-1806'!P4  )</f>
        <v/>
      </c>
      <c r="M6" s="72" t="inlineStr">
        <is>
          <t>12.06.2024-18.06.2024</t>
        </is>
      </c>
      <c r="N6" s="73">
        <f>SUM('data-1206-1806'!B7, 'data-1206-1806'!D7, 'data-1206-1806'!F7, 'data-1206-1806'!H7, 'data-1206-1806'!J7, 'data-1206-1806'!L7, 'data-1206-1806'!N7, 'data-1206-1806'!P7  )</f>
        <v/>
      </c>
      <c r="O6" s="72" t="inlineStr">
        <is>
          <t>12.06.2024-18.06.2024</t>
        </is>
      </c>
      <c r="P6" s="73">
        <f>SUM('data-1206-1806'!B8, 'data-1206-1806'!D8, 'data-1206-1806'!F8, 'data-1206-1806'!H8, 'data-1206-1806'!J8, 'data-1206-1806'!L8, 'data-1206-1806'!N8, 'data-1206-1806'!P8  )</f>
        <v/>
      </c>
    </row>
    <row r="7">
      <c r="A7" s="72" t="inlineStr">
        <is>
          <t>19.06.2024-25.06.2024</t>
        </is>
      </c>
      <c r="B7" s="73">
        <f>E3/B3</f>
        <v/>
      </c>
      <c r="C7" s="72" t="inlineStr">
        <is>
          <t>19.06.2024-25.06.2024</t>
        </is>
      </c>
      <c r="D7" s="73">
        <f>E4/B4</f>
        <v/>
      </c>
      <c r="E7" s="72" t="inlineStr">
        <is>
          <t>19.06.2024-25.06.2024</t>
        </is>
      </c>
      <c r="F7" s="73">
        <f>E6/B6</f>
        <v/>
      </c>
      <c r="G7" s="72" t="inlineStr">
        <is>
          <t>19.06.2024-25.06.2024</t>
        </is>
      </c>
      <c r="H7" s="73">
        <f>E7/B7</f>
        <v/>
      </c>
      <c r="I7" s="72" t="inlineStr">
        <is>
          <t>19.06.2024-25.06.2024</t>
        </is>
      </c>
      <c r="J7" s="73">
        <f>SUM('data-1906-2506'!B3, 'data-1906-2506'!D3, 'data-1906-2506'!F3, 'data-1906-2506'!H3, 'data-1906-2506'!J3, 'data-1906-2506'!L3, 'data-1906-2506'!N3, 'data-1906-2506'!P3  )</f>
        <v/>
      </c>
      <c r="K7" s="72" t="inlineStr">
        <is>
          <t>19.06.2024-25.06.2024</t>
        </is>
      </c>
      <c r="L7" s="73">
        <f>SUM('data-1906-2506'!B4, 'data-1906-2506'!D4, 'data-1906-2506'!F4, 'data-1906-2506'!H4, 'data-1906-2506'!J4, 'data-1906-2506'!L4, 'data-1906-2506'!N4, 'data-1906-2506'!P4  )</f>
        <v/>
      </c>
      <c r="M7" s="72" t="inlineStr">
        <is>
          <t>19.06.2024-25.06.2024</t>
        </is>
      </c>
      <c r="N7" s="73">
        <f>SUM('data-1906-2506'!B7, 'data-1906-2506'!D7, 'data-1906-2506'!F7, 'data-1906-2506'!H7, 'data-1906-2506'!J7, 'data-1906-2506'!L7, 'data-1906-2506'!N7, 'data-1906-2506'!P7  )</f>
        <v/>
      </c>
      <c r="O7" s="72" t="inlineStr">
        <is>
          <t>19.06.2024-25.06.2024</t>
        </is>
      </c>
      <c r="P7" s="73">
        <f>SUM('data-1906-2506'!B8, 'data-1906-2506'!D8, 'data-1906-2506'!F8, 'data-1906-2506'!H8, 'data-1906-2506'!J8, 'data-1906-2506'!L8, 'data-1906-2506'!N8, 'data-1906-2506'!P8  )</f>
        <v/>
      </c>
    </row>
    <row r="8">
      <c r="A8" s="72" t="n"/>
      <c r="B8" s="73" t="n"/>
      <c r="C8" s="72" t="n"/>
      <c r="D8" s="73" t="n"/>
      <c r="E8" s="72" t="n"/>
      <c r="F8" s="73" t="n"/>
      <c r="G8" s="72" t="n"/>
      <c r="H8" s="73" t="n"/>
      <c r="I8" s="72" t="n"/>
      <c r="J8" s="73" t="n"/>
      <c r="K8" s="72" t="n"/>
      <c r="L8" s="73" t="n"/>
      <c r="M8" s="72" t="n"/>
      <c r="N8" s="73" t="n"/>
      <c r="O8" s="72" t="n"/>
      <c r="P8" s="73" t="n"/>
    </row>
    <row r="9">
      <c r="A9" s="72" t="n"/>
      <c r="B9" s="73" t="n"/>
      <c r="C9" s="72" t="n"/>
      <c r="D9" s="73" t="n"/>
      <c r="E9" s="72" t="n"/>
      <c r="F9" s="73" t="n"/>
      <c r="G9" s="72" t="n"/>
      <c r="H9" s="73" t="n"/>
      <c r="I9" s="72" t="n"/>
      <c r="J9" s="73" t="n"/>
      <c r="K9" s="72" t="n"/>
      <c r="L9" s="73" t="n"/>
      <c r="M9" s="72" t="n"/>
      <c r="N9" s="73" t="n"/>
      <c r="O9" s="72" t="n"/>
      <c r="P9" s="73" t="n"/>
    </row>
    <row r="10">
      <c r="A10" s="72" t="n"/>
      <c r="B10" s="73" t="n"/>
      <c r="C10" s="72" t="n"/>
      <c r="D10" s="73" t="n"/>
      <c r="E10" s="72" t="n"/>
      <c r="F10" s="73" t="n"/>
      <c r="G10" s="72" t="n"/>
      <c r="H10" s="73" t="n"/>
      <c r="I10" s="72" t="n"/>
      <c r="J10" s="73" t="n"/>
      <c r="K10" s="72" t="n"/>
      <c r="L10" s="73" t="n"/>
      <c r="M10" s="72" t="n"/>
      <c r="N10" s="73" t="n"/>
      <c r="O10" s="72" t="n"/>
      <c r="P10" s="73" t="n"/>
    </row>
    <row r="11">
      <c r="A11" s="72" t="n"/>
      <c r="B11" s="73" t="n"/>
      <c r="C11" s="72" t="n"/>
      <c r="D11" s="73" t="n"/>
      <c r="E11" s="72" t="n"/>
      <c r="F11" s="73" t="n"/>
      <c r="G11" s="72" t="n"/>
      <c r="H11" s="73" t="n"/>
      <c r="I11" s="72" t="n"/>
      <c r="J11" s="73" t="n"/>
      <c r="K11" s="72" t="n"/>
      <c r="L11" s="73" t="n"/>
      <c r="M11" s="72" t="n"/>
      <c r="N11" s="73" t="n"/>
      <c r="O11" s="72" t="n"/>
      <c r="P11" s="73" t="n"/>
    </row>
    <row r="12">
      <c r="A12" s="72" t="n"/>
      <c r="B12" s="73" t="n"/>
      <c r="C12" s="72" t="n"/>
      <c r="D12" s="73" t="n"/>
      <c r="E12" s="72" t="n"/>
      <c r="F12" s="73" t="n"/>
      <c r="G12" s="72" t="n"/>
      <c r="H12" s="73" t="n"/>
      <c r="I12" s="72" t="n"/>
      <c r="J12" s="73" t="n"/>
      <c r="K12" s="72" t="n"/>
      <c r="L12" s="73" t="n"/>
      <c r="M12" s="72" t="n"/>
      <c r="N12" s="73" t="n"/>
      <c r="O12" s="72" t="n"/>
      <c r="P12" s="73" t="n"/>
    </row>
    <row r="13">
      <c r="A13" s="72" t="n"/>
      <c r="B13" s="73" t="n"/>
      <c r="C13" s="72" t="n"/>
      <c r="D13" s="73" t="n"/>
      <c r="E13" s="72" t="n"/>
      <c r="F13" s="73" t="n"/>
      <c r="G13" s="72" t="n"/>
      <c r="H13" s="73" t="n"/>
      <c r="I13" s="72" t="n"/>
      <c r="J13" s="73" t="n"/>
      <c r="K13" s="72" t="n"/>
      <c r="L13" s="73" t="n"/>
      <c r="M13" s="72" t="n"/>
      <c r="N13" s="73" t="n"/>
      <c r="O13" s="72" t="n"/>
      <c r="P13" s="73" t="n"/>
    </row>
    <row r="14">
      <c r="A14" s="72" t="n"/>
      <c r="B14" s="73" t="n"/>
      <c r="C14" s="69" t="n"/>
      <c r="D14" s="64" t="n"/>
      <c r="E14" s="72" t="n"/>
      <c r="F14" s="73" t="n"/>
      <c r="G14" s="72" t="n"/>
      <c r="H14" s="73" t="n"/>
      <c r="I14" s="72" t="n"/>
      <c r="J14" s="73" t="n"/>
      <c r="K14" s="72" t="n"/>
      <c r="L14" s="73" t="n"/>
      <c r="M14" s="72" t="n"/>
      <c r="N14" s="73" t="n"/>
      <c r="O14" s="72" t="n"/>
      <c r="P14" s="73" t="n"/>
    </row>
    <row r="15">
      <c r="A15" s="72" t="n"/>
      <c r="B15" s="73" t="n"/>
      <c r="C15" s="69" t="n"/>
      <c r="D15" s="64" t="n"/>
      <c r="E15" s="72" t="n"/>
      <c r="F15" s="73" t="n"/>
      <c r="G15" s="72" t="n"/>
      <c r="H15" s="73" t="n"/>
      <c r="I15" s="72" t="n"/>
      <c r="J15" s="73" t="n"/>
      <c r="K15" s="72" t="n"/>
      <c r="L15" s="73" t="n"/>
      <c r="M15" s="72" t="n"/>
      <c r="N15" s="73" t="n"/>
      <c r="O15" s="72" t="n"/>
      <c r="P15" s="73" t="n"/>
    </row>
    <row r="16">
      <c r="A16" s="72" t="n"/>
      <c r="B16" s="73" t="n"/>
      <c r="C16" s="72" t="n"/>
      <c r="D16" s="70" t="n"/>
      <c r="E16" s="72" t="n"/>
      <c r="F16" s="73" t="n"/>
      <c r="G16" s="72" t="n"/>
      <c r="H16" s="73" t="n"/>
      <c r="I16" s="72" t="n"/>
      <c r="J16" s="73" t="n"/>
      <c r="K16" s="72" t="n"/>
      <c r="L16" s="73" t="n"/>
      <c r="M16" s="72" t="n"/>
      <c r="N16" s="73" t="n"/>
      <c r="O16" s="72" t="n"/>
      <c r="P16" s="73" t="n"/>
    </row>
    <row r="17">
      <c r="A17" s="72" t="n"/>
      <c r="B17" s="73" t="n"/>
      <c r="C17" s="72" t="n"/>
      <c r="D17" s="73" t="n"/>
      <c r="E17" s="72" t="n"/>
      <c r="F17" s="73" t="n"/>
      <c r="G17" s="72" t="n"/>
      <c r="H17" s="73" t="n"/>
      <c r="I17" s="72" t="n"/>
      <c r="J17" s="73" t="n"/>
      <c r="K17" s="72" t="n"/>
      <c r="L17" s="73" t="n"/>
      <c r="M17" s="72" t="n"/>
      <c r="N17" s="73" t="n"/>
      <c r="O17" s="72" t="n"/>
      <c r="P17" s="73" t="n"/>
    </row>
    <row r="18">
      <c r="A18" s="72" t="n"/>
      <c r="B18" s="73" t="n"/>
      <c r="C18" s="72" t="n"/>
      <c r="D18" s="73" t="n"/>
      <c r="E18" s="72" t="n"/>
      <c r="F18" s="73" t="n"/>
      <c r="G18" s="72" t="n"/>
      <c r="H18" s="73" t="n"/>
      <c r="I18" s="72" t="n"/>
      <c r="J18" s="73" t="n"/>
      <c r="K18" s="72" t="n"/>
      <c r="L18" s="73" t="n"/>
      <c r="M18" s="72" t="n"/>
      <c r="N18" s="73" t="n"/>
      <c r="O18" s="72" t="n"/>
      <c r="P18" s="73" t="n"/>
    </row>
    <row r="19">
      <c r="A19" s="72" t="n"/>
      <c r="B19" s="73" t="n"/>
      <c r="C19" s="72" t="n"/>
      <c r="D19" s="73" t="n"/>
      <c r="E19" s="72" t="n"/>
      <c r="F19" s="73" t="n"/>
      <c r="G19" s="72" t="n"/>
      <c r="H19" s="73" t="n"/>
      <c r="I19" s="72" t="n"/>
      <c r="J19" s="73" t="n"/>
      <c r="K19" s="72" t="n"/>
      <c r="L19" s="73" t="n"/>
      <c r="M19" s="72" t="n"/>
      <c r="N19" s="73" t="n"/>
      <c r="O19" s="72" t="n"/>
      <c r="P19" s="73" t="n"/>
    </row>
    <row r="20">
      <c r="A20" s="72" t="n"/>
      <c r="B20" s="73" t="n"/>
      <c r="C20" s="72" t="n"/>
      <c r="D20" s="73" t="n"/>
      <c r="E20" s="72" t="n"/>
      <c r="F20" s="73" t="n"/>
      <c r="G20" s="72" t="n"/>
      <c r="H20" s="73" t="n"/>
      <c r="I20" s="72" t="n"/>
      <c r="J20" s="73" t="n"/>
      <c r="K20" s="72" t="n"/>
      <c r="L20" s="73" t="n"/>
      <c r="M20" s="72" t="n"/>
      <c r="N20" s="73" t="n"/>
      <c r="O20" s="72" t="n"/>
      <c r="P20" s="73" t="n"/>
    </row>
    <row r="21">
      <c r="A21" s="72" t="n"/>
      <c r="B21" s="73" t="n"/>
      <c r="C21" s="72" t="n"/>
      <c r="D21" s="73" t="n"/>
      <c r="E21" s="72" t="n"/>
      <c r="F21" s="73" t="n"/>
      <c r="G21" s="72" t="n"/>
      <c r="H21" s="73" t="n"/>
      <c r="I21" s="72" t="n"/>
      <c r="J21" s="73" t="n"/>
      <c r="K21" s="72" t="n"/>
      <c r="L21" s="73" t="n"/>
      <c r="M21" s="72" t="n"/>
      <c r="N21" s="73" t="n"/>
      <c r="O21" s="72" t="n"/>
      <c r="P21" s="73" t="n"/>
    </row>
    <row r="22">
      <c r="A22" s="72" t="n"/>
      <c r="B22" s="73" t="n"/>
      <c r="C22" s="72" t="n"/>
      <c r="D22" s="73" t="n"/>
      <c r="E22" s="72" t="n"/>
      <c r="F22" s="73" t="n"/>
      <c r="G22" s="72" t="n"/>
      <c r="H22" s="73" t="n"/>
      <c r="I22" s="72" t="n"/>
      <c r="J22" s="73" t="n"/>
      <c r="K22" s="72" t="n"/>
      <c r="L22" s="73" t="n"/>
      <c r="M22" s="72" t="n"/>
      <c r="N22" s="73" t="n"/>
      <c r="O22" s="72" t="n"/>
      <c r="P22" s="73" t="n"/>
    </row>
    <row r="23">
      <c r="A23" s="74" t="n"/>
      <c r="B23" s="73" t="n"/>
      <c r="C23" s="74" t="n"/>
      <c r="D23" s="73" t="n"/>
      <c r="E23" s="72" t="n"/>
      <c r="F23" s="73" t="n"/>
      <c r="G23" s="72" t="n"/>
      <c r="H23" s="73" t="n"/>
      <c r="I23" s="72" t="n"/>
      <c r="J23" s="73" t="n"/>
      <c r="K23" s="72" t="n"/>
      <c r="L23" s="73" t="n"/>
      <c r="M23" s="72" t="n"/>
      <c r="N23" s="73" t="n"/>
      <c r="O23" s="72" t="n"/>
      <c r="P23" s="73" t="n"/>
    </row>
    <row r="24">
      <c r="A24" s="72" t="n"/>
      <c r="B24" s="73" t="n"/>
      <c r="C24" s="72" t="n"/>
      <c r="D24" s="73" t="n"/>
      <c r="E24" s="72" t="n"/>
      <c r="F24" s="73" t="n"/>
      <c r="G24" s="72" t="n"/>
      <c r="H24" s="73" t="n"/>
      <c r="I24" s="72" t="n"/>
      <c r="J24" s="73" t="n"/>
      <c r="K24" s="72" t="n"/>
      <c r="L24" s="73" t="n"/>
      <c r="M24" s="72" t="n"/>
      <c r="N24" s="73" t="n"/>
      <c r="O24" s="72" t="n"/>
      <c r="P24" s="73" t="n"/>
    </row>
    <row r="25">
      <c r="A25" s="72" t="n"/>
      <c r="B25" s="73" t="n"/>
      <c r="C25" s="72" t="n"/>
      <c r="D25" s="73" t="n"/>
      <c r="E25" s="72" t="n"/>
      <c r="F25" s="73" t="n"/>
      <c r="G25" s="72" t="n"/>
      <c r="H25" s="73" t="n"/>
      <c r="I25" s="72" t="n"/>
      <c r="J25" s="73" t="n"/>
      <c r="K25" s="72" t="n"/>
      <c r="L25" s="73" t="n"/>
      <c r="M25" s="72" t="n"/>
      <c r="N25" s="73" t="n"/>
      <c r="O25" s="72" t="n"/>
      <c r="P25" s="73" t="n"/>
    </row>
    <row r="26">
      <c r="A26" s="72" t="n"/>
      <c r="B26" s="73" t="n"/>
      <c r="C26" s="72" t="n"/>
      <c r="D26" s="73" t="n"/>
      <c r="E26" s="72" t="n"/>
      <c r="F26" s="73" t="n"/>
      <c r="G26" s="72" t="n"/>
      <c r="H26" s="73" t="n"/>
      <c r="I26" s="72" t="n"/>
      <c r="J26" s="73" t="n"/>
      <c r="K26" s="72" t="n"/>
      <c r="L26" s="73" t="n"/>
      <c r="M26" s="72" t="n"/>
      <c r="N26" s="73" t="n"/>
      <c r="O26" s="72" t="n"/>
      <c r="P26" s="73" t="n"/>
    </row>
    <row r="27">
      <c r="A27" s="72" t="n"/>
      <c r="B27" s="73" t="n"/>
      <c r="C27" s="72" t="n"/>
      <c r="D27" s="73" t="n"/>
      <c r="E27" s="72" t="n"/>
      <c r="F27" s="73" t="n"/>
      <c r="G27" s="72" t="n"/>
      <c r="H27" s="73" t="n"/>
      <c r="I27" s="72" t="n"/>
      <c r="J27" s="73" t="n"/>
      <c r="K27" s="72" t="n"/>
      <c r="L27" s="73" t="n"/>
      <c r="M27" s="72" t="n"/>
      <c r="N27" s="73" t="n"/>
      <c r="O27" s="72" t="n"/>
      <c r="P27" s="73" t="n"/>
    </row>
    <row r="28">
      <c r="A28" s="72" t="n"/>
      <c r="B28" s="73" t="n"/>
      <c r="C28" s="72" t="n"/>
      <c r="D28" s="73" t="n"/>
      <c r="E28" s="72" t="n"/>
      <c r="F28" s="73" t="n"/>
      <c r="G28" s="72" t="n"/>
      <c r="H28" s="73" t="n"/>
      <c r="I28" s="72" t="n"/>
      <c r="J28" s="73" t="n"/>
      <c r="K28" s="72" t="n"/>
      <c r="L28" s="73" t="n"/>
      <c r="M28" s="72" t="n"/>
      <c r="N28" s="73" t="n"/>
      <c r="O28" s="72" t="n"/>
      <c r="P28" s="73" t="n"/>
    </row>
    <row r="29">
      <c r="A29" s="72" t="n"/>
      <c r="B29" s="73" t="n"/>
      <c r="C29" s="72" t="n"/>
      <c r="D29" s="73" t="n"/>
      <c r="E29" s="72" t="n"/>
      <c r="F29" s="73" t="n"/>
      <c r="G29" s="72" t="n"/>
      <c r="H29" s="73" t="n"/>
      <c r="I29" s="72" t="n"/>
      <c r="J29" s="73" t="n"/>
      <c r="K29" s="72" t="n"/>
      <c r="L29" s="73" t="n"/>
      <c r="M29" s="72" t="n"/>
      <c r="N29" s="73" t="n"/>
      <c r="O29" s="72" t="n"/>
      <c r="P29" s="73" t="n"/>
    </row>
    <row r="30">
      <c r="A30" s="72" t="n"/>
      <c r="B30" s="73" t="n"/>
      <c r="C30" s="72" t="n"/>
      <c r="D30" s="73" t="n"/>
      <c r="E30" s="72" t="n"/>
      <c r="F30" s="73" t="n"/>
      <c r="G30" s="72" t="n"/>
      <c r="H30" s="73" t="n"/>
      <c r="I30" s="72" t="n"/>
      <c r="J30" s="73" t="n"/>
      <c r="K30" s="72" t="n"/>
      <c r="L30" s="73" t="n"/>
      <c r="M30" s="72" t="n"/>
      <c r="N30" s="73" t="n"/>
      <c r="O30" s="72" t="n"/>
      <c r="P30" s="73" t="n"/>
    </row>
    <row r="31">
      <c r="A31" s="72" t="n"/>
      <c r="B31" s="73" t="n"/>
      <c r="C31" s="72" t="n"/>
      <c r="D31" s="73" t="n"/>
      <c r="E31" s="72" t="n"/>
      <c r="F31" s="73" t="n"/>
      <c r="G31" s="72" t="n"/>
      <c r="H31" s="73" t="n"/>
      <c r="I31" s="72" t="n"/>
      <c r="J31" s="73" t="n"/>
      <c r="K31" s="72" t="n"/>
      <c r="L31" s="73" t="n"/>
      <c r="M31" s="72" t="n"/>
      <c r="N31" s="73" t="n"/>
      <c r="O31" s="72" t="n"/>
      <c r="P31" s="73" t="n"/>
    </row>
    <row r="32">
      <c r="A32" s="72" t="n"/>
      <c r="B32" s="73" t="n"/>
      <c r="C32" s="72" t="n"/>
      <c r="D32" s="73" t="n"/>
      <c r="E32" s="72" t="n"/>
      <c r="F32" s="73" t="n"/>
      <c r="G32" s="72" t="n"/>
      <c r="H32" s="73" t="n"/>
      <c r="I32" s="72" t="n"/>
      <c r="J32" s="73" t="n"/>
      <c r="K32" s="72" t="n"/>
      <c r="L32" s="73" t="n"/>
      <c r="M32" s="72" t="n"/>
      <c r="N32" s="73" t="n"/>
      <c r="O32" s="72" t="n"/>
      <c r="P32" s="73" t="n"/>
    </row>
    <row r="33">
      <c r="A33" s="72" t="n"/>
      <c r="B33" s="73" t="n"/>
      <c r="C33" s="72" t="n"/>
      <c r="D33" s="73" t="n"/>
      <c r="E33" s="72" t="n"/>
      <c r="F33" s="73" t="n"/>
      <c r="G33" s="72" t="n"/>
      <c r="H33" s="73" t="n"/>
      <c r="I33" s="72" t="n"/>
      <c r="J33" s="73" t="n"/>
      <c r="K33" s="72" t="n"/>
      <c r="L33" s="73" t="n"/>
      <c r="M33" s="72" t="n"/>
      <c r="N33" s="73" t="n"/>
      <c r="O33" s="72" t="n"/>
      <c r="P33" s="73" t="n"/>
    </row>
    <row r="34">
      <c r="A34" s="75" t="n"/>
      <c r="B34" s="76" t="n"/>
      <c r="C34" s="75" t="n"/>
      <c r="D34" s="76" t="n"/>
      <c r="E34" s="75" t="n"/>
      <c r="F34" s="76" t="n"/>
      <c r="G34" s="75" t="n"/>
      <c r="H34" s="76" t="n"/>
      <c r="I34" s="75" t="n"/>
      <c r="J34" s="76" t="n"/>
      <c r="K34" s="75" t="n"/>
      <c r="L34" s="76" t="n"/>
      <c r="M34" s="75" t="n"/>
      <c r="N34" s="76" t="n"/>
      <c r="O34" s="75" t="n"/>
      <c r="P34" s="76" t="n"/>
    </row>
  </sheetData>
  <mergeCells count="10">
    <mergeCell ref="O2:P2"/>
    <mergeCell ref="M2:N2"/>
    <mergeCell ref="A2:B2"/>
    <mergeCell ref="C2:D2"/>
    <mergeCell ref="G2:H2"/>
    <mergeCell ref="E2:F2"/>
    <mergeCell ref="K2:L2"/>
    <mergeCell ref="I2:J2"/>
    <mergeCell ref="A1:H1"/>
    <mergeCell ref="I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"/>
    </sheetView>
  </sheetViews>
  <sheetFormatPr baseColWidth="8" defaultColWidth="12.63" defaultRowHeight="15.75" customHeight="1"/>
  <cols>
    <col width="40.88" customWidth="1" style="77" min="1" max="1"/>
    <col width="42" customWidth="1" style="77" min="2" max="2"/>
    <col width="45.5" customWidth="1" style="77" min="4" max="4"/>
    <col width="45.88" customWidth="1" style="77" min="5" max="5"/>
    <col width="9.130000000000001" customWidth="1" style="77" min="6" max="6"/>
    <col width="35.5" customWidth="1" style="77" min="8" max="8"/>
    <col width="25.13" customWidth="1" style="77" min="9" max="9"/>
    <col width="23" customWidth="1" style="77" min="11" max="11"/>
    <col width="33.75" customWidth="1" style="77" min="12" max="12"/>
    <col width="26.38" customWidth="1" style="77" min="14" max="14"/>
    <col width="33.5" customWidth="1" style="77" min="15" max="15"/>
  </cols>
  <sheetData>
    <row r="1" ht="64.5" customHeight="1" s="77">
      <c r="A1" s="80" t="inlineStr">
        <is>
          <t>22.05.24 - 28.05.24
Общее колличество 
собранных событий (всего)</t>
        </is>
      </c>
      <c r="B1" s="79" t="n"/>
      <c r="C1" s="15" t="n"/>
      <c r="D1" s="80" t="inlineStr">
        <is>
          <t>22.05.24 - 28.05.24
Общее колличество 
собранных событий (подтверждено)</t>
        </is>
      </c>
      <c r="E1" s="79" t="n"/>
      <c r="H1" s="81" t="inlineStr">
        <is>
          <t>22.05.24 - 28.05.24
Категория с наименьшим
показателем точности
(по возрастанию)
айрат 2.5</t>
        </is>
      </c>
      <c r="I1" s="79" t="n"/>
      <c r="J1" s="28" t="n"/>
      <c r="K1" s="81" t="inlineStr">
        <is>
          <t>22.05.24 - 28.05.24
Категория с наименьшим
показателем точности
(по возрастанию)
айрат 3.5</t>
        </is>
      </c>
      <c r="L1" s="79" t="n"/>
      <c r="N1" s="29" t="n"/>
      <c r="O1" s="29" t="n"/>
    </row>
    <row r="2" ht="33.75" customHeight="1" s="77">
      <c r="A2" s="68" t="n"/>
      <c r="B2" s="67" t="n"/>
      <c r="C2" s="15" t="n"/>
      <c r="D2" s="68" t="n"/>
      <c r="E2" s="67" t="n"/>
      <c r="H2" s="82" t="n"/>
      <c r="I2" s="83" t="n"/>
      <c r="J2" s="28" t="n"/>
      <c r="K2" s="82" t="n"/>
      <c r="L2" s="83" t="n"/>
      <c r="N2" s="29" t="n"/>
      <c r="O2" s="29" t="n"/>
    </row>
    <row r="3">
      <c r="A3" s="34" t="inlineStr">
        <is>
          <t>Айрат 2.5</t>
        </is>
      </c>
      <c r="B3" s="24">
        <f>SUM('data-2205-2805'!B3, 'data-2205-2805'!D3, 'data-2205-2805'!F3, 'data-2205-2805'!H3, 'data-2205-2805'!J3, 'data-2205-2805'!L3, 'data-2205-2805'!N3, 'data-2205-2805'!P3  )</f>
        <v/>
      </c>
      <c r="C3" s="15" t="n"/>
      <c r="D3" s="34" t="inlineStr">
        <is>
          <t>Айрат 2.5</t>
        </is>
      </c>
      <c r="E3" s="24">
        <f>SUM('data-2205-2805'!C3,'data-2205-2805'!E3,'data-2205-2805'!G3,'data-2205-2805'!I3,'data-2205-2805'!K3,'data-2205-2805'!M3,'data-2205-2805'!O3,'data-2205-2805'!Q3)</f>
        <v/>
      </c>
      <c r="I3" s="15" t="n"/>
      <c r="J3" s="15" t="n"/>
    </row>
    <row r="4">
      <c r="A4" s="34" t="inlineStr">
        <is>
          <t>Айрат 3.5</t>
        </is>
      </c>
      <c r="B4" s="24">
        <f>SUM('data-2205-2805'!B4, 'data-2205-2805'!D4, 'data-2205-2805'!F4, 'data-2205-2805'!H4, 'data-2205-2805'!J4, 'data-2205-2805'!L4, 'data-2205-2805'!N4, 'data-2205-2805'!P4  )</f>
        <v/>
      </c>
      <c r="C4" s="15" t="n"/>
      <c r="D4" s="34" t="inlineStr">
        <is>
          <t>Айрат 3.5</t>
        </is>
      </c>
      <c r="E4" s="24">
        <f>SUM('data-2205-2805'!C4,'data-2205-2805'!E4,'data-2205-2805'!G4,'data-2205-2805'!I4,'data-2205-2805'!K4,'data-2205-2805'!M4,'data-2205-2805'!O4,'data-2205-2805'!Q4)</f>
        <v/>
      </c>
      <c r="H4" s="84" t="inlineStr">
        <is>
          <t>Категория</t>
        </is>
      </c>
      <c r="I4" s="36" t="n"/>
      <c r="J4" s="55" t="n"/>
      <c r="K4" s="84" t="inlineStr">
        <is>
          <t>Категория</t>
        </is>
      </c>
      <c r="L4" s="36" t="n"/>
    </row>
    <row r="5">
      <c r="C5" s="15" t="n"/>
      <c r="H5" s="82" t="n"/>
      <c r="I5" s="38" t="n"/>
      <c r="J5" s="55" t="n"/>
      <c r="K5" s="82" t="n"/>
      <c r="L5" s="38" t="n"/>
    </row>
    <row r="6">
      <c r="A6" s="34" t="inlineStr">
        <is>
          <t>Стар транс 2.5 total</t>
        </is>
      </c>
      <c r="B6" s="24">
        <f>SUM('data-2205-2805'!B7, 'data-2205-2805'!D7, 'data-2205-2805'!F7, 'data-2205-2805'!H7, 'data-2205-2805'!J7, 'data-2205-2805'!L7, 'data-2205-2805'!N7, 'data-2205-2805'!P7  )</f>
        <v/>
      </c>
      <c r="C6" s="15" t="n"/>
      <c r="D6" s="34" t="inlineStr">
        <is>
          <t>Стар транс 2.5 total</t>
        </is>
      </c>
      <c r="E6" s="24">
        <f>SUM('data-2205-2805'!C7,'data-2205-2805'!E7,'data-2205-2805'!G7,'data-2205-2805'!I7,'data-2205-2805'!K7,'data-2205-2805'!M7,'data-2205-2805'!O7,'data-2205-2805'!Q7)</f>
        <v/>
      </c>
      <c r="H6" s="15" t="n"/>
      <c r="I6" s="15" t="n"/>
      <c r="J6" s="15" t="n"/>
    </row>
    <row r="7">
      <c r="A7" s="34" t="inlineStr">
        <is>
          <t>Стар транс 3.5 total</t>
        </is>
      </c>
      <c r="B7" s="24">
        <f>SUM('data-2205-2805'!B8, 'data-2205-2805'!D8, 'data-2205-2805'!F8, 'data-2205-2805'!H8, 'data-2205-2805'!J8, 'data-2205-2805'!L8, 'data-2205-2805'!N8, 'data-2205-2805'!P8  )</f>
        <v/>
      </c>
      <c r="C7" s="15" t="n"/>
      <c r="D7" s="34" t="inlineStr">
        <is>
          <t>Стар транс 3.5 total</t>
        </is>
      </c>
      <c r="E7" s="24">
        <f>SUM('data-2205-2805'!C8,'data-2205-2805'!E8,'data-2205-2805'!G8,'data-2205-2805'!I8,'data-2205-2805'!K8,'data-2205-2805'!M8,'data-2205-2805'!O8,'data-2205-2805'!Q8)</f>
        <v/>
      </c>
      <c r="H7" s="84" t="inlineStr">
        <is>
          <t>Категория</t>
        </is>
      </c>
      <c r="I7" s="39" t="n"/>
      <c r="J7" s="15" t="n"/>
      <c r="K7" s="84" t="inlineStr">
        <is>
          <t>Категория</t>
        </is>
      </c>
      <c r="L7" s="36" t="n"/>
    </row>
    <row r="8">
      <c r="C8" s="15" t="n"/>
      <c r="H8" s="82" t="n"/>
      <c r="I8" s="40" t="n"/>
      <c r="J8" s="55" t="n"/>
      <c r="K8" s="82" t="n"/>
      <c r="L8" s="38" t="n"/>
    </row>
    <row r="9">
      <c r="C9" s="15" t="n"/>
      <c r="H9" s="15" t="n"/>
      <c r="I9" s="15" t="n"/>
      <c r="J9" s="55" t="n"/>
    </row>
    <row r="10">
      <c r="A10" s="15" t="n"/>
      <c r="B10" s="15" t="n"/>
      <c r="C10" s="15" t="n"/>
      <c r="H10" s="84" t="inlineStr">
        <is>
          <t>Категория</t>
        </is>
      </c>
      <c r="I10" s="39" t="n"/>
      <c r="J10" s="15" t="n"/>
      <c r="K10" s="84" t="inlineStr">
        <is>
          <t>Категория</t>
        </is>
      </c>
      <c r="L10" s="36" t="n"/>
    </row>
    <row r="11">
      <c r="A11" s="85" t="inlineStr">
        <is>
          <t>22.05.24 - 28.05.24
Среднее значение 
собранных (всего) событий</t>
        </is>
      </c>
      <c r="B11" s="67" t="n"/>
      <c r="C11" s="15" t="n"/>
      <c r="D11" s="85" t="inlineStr">
        <is>
          <t xml:space="preserve">22.05.24 - 28.05.24
Среднее значение 
собранных событий (подтверждено) </t>
        </is>
      </c>
      <c r="E11" s="67" t="n"/>
      <c r="H11" s="82" t="n"/>
      <c r="I11" s="40" t="n"/>
      <c r="J11" s="15" t="n"/>
      <c r="K11" s="82" t="n"/>
      <c r="L11" s="38" t="n"/>
    </row>
    <row r="12" ht="72" customHeight="1" s="77">
      <c r="A12" s="68" t="n"/>
      <c r="B12" s="67" t="n"/>
      <c r="C12" s="15" t="n"/>
      <c r="D12" s="68" t="n"/>
      <c r="E12" s="67" t="n"/>
      <c r="H12" s="15" t="n"/>
      <c r="I12" s="15" t="n"/>
      <c r="J12" s="15" t="n"/>
    </row>
    <row r="13">
      <c r="A13" s="42" t="inlineStr">
        <is>
          <t>Айрат 2.5 total</t>
        </is>
      </c>
      <c r="B13" s="12">
        <f>B3/8</f>
        <v/>
      </c>
      <c r="C13" s="15" t="n"/>
      <c r="D13" s="34" t="inlineStr">
        <is>
          <t>Айрат 2.5</t>
        </is>
      </c>
      <c r="E13" s="24">
        <f>E3/8</f>
        <v/>
      </c>
      <c r="H13" s="84" t="inlineStr">
        <is>
          <t>Категория</t>
        </is>
      </c>
      <c r="I13" s="39" t="n"/>
      <c r="J13" s="15" t="n"/>
      <c r="K13" s="84" t="inlineStr">
        <is>
          <t>Категория</t>
        </is>
      </c>
      <c r="L13" s="36" t="n"/>
    </row>
    <row r="14">
      <c r="A14" s="34" t="inlineStr">
        <is>
          <t xml:space="preserve">Айрат 3.5 total </t>
        </is>
      </c>
      <c r="B14" s="24">
        <f>B4/8</f>
        <v/>
      </c>
      <c r="C14" s="43" t="n"/>
      <c r="D14" s="34" t="inlineStr">
        <is>
          <t>Айрат 3.5</t>
        </is>
      </c>
      <c r="E14" s="24">
        <f>E4/8</f>
        <v/>
      </c>
      <c r="H14" s="82" t="n"/>
      <c r="I14" s="44" t="n"/>
      <c r="J14" s="28" t="n"/>
      <c r="K14" s="82" t="n"/>
      <c r="L14" s="38" t="n"/>
    </row>
    <row r="15" ht="20.25" customHeight="1" s="77">
      <c r="C15" s="15" t="n"/>
      <c r="D15" s="15" t="n"/>
      <c r="E15" s="55" t="n"/>
      <c r="H15" s="15" t="n"/>
      <c r="I15" s="28" t="n"/>
      <c r="J15" s="28" t="n"/>
    </row>
    <row r="16">
      <c r="A16" s="34" t="inlineStr">
        <is>
          <t>Стар транс 2.5 total</t>
        </is>
      </c>
      <c r="B16" s="45">
        <f>B6/8</f>
        <v/>
      </c>
      <c r="C16" s="15" t="n"/>
      <c r="D16" s="34" t="inlineStr">
        <is>
          <t>Стар транс 2.5 total</t>
        </is>
      </c>
      <c r="E16" s="24">
        <f>E6/8</f>
        <v/>
      </c>
      <c r="H16" s="84" t="inlineStr">
        <is>
          <t>Категория</t>
        </is>
      </c>
      <c r="I16" s="39" t="n"/>
      <c r="J16" s="15" t="n"/>
      <c r="K16" s="84" t="inlineStr">
        <is>
          <t>Категория</t>
        </is>
      </c>
      <c r="L16" s="36" t="n"/>
    </row>
    <row r="17">
      <c r="A17" s="34" t="inlineStr">
        <is>
          <t>Стар транс 3.5 total</t>
        </is>
      </c>
      <c r="B17" s="45">
        <f>B7/8</f>
        <v/>
      </c>
      <c r="C17" s="15" t="n"/>
      <c r="D17" s="34" t="inlineStr">
        <is>
          <t>Стар транс 3.5 total</t>
        </is>
      </c>
      <c r="E17" s="24">
        <f>E7/8</f>
        <v/>
      </c>
      <c r="H17" s="82" t="n"/>
      <c r="I17" s="40" t="n"/>
      <c r="J17" s="55" t="n"/>
      <c r="K17" s="82" t="n"/>
      <c r="L17" s="38" t="n"/>
    </row>
    <row r="18">
      <c r="C18" s="15" t="n"/>
      <c r="D18" s="15" t="n"/>
      <c r="E18" s="55" t="n"/>
      <c r="H18" s="15" t="n"/>
      <c r="I18" s="15" t="n"/>
      <c r="J18" s="55" t="n"/>
    </row>
    <row r="19">
      <c r="C19" s="15" t="n"/>
      <c r="D19" s="15" t="n"/>
      <c r="E19" s="15" t="n"/>
      <c r="H19" s="84" t="inlineStr">
        <is>
          <t>Категория</t>
        </is>
      </c>
      <c r="I19" s="39" t="n"/>
      <c r="J19" s="15" t="n"/>
      <c r="K19" s="84" t="inlineStr">
        <is>
          <t>Категория</t>
        </is>
      </c>
      <c r="L19" s="36" t="n"/>
    </row>
    <row r="20">
      <c r="C20" s="15" t="n"/>
      <c r="D20" s="15" t="n"/>
      <c r="E20" s="15" t="n"/>
      <c r="H20" s="82" t="n"/>
      <c r="I20" s="40" t="n"/>
      <c r="J20" s="15" t="n"/>
      <c r="K20" s="82" t="n"/>
      <c r="L20" s="38" t="n"/>
    </row>
    <row r="21">
      <c r="A21" s="85" t="inlineStr">
        <is>
          <t>22.05.24 - 28.05.24
Коффециент засыпания
(все события)</t>
        </is>
      </c>
      <c r="B21" s="67" t="n"/>
      <c r="C21" s="15" t="n"/>
      <c r="D21" s="29" t="n"/>
      <c r="E21" s="29" t="n"/>
      <c r="H21" s="15" t="n"/>
      <c r="I21" s="15" t="n"/>
      <c r="J21" s="55" t="n"/>
    </row>
    <row r="22" ht="79.5" customHeight="1" s="77">
      <c r="A22" s="68" t="n"/>
      <c r="B22" s="67" t="n"/>
      <c r="C22" s="15" t="n"/>
      <c r="D22" s="46" t="n"/>
      <c r="E22" s="46" t="n"/>
      <c r="H22" s="84" t="inlineStr">
        <is>
          <t>Категория</t>
        </is>
      </c>
      <c r="I22" s="39" t="n"/>
      <c r="J22" s="55" t="n"/>
      <c r="K22" s="84" t="inlineStr">
        <is>
          <t>Категория</t>
        </is>
      </c>
      <c r="L22" s="36" t="n"/>
    </row>
    <row r="23">
      <c r="A23" s="42" t="inlineStr">
        <is>
          <t>Айрат 2.5 total</t>
        </is>
      </c>
      <c r="B23" s="12">
        <f>E3/B3</f>
        <v/>
      </c>
      <c r="C23" s="15" t="n"/>
      <c r="D23" s="47" t="n"/>
      <c r="E23" s="29" t="n"/>
      <c r="H23" s="82" t="n"/>
      <c r="I23" s="40" t="n"/>
      <c r="J23" s="15" t="n"/>
      <c r="K23" s="82" t="n"/>
      <c r="L23" s="38" t="n"/>
    </row>
    <row r="24">
      <c r="A24" s="34" t="inlineStr">
        <is>
          <t xml:space="preserve">Айрат 3.5 total </t>
        </is>
      </c>
      <c r="B24" s="48">
        <f>E4/B4</f>
        <v/>
      </c>
      <c r="C24" s="43" t="n"/>
      <c r="D24" s="29" t="n"/>
      <c r="E24" s="29" t="n"/>
    </row>
    <row r="25">
      <c r="C25" s="15" t="n"/>
      <c r="D25" s="29" t="n"/>
      <c r="E25" s="29" t="n"/>
      <c r="H25" s="84" t="inlineStr">
        <is>
          <t>Категория</t>
        </is>
      </c>
      <c r="I25" s="36" t="n"/>
      <c r="K25" s="84" t="inlineStr">
        <is>
          <t>Категория</t>
        </is>
      </c>
      <c r="L25" s="36" t="n"/>
    </row>
    <row r="26">
      <c r="A26" s="34" t="inlineStr">
        <is>
          <t>Стар транс 2.5 total</t>
        </is>
      </c>
      <c r="B26" s="49">
        <f>E6/B6</f>
        <v/>
      </c>
      <c r="C26" s="15" t="n"/>
      <c r="D26" s="29" t="n"/>
      <c r="E26" s="29" t="n"/>
      <c r="H26" s="82" t="n"/>
      <c r="I26" s="76" t="n"/>
      <c r="K26" s="82" t="n"/>
      <c r="L26" s="38" t="n"/>
    </row>
    <row r="27">
      <c r="A27" s="34" t="inlineStr">
        <is>
          <t>Стар транс 3.5 total</t>
        </is>
      </c>
      <c r="B27" s="51">
        <f>E7/B7</f>
        <v/>
      </c>
      <c r="C27" s="15" t="n"/>
      <c r="D27" s="29" t="n"/>
      <c r="E27" s="29" t="n"/>
    </row>
    <row r="28">
      <c r="D28" s="52" t="n"/>
    </row>
    <row r="31">
      <c r="A31" s="53" t="inlineStr">
        <is>
          <t>Pyinfo</t>
        </is>
      </c>
    </row>
    <row r="32">
      <c r="A32" s="53" t="inlineStr">
        <is>
          <t>date</t>
        </is>
      </c>
      <c r="B32" s="53" t="inlineStr">
        <is>
          <t>22.05.2024-28.05.2024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H1:I2"/>
    <mergeCell ref="K13:K14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Q81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77" min="1" max="1"/>
    <col width="23.13" customWidth="1" style="77" min="2" max="2"/>
    <col width="21.38" customWidth="1" style="77" min="3" max="3"/>
    <col width="27.38" customWidth="1" style="77" min="5" max="5"/>
  </cols>
  <sheetData>
    <row r="1">
      <c r="A1" s="1" t="n"/>
      <c r="B1" s="78" t="inlineStr">
        <is>
          <t>Засыпание</t>
        </is>
      </c>
      <c r="C1" s="79" t="n"/>
      <c r="D1" s="78" t="inlineStr">
        <is>
          <t>Телефон ( использование телефона )</t>
        </is>
      </c>
      <c r="E1" s="79" t="n"/>
      <c r="F1" s="78" t="inlineStr">
        <is>
          <t>Курение</t>
        </is>
      </c>
      <c r="G1" s="79" t="n"/>
      <c r="H1" s="78" t="inlineStr">
        <is>
          <t>Взгляд в стор.</t>
        </is>
      </c>
      <c r="I1" s="79" t="n"/>
      <c r="J1" s="78" t="inlineStr">
        <is>
          <t>Ремень</t>
        </is>
      </c>
      <c r="K1" s="79" t="n"/>
      <c r="L1" s="78" t="inlineStr">
        <is>
          <t>Еда</t>
        </is>
      </c>
      <c r="M1" s="79" t="n"/>
      <c r="N1" s="4" t="inlineStr">
        <is>
          <t>Водит. нет в кадре</t>
        </is>
      </c>
      <c r="P1" s="78" t="inlineStr">
        <is>
          <t>Заслон камеры (игнор)</t>
        </is>
      </c>
      <c r="Q1" s="79" t="n"/>
    </row>
    <row r="2">
      <c r="A2" s="1" t="n"/>
      <c r="B2" s="6" t="inlineStr">
        <is>
          <t>Всего</t>
        </is>
      </c>
      <c r="C2" s="6" t="inlineStr">
        <is>
          <t>Подтверждено</t>
        </is>
      </c>
      <c r="D2" s="6" t="inlineStr">
        <is>
          <t>Всего</t>
        </is>
      </c>
      <c r="E2" s="6" t="inlineStr">
        <is>
          <t>Подтверждено</t>
        </is>
      </c>
      <c r="F2" s="6" t="inlineStr">
        <is>
          <t>Всего</t>
        </is>
      </c>
      <c r="G2" s="6" t="inlineStr">
        <is>
          <t>Подтверждено</t>
        </is>
      </c>
      <c r="H2" s="6" t="inlineStr">
        <is>
          <t>Всего</t>
        </is>
      </c>
      <c r="I2" s="6" t="inlineStr">
        <is>
          <t>Подтверждено</t>
        </is>
      </c>
      <c r="J2" s="6" t="inlineStr">
        <is>
          <t>Всего</t>
        </is>
      </c>
      <c r="K2" s="6" t="inlineStr">
        <is>
          <t>Подтверждено</t>
        </is>
      </c>
      <c r="L2" s="6" t="inlineStr">
        <is>
          <t>Всего</t>
        </is>
      </c>
      <c r="M2" s="6" t="inlineStr">
        <is>
          <t>Подтверждено</t>
        </is>
      </c>
      <c r="N2" s="6" t="inlineStr">
        <is>
          <t>Всего</t>
        </is>
      </c>
      <c r="O2" s="6" t="inlineStr">
        <is>
          <t>Подтверждено</t>
        </is>
      </c>
      <c r="P2" s="6" t="inlineStr">
        <is>
          <t>Всего</t>
        </is>
      </c>
      <c r="Q2" s="6" t="inlineStr">
        <is>
          <t>Подтверждено</t>
        </is>
      </c>
    </row>
    <row r="3">
      <c r="A3" s="19" t="inlineStr">
        <is>
          <t>Айрат (2.5)</t>
        </is>
      </c>
      <c r="B3" s="24" t="n">
        <v>6</v>
      </c>
      <c r="C3" s="9" t="n">
        <v>4</v>
      </c>
      <c r="D3" s="9" t="n">
        <v>3</v>
      </c>
      <c r="E3" s="9" t="n">
        <v>1</v>
      </c>
      <c r="F3" s="9" t="n">
        <v>46</v>
      </c>
      <c r="G3" s="9" t="n">
        <v>0</v>
      </c>
      <c r="H3" s="9" t="n">
        <v>2</v>
      </c>
      <c r="I3" s="9" t="n">
        <v>1</v>
      </c>
      <c r="J3" s="9" t="n">
        <v>5</v>
      </c>
      <c r="K3" s="9" t="n">
        <v>0</v>
      </c>
      <c r="L3" s="10" t="n">
        <v>0</v>
      </c>
      <c r="M3" s="10" t="n">
        <v>0</v>
      </c>
      <c r="N3" s="10" t="n">
        <v>0</v>
      </c>
      <c r="O3" s="11" t="n">
        <v>0</v>
      </c>
      <c r="P3" s="11" t="n">
        <v>0</v>
      </c>
      <c r="Q3" s="11" t="n">
        <v>0</v>
      </c>
    </row>
    <row r="4">
      <c r="A4" s="19" t="inlineStr">
        <is>
          <t xml:space="preserve"> Айрат (3.5)</t>
        </is>
      </c>
      <c r="B4" s="12" t="n">
        <v>30</v>
      </c>
      <c r="C4" s="13" t="n">
        <v>7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3</v>
      </c>
      <c r="I4" s="13" t="n">
        <v>0</v>
      </c>
      <c r="J4" s="13" t="n">
        <v>2</v>
      </c>
      <c r="K4" s="13" t="n">
        <v>2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15</v>
      </c>
      <c r="Q4" s="14" t="n">
        <v>0</v>
      </c>
    </row>
    <row r="5">
      <c r="A5" s="15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5" t="n"/>
    </row>
    <row r="6">
      <c r="A6" s="15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8" t="n"/>
    </row>
    <row r="7">
      <c r="A7" s="19" t="inlineStr">
        <is>
          <t xml:space="preserve"> стартранс 2.5</t>
        </is>
      </c>
      <c r="B7" s="24" t="n">
        <v>88</v>
      </c>
      <c r="C7" s="9" t="n">
        <v>6</v>
      </c>
      <c r="D7" s="9" t="n">
        <v>25</v>
      </c>
      <c r="E7" s="9" t="n">
        <v>3</v>
      </c>
      <c r="F7" s="9" t="n">
        <v>48</v>
      </c>
      <c r="G7" s="9" t="n">
        <v>1</v>
      </c>
      <c r="H7" s="9" t="n">
        <v>38</v>
      </c>
      <c r="I7" s="9" t="n">
        <v>15</v>
      </c>
      <c r="J7" s="9" t="n">
        <v>233</v>
      </c>
      <c r="K7" s="9" t="n">
        <v>0</v>
      </c>
      <c r="L7" s="9" t="n">
        <v>0</v>
      </c>
      <c r="M7" s="9" t="n">
        <v>0</v>
      </c>
      <c r="N7" s="9" t="n">
        <v>9</v>
      </c>
      <c r="O7" s="9" t="n">
        <v>0</v>
      </c>
      <c r="P7" s="9" t="n">
        <v>0</v>
      </c>
      <c r="Q7" s="9" t="n">
        <v>0</v>
      </c>
    </row>
    <row r="8">
      <c r="A8" s="19" t="inlineStr">
        <is>
          <t xml:space="preserve"> стартранс 3.5</t>
        </is>
      </c>
      <c r="B8" s="12">
        <f>97+66</f>
        <v/>
      </c>
      <c r="C8" s="13">
        <f>0+2</f>
        <v/>
      </c>
      <c r="D8" s="13">
        <f>0+0</f>
        <v/>
      </c>
      <c r="E8" s="13">
        <f>0+0</f>
        <v/>
      </c>
      <c r="F8" s="13">
        <f>5+4</f>
        <v/>
      </c>
      <c r="G8" s="13">
        <f>0+0</f>
        <v/>
      </c>
      <c r="H8" s="13">
        <f>18+28</f>
        <v/>
      </c>
      <c r="I8" s="13">
        <f>0+0</f>
        <v/>
      </c>
      <c r="J8" s="13">
        <f>13+4</f>
        <v/>
      </c>
      <c r="K8" s="13">
        <f>11+4</f>
        <v/>
      </c>
      <c r="L8" s="14">
        <f>7+2</f>
        <v/>
      </c>
      <c r="M8" s="14">
        <f>2+0</f>
        <v/>
      </c>
      <c r="N8" s="14">
        <f>11+0</f>
        <v/>
      </c>
      <c r="O8" s="20">
        <f>0+0</f>
        <v/>
      </c>
      <c r="P8" s="14">
        <f>21+14</f>
        <v/>
      </c>
      <c r="Q8" s="20">
        <f>0+0</f>
        <v/>
      </c>
    </row>
    <row r="11">
      <c r="A11" s="21" t="inlineStr">
        <is>
          <t>00990084A9</t>
        </is>
      </c>
      <c r="B11" s="8" t="n">
        <v>7</v>
      </c>
      <c r="C11" s="8" t="n">
        <v>1</v>
      </c>
      <c r="D11" s="22" t="n"/>
      <c r="E11" s="22" t="n"/>
    </row>
    <row r="12">
      <c r="A12" s="21" t="inlineStr">
        <is>
          <t>7BD5E634</t>
        </is>
      </c>
      <c r="B12" s="8">
        <f>2+0</f>
        <v/>
      </c>
      <c r="C12" s="8">
        <f>0+0</f>
        <v/>
      </c>
      <c r="D12" s="22" t="n"/>
      <c r="E12" s="22" t="n"/>
    </row>
    <row r="13">
      <c r="A13" s="16" t="n"/>
      <c r="B13" s="17" t="n"/>
      <c r="C13" s="17" t="n"/>
      <c r="D13" s="16" t="n"/>
      <c r="E13" s="16" t="n"/>
    </row>
    <row r="14">
      <c r="A14" s="21" t="n">
        <v>99021922</v>
      </c>
      <c r="B14" s="8" t="n">
        <v>0</v>
      </c>
      <c r="C14" s="8" t="n">
        <v>0</v>
      </c>
      <c r="D14" s="22" t="n"/>
      <c r="E14" s="22" t="n"/>
    </row>
    <row r="15">
      <c r="A15" s="21" t="inlineStr">
        <is>
          <t>24B0324B</t>
        </is>
      </c>
      <c r="B15" s="8">
        <f>4+0</f>
        <v/>
      </c>
      <c r="C15" s="8">
        <f>0+0</f>
        <v/>
      </c>
      <c r="D15" s="22" t="n"/>
      <c r="E15" s="22" t="n"/>
    </row>
    <row r="16">
      <c r="A16" s="16" t="n"/>
      <c r="B16" s="17" t="n"/>
      <c r="C16" s="17" t="n"/>
      <c r="D16" s="16" t="n"/>
      <c r="E16" s="16" t="n"/>
    </row>
    <row r="17">
      <c r="A17" s="21" t="inlineStr">
        <is>
          <t>009901FF47</t>
        </is>
      </c>
      <c r="B17" s="8" t="n">
        <v>62</v>
      </c>
      <c r="C17" s="8" t="n">
        <v>2</v>
      </c>
      <c r="D17" s="22" t="n"/>
      <c r="E17" s="22" t="n"/>
    </row>
    <row r="18">
      <c r="A18" s="21" t="inlineStr">
        <is>
          <t>DC9799A3</t>
        </is>
      </c>
      <c r="B18" s="8">
        <f>0+3</f>
        <v/>
      </c>
      <c r="C18" s="8">
        <f>0+0</f>
        <v/>
      </c>
      <c r="D18" s="22" t="n"/>
      <c r="E18" s="22" t="n"/>
    </row>
    <row r="19">
      <c r="A19" s="16" t="n"/>
      <c r="B19" s="17" t="n"/>
      <c r="C19" s="17" t="n"/>
      <c r="D19" s="16" t="n"/>
      <c r="E19" s="16" t="n"/>
    </row>
    <row r="20">
      <c r="A20" s="22" t="n">
        <v>99020562</v>
      </c>
      <c r="B20" s="8" t="n">
        <v>0</v>
      </c>
      <c r="C20" s="8" t="n">
        <v>0</v>
      </c>
      <c r="D20" s="22" t="n"/>
      <c r="E20" s="22" t="n"/>
    </row>
    <row r="21">
      <c r="A21" s="21" t="inlineStr">
        <is>
          <t>E34C9DE9</t>
        </is>
      </c>
      <c r="B21" s="8">
        <f>1+0</f>
        <v/>
      </c>
      <c r="C21" s="8">
        <f>0+0</f>
        <v/>
      </c>
      <c r="D21" s="22" t="n"/>
      <c r="E21" s="22" t="n"/>
    </row>
    <row r="22">
      <c r="A22" s="16" t="n"/>
      <c r="B22" s="17" t="n"/>
      <c r="C22" s="17" t="n"/>
      <c r="D22" s="16" t="n"/>
      <c r="E22" s="16" t="n"/>
    </row>
    <row r="23">
      <c r="A23" s="21" t="inlineStr">
        <is>
          <t>00990212A5</t>
        </is>
      </c>
      <c r="B23" s="8" t="n">
        <v>2</v>
      </c>
      <c r="C23" s="8" t="n">
        <v>1</v>
      </c>
      <c r="D23" s="22" t="n"/>
      <c r="E23" s="22" t="n"/>
    </row>
    <row r="24">
      <c r="A24" s="21" t="inlineStr">
        <is>
          <t>16AC9065</t>
        </is>
      </c>
      <c r="B24" s="8">
        <f>0+24</f>
        <v/>
      </c>
      <c r="C24" s="8">
        <f>0+1</f>
        <v/>
      </c>
      <c r="D24" s="22" t="n"/>
      <c r="E24" s="22" t="n"/>
    </row>
    <row r="25">
      <c r="A25" s="16" t="n"/>
      <c r="B25" s="17" t="n"/>
      <c r="C25" s="17" t="n"/>
      <c r="D25" s="16" t="n"/>
      <c r="E25" s="16" t="n"/>
    </row>
    <row r="26">
      <c r="A26" s="21" t="inlineStr">
        <is>
          <t>0099020D27</t>
        </is>
      </c>
      <c r="B26" s="8" t="n">
        <v>1</v>
      </c>
      <c r="C26" s="8" t="n">
        <v>0</v>
      </c>
      <c r="D26" s="22" t="n"/>
      <c r="E26" s="22" t="n"/>
    </row>
    <row r="27">
      <c r="A27" s="21" t="inlineStr">
        <is>
          <t>DC314877</t>
        </is>
      </c>
      <c r="B27" s="8">
        <f>0+1</f>
        <v/>
      </c>
      <c r="C27" s="8">
        <f>0+0</f>
        <v/>
      </c>
      <c r="D27" s="22" t="n"/>
      <c r="E27" s="22" t="n"/>
    </row>
    <row r="28">
      <c r="A28" s="16" t="n"/>
      <c r="B28" s="17" t="n"/>
      <c r="C28" s="17" t="n"/>
      <c r="D28" s="16" t="n"/>
      <c r="E28" s="16" t="n"/>
    </row>
    <row r="29">
      <c r="A29" s="21" t="n">
        <v>99020887</v>
      </c>
      <c r="B29" s="8" t="n">
        <v>5</v>
      </c>
      <c r="C29" s="8" t="n">
        <v>0</v>
      </c>
      <c r="D29" s="22" t="n"/>
      <c r="E29" s="22" t="n"/>
    </row>
    <row r="30">
      <c r="A30" s="21" t="inlineStr">
        <is>
          <t>3B405D84</t>
        </is>
      </c>
      <c r="B30" s="8">
        <f>8+0</f>
        <v/>
      </c>
      <c r="C30" s="8">
        <f>0+0</f>
        <v/>
      </c>
      <c r="D30" s="22" t="n"/>
      <c r="E30" s="22" t="n"/>
    </row>
    <row r="31">
      <c r="A31" s="15" t="n"/>
      <c r="B31" s="17" t="n"/>
      <c r="C31" s="17" t="n"/>
      <c r="D31" s="16" t="n"/>
      <c r="E31" s="16" t="n"/>
    </row>
    <row r="32">
      <c r="A32" s="19" t="inlineStr">
        <is>
          <t>00990218EB</t>
        </is>
      </c>
      <c r="B32" s="8" t="n">
        <v>0</v>
      </c>
      <c r="C32" s="8" t="n">
        <v>0</v>
      </c>
      <c r="D32" s="22" t="n"/>
      <c r="E32" s="22" t="n"/>
    </row>
    <row r="33">
      <c r="A33" s="19" t="inlineStr">
        <is>
          <t>F3E6904E</t>
        </is>
      </c>
      <c r="B33" s="8">
        <f>4+0</f>
        <v/>
      </c>
      <c r="C33" s="8">
        <f>0+0</f>
        <v/>
      </c>
      <c r="D33" s="22" t="n"/>
      <c r="E33" s="22" t="n"/>
    </row>
    <row r="34">
      <c r="A34" s="15" t="n"/>
      <c r="B34" s="17" t="n"/>
      <c r="C34" s="17" t="n"/>
      <c r="D34" s="16" t="n"/>
      <c r="E34" s="16" t="n"/>
    </row>
    <row r="35">
      <c r="A35" s="19" t="n">
        <v>99021403</v>
      </c>
      <c r="B35" s="8" t="n">
        <v>1</v>
      </c>
      <c r="C35" s="8" t="n">
        <v>0</v>
      </c>
      <c r="D35" s="22" t="n"/>
      <c r="E35" s="22" t="n"/>
    </row>
    <row r="36">
      <c r="A36" s="19" t="inlineStr">
        <is>
          <t>0FF409BF</t>
        </is>
      </c>
      <c r="B36" s="54">
        <f>0+8</f>
        <v/>
      </c>
      <c r="C36" s="8">
        <f>0+0</f>
        <v/>
      </c>
      <c r="D36" s="22" t="n"/>
      <c r="E36" s="22" t="n"/>
    </row>
    <row r="37">
      <c r="A37" s="15" t="n"/>
      <c r="B37" s="17" t="n"/>
      <c r="C37" s="17" t="n"/>
      <c r="D37" s="16" t="n"/>
      <c r="E37" s="16" t="n"/>
    </row>
    <row r="38">
      <c r="A38" s="19" t="n">
        <v>99021333</v>
      </c>
      <c r="B38" s="8" t="n">
        <v>0</v>
      </c>
      <c r="C38" s="8" t="n">
        <v>0</v>
      </c>
      <c r="D38" s="22" t="n"/>
      <c r="E38" s="22" t="n"/>
    </row>
    <row r="39">
      <c r="A39" s="19" t="inlineStr">
        <is>
          <t>F3CAF18B</t>
        </is>
      </c>
      <c r="B39" s="8">
        <f>0+0</f>
        <v/>
      </c>
      <c r="C39" s="8">
        <f>0+0</f>
        <v/>
      </c>
      <c r="D39" s="22" t="n"/>
      <c r="E39" s="22" t="n"/>
    </row>
    <row r="40">
      <c r="A40" s="16" t="n"/>
      <c r="B40" s="17" t="n"/>
      <c r="C40" s="17" t="n"/>
      <c r="D40" s="16" t="n"/>
      <c r="E40" s="16" t="n"/>
    </row>
    <row r="41">
      <c r="A41" s="21" t="inlineStr">
        <is>
          <t>00990214BA</t>
        </is>
      </c>
      <c r="B41" s="8" t="n">
        <v>1</v>
      </c>
      <c r="C41" s="8" t="n">
        <v>0</v>
      </c>
      <c r="D41" s="22" t="n"/>
      <c r="E41" s="22" t="n"/>
    </row>
    <row r="42">
      <c r="A42" s="21" t="inlineStr">
        <is>
          <t>F448F28E</t>
        </is>
      </c>
      <c r="B42" s="8">
        <f>0+0</f>
        <v/>
      </c>
      <c r="C42" s="8">
        <f>0+0</f>
        <v/>
      </c>
      <c r="D42" s="22" t="n"/>
      <c r="E42" s="22" t="n"/>
    </row>
    <row r="43">
      <c r="A43" s="16" t="n"/>
      <c r="B43" s="17" t="n"/>
      <c r="C43" s="17" t="n"/>
      <c r="D43" s="16" t="n"/>
      <c r="E43" s="16" t="n"/>
    </row>
    <row r="44">
      <c r="A44" s="21" t="inlineStr">
        <is>
          <t>009901FDE5</t>
        </is>
      </c>
      <c r="B44" s="8" t="n">
        <v>0</v>
      </c>
      <c r="C44" s="8" t="n">
        <v>0</v>
      </c>
      <c r="D44" s="22" t="n"/>
      <c r="E44" s="22" t="n"/>
    </row>
    <row r="45">
      <c r="A45" s="21" t="inlineStr">
        <is>
          <t>C2EA030C</t>
        </is>
      </c>
      <c r="B45" s="24">
        <f>3+0</f>
        <v/>
      </c>
      <c r="C45" s="8">
        <f>0+0</f>
        <v/>
      </c>
      <c r="D45" s="22" t="n"/>
      <c r="E45" s="22" t="n"/>
    </row>
    <row r="46">
      <c r="A46" s="16" t="n"/>
      <c r="B46" s="17" t="n"/>
      <c r="C46" s="17" t="n"/>
      <c r="D46" s="16" t="n"/>
      <c r="E46" s="16" t="n"/>
    </row>
    <row r="47">
      <c r="A47" s="21" t="inlineStr">
        <is>
          <t>009901FF38</t>
        </is>
      </c>
      <c r="B47" s="8" t="n">
        <v>0</v>
      </c>
      <c r="C47" s="8" t="n">
        <v>0</v>
      </c>
      <c r="D47" s="22" t="n"/>
      <c r="E47" s="22" t="n"/>
    </row>
    <row r="48">
      <c r="A48" s="21" t="inlineStr">
        <is>
          <t>B0DCEB1C</t>
        </is>
      </c>
      <c r="B48" s="8">
        <f>36+0</f>
        <v/>
      </c>
      <c r="C48" s="8">
        <f>0+0</f>
        <v/>
      </c>
      <c r="D48" s="22" t="n"/>
      <c r="E48" s="22" t="n"/>
    </row>
    <row r="49">
      <c r="A49" s="16" t="n"/>
      <c r="B49" s="17" t="n"/>
      <c r="C49" s="17" t="n"/>
      <c r="D49" s="16" t="n"/>
      <c r="E49" s="16" t="n"/>
    </row>
    <row r="50">
      <c r="A50" s="21" t="inlineStr">
        <is>
          <t>009901FDE6</t>
        </is>
      </c>
      <c r="B50" s="8" t="n">
        <v>0</v>
      </c>
      <c r="C50" s="8" t="n">
        <v>0</v>
      </c>
      <c r="D50" s="22" t="n"/>
      <c r="E50" s="22" t="n"/>
    </row>
    <row r="51">
      <c r="A51" s="21" t="inlineStr">
        <is>
          <t>54CCF027</t>
        </is>
      </c>
      <c r="B51" s="8">
        <f>0+2</f>
        <v/>
      </c>
      <c r="C51" s="8">
        <f>0+0</f>
        <v/>
      </c>
      <c r="D51" s="22" t="n"/>
      <c r="E51" s="22" t="n"/>
    </row>
    <row r="52">
      <c r="A52" s="16" t="n"/>
      <c r="B52" s="17" t="n"/>
      <c r="C52" s="17" t="n"/>
      <c r="D52" s="16" t="n"/>
      <c r="E52" s="16" t="n"/>
    </row>
    <row r="53">
      <c r="A53" s="21" t="inlineStr">
        <is>
          <t>009902118A</t>
        </is>
      </c>
      <c r="B53" s="8" t="n">
        <v>0</v>
      </c>
      <c r="C53" s="8" t="n">
        <v>0</v>
      </c>
      <c r="D53" s="22" t="n"/>
      <c r="E53" s="22" t="n"/>
    </row>
    <row r="54">
      <c r="A54" s="21" t="inlineStr">
        <is>
          <t>AEF99175</t>
        </is>
      </c>
      <c r="B54" s="8">
        <f>0+0</f>
        <v/>
      </c>
      <c r="C54" s="8">
        <f>0+0</f>
        <v/>
      </c>
      <c r="D54" s="22" t="n"/>
      <c r="E54" s="22" t="n"/>
    </row>
    <row r="55">
      <c r="A55" s="16" t="n"/>
      <c r="B55" s="17" t="n"/>
      <c r="C55" s="17" t="n"/>
      <c r="D55" s="16" t="n"/>
      <c r="E55" s="16" t="n"/>
    </row>
    <row r="56">
      <c r="A56" s="21" t="inlineStr">
        <is>
          <t>00990202B9</t>
        </is>
      </c>
      <c r="B56" s="8" t="n">
        <v>1</v>
      </c>
      <c r="C56" s="8" t="n">
        <v>0</v>
      </c>
      <c r="D56" s="22" t="n"/>
      <c r="E56" s="22" t="n"/>
    </row>
    <row r="57">
      <c r="A57" s="21" t="inlineStr">
        <is>
          <t>2D3CB852</t>
        </is>
      </c>
      <c r="B57" s="8">
        <f>1+0</f>
        <v/>
      </c>
      <c r="C57" s="8">
        <f>0+0</f>
        <v/>
      </c>
      <c r="D57" s="22" t="n"/>
      <c r="E57" s="22" t="n"/>
    </row>
    <row r="58">
      <c r="A58" s="16" t="n"/>
      <c r="B58" s="17" t="n"/>
      <c r="C58" s="17" t="n"/>
      <c r="D58" s="16" t="n"/>
      <c r="E58" s="16" t="n"/>
    </row>
    <row r="59">
      <c r="A59" s="21" t="n">
        <v>99021264</v>
      </c>
      <c r="B59" s="8" t="n">
        <v>0</v>
      </c>
      <c r="C59" s="8" t="n">
        <v>0</v>
      </c>
      <c r="D59" s="22" t="n"/>
      <c r="E59" s="22" t="n"/>
    </row>
    <row r="60">
      <c r="A60" s="21" t="inlineStr">
        <is>
          <t>77E9C362</t>
        </is>
      </c>
      <c r="B60" s="8">
        <f>0+1</f>
        <v/>
      </c>
      <c r="C60" s="8">
        <f>0+0</f>
        <v/>
      </c>
      <c r="D60" s="22" t="n"/>
      <c r="E60" s="22" t="n"/>
    </row>
    <row r="61">
      <c r="A61" s="16" t="n"/>
      <c r="B61" s="17" t="n"/>
      <c r="C61" s="17" t="n"/>
      <c r="D61" s="16" t="n"/>
      <c r="E61" s="16" t="n"/>
    </row>
    <row r="62">
      <c r="A62" s="21" t="n">
        <v>99021250</v>
      </c>
      <c r="B62" s="8" t="n">
        <v>8</v>
      </c>
      <c r="C62" s="8" t="n">
        <v>2</v>
      </c>
      <c r="D62" s="22" t="n"/>
      <c r="E62" s="22" t="n"/>
    </row>
    <row r="63">
      <c r="A63" s="21" t="inlineStr">
        <is>
          <t>F2358DB7</t>
        </is>
      </c>
      <c r="B63" s="8">
        <f>0+24</f>
        <v/>
      </c>
      <c r="C63" s="8">
        <f>0+1</f>
        <v/>
      </c>
      <c r="D63" s="22" t="n"/>
      <c r="E63" s="22" t="n"/>
    </row>
    <row r="64">
      <c r="A64" s="16" t="n"/>
      <c r="B64" s="17" t="n"/>
      <c r="C64" s="17" t="n"/>
      <c r="D64" s="16" t="n"/>
      <c r="E64" s="16" t="n"/>
    </row>
    <row r="65">
      <c r="A65" s="26" t="n">
        <v>99021853</v>
      </c>
      <c r="B65" s="8" t="n">
        <v>0</v>
      </c>
      <c r="C65" s="8" t="n">
        <v>0</v>
      </c>
      <c r="D65" s="22" t="n"/>
      <c r="E65" s="22" t="n"/>
    </row>
    <row r="66">
      <c r="A66" s="26" t="n">
        <v>46236820</v>
      </c>
      <c r="B66" s="8">
        <f>0+0</f>
        <v/>
      </c>
      <c r="C66" s="8">
        <f>0+0</f>
        <v/>
      </c>
      <c r="D66" s="22" t="n"/>
      <c r="E66" s="22" t="n"/>
    </row>
    <row r="67">
      <c r="A67" s="16" t="n"/>
      <c r="B67" s="17" t="n"/>
      <c r="C67" s="17" t="n"/>
      <c r="D67" s="16" t="n"/>
      <c r="E67" s="16" t="n"/>
    </row>
    <row r="68">
      <c r="A68" s="26" t="inlineStr">
        <is>
          <t>009902063C</t>
        </is>
      </c>
      <c r="B68" s="8" t="n">
        <v>0</v>
      </c>
      <c r="C68" s="8" t="n">
        <v>0</v>
      </c>
      <c r="D68" s="22" t="n"/>
      <c r="E68" s="22" t="n"/>
    </row>
    <row r="69">
      <c r="A69" s="26" t="inlineStr">
        <is>
          <t>666C1476</t>
        </is>
      </c>
      <c r="B69" s="8">
        <f>0+2</f>
        <v/>
      </c>
      <c r="C69" s="8">
        <f>0+0</f>
        <v/>
      </c>
      <c r="D69" s="22" t="n"/>
      <c r="E69" s="22" t="n"/>
    </row>
    <row r="70">
      <c r="A70" s="15" t="n"/>
      <c r="B70" s="17" t="n"/>
      <c r="C70" s="17" t="n"/>
      <c r="D70" s="16" t="n"/>
      <c r="E70" s="16" t="n"/>
    </row>
    <row r="71">
      <c r="A71" s="21" t="inlineStr">
        <is>
          <t>00990216C0</t>
        </is>
      </c>
      <c r="B71" s="8" t="n">
        <v>0</v>
      </c>
      <c r="C71" s="8" t="n">
        <v>0</v>
      </c>
      <c r="D71" s="22" t="n"/>
      <c r="E71" s="22" t="n"/>
    </row>
    <row r="72">
      <c r="A72" s="21" t="inlineStr">
        <is>
          <t>81DA03CC</t>
        </is>
      </c>
      <c r="B72" s="8">
        <f>40+0</f>
        <v/>
      </c>
      <c r="C72" s="8">
        <f>1+0</f>
        <v/>
      </c>
      <c r="D72" s="22" t="n"/>
      <c r="E72" s="22" t="n"/>
    </row>
    <row r="73">
      <c r="A73" s="16" t="n"/>
      <c r="B73" s="17" t="n"/>
      <c r="C73" s="17" t="n"/>
      <c r="D73" s="16" t="n"/>
      <c r="E73" s="16" t="n"/>
    </row>
    <row r="74">
      <c r="A74" s="21" t="inlineStr">
        <is>
          <t>00990217CD</t>
        </is>
      </c>
      <c r="B74" s="8" t="n">
        <v>0</v>
      </c>
      <c r="C74" s="8" t="n">
        <v>0</v>
      </c>
      <c r="D74" s="22" t="n"/>
      <c r="E74" s="22" t="n"/>
    </row>
    <row r="75">
      <c r="A75" s="21" t="inlineStr">
        <is>
          <t>43E4E89B</t>
        </is>
      </c>
      <c r="B75" s="8">
        <f>0+1</f>
        <v/>
      </c>
      <c r="C75" s="8">
        <f>0+0</f>
        <v/>
      </c>
      <c r="D75" s="22" t="n"/>
      <c r="E75" s="22" t="n"/>
    </row>
    <row r="76">
      <c r="A76" s="16" t="n"/>
      <c r="B76" s="17" t="n"/>
      <c r="C76" s="17" t="n"/>
      <c r="D76" s="16" t="n"/>
      <c r="E76" s="16" t="n"/>
    </row>
    <row r="77">
      <c r="A77" s="21" t="n">
        <v>99021401</v>
      </c>
      <c r="B77" s="8" t="n">
        <v>0</v>
      </c>
      <c r="C77" s="8" t="n">
        <v>0</v>
      </c>
      <c r="D77" s="22" t="n"/>
      <c r="E77" s="22" t="n"/>
    </row>
    <row r="78">
      <c r="A78" s="21" t="inlineStr">
        <is>
          <t>7CCA7702</t>
        </is>
      </c>
      <c r="B78" s="8">
        <f>0+0</f>
        <v/>
      </c>
      <c r="C78" s="8">
        <f>0+0</f>
        <v/>
      </c>
      <c r="D78" s="22" t="n"/>
      <c r="E78" s="22" t="n"/>
    </row>
    <row r="79">
      <c r="A79" s="16" t="n"/>
      <c r="B79" s="17" t="n"/>
      <c r="C79" s="17" t="n"/>
      <c r="D79" s="16" t="n"/>
      <c r="E79" s="16" t="n"/>
    </row>
    <row r="80">
      <c r="A80" s="21" t="inlineStr">
        <is>
          <t>009902067D</t>
        </is>
      </c>
      <c r="B80" s="8" t="n">
        <v>0</v>
      </c>
      <c r="C80" s="8" t="n">
        <v>0</v>
      </c>
      <c r="D80" s="22" t="n"/>
      <c r="E80" s="22" t="n"/>
    </row>
    <row r="81">
      <c r="A81" s="21" t="inlineStr">
        <is>
          <t>3884DE73</t>
        </is>
      </c>
      <c r="B81" s="8">
        <f>0+0</f>
        <v/>
      </c>
      <c r="C81" s="8">
        <f>0+0</f>
        <v/>
      </c>
      <c r="D81" s="22" t="n"/>
      <c r="E81" s="22" t="n"/>
    </row>
  </sheetData>
  <mergeCells count="8">
    <mergeCell ref="D1:E1"/>
    <mergeCell ref="H1:I1"/>
    <mergeCell ref="L1:M1"/>
    <mergeCell ref="J1:K1"/>
    <mergeCell ref="P1:Q1"/>
    <mergeCell ref="F1:G1"/>
    <mergeCell ref="B1:C1"/>
    <mergeCell ref="N1:O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"/>
    </sheetView>
  </sheetViews>
  <sheetFormatPr baseColWidth="8" defaultColWidth="12.63" defaultRowHeight="15.75" customHeight="1"/>
  <cols>
    <col width="40.88" customWidth="1" style="77" min="1" max="1"/>
    <col width="42" customWidth="1" style="77" min="2" max="2"/>
    <col width="45.5" customWidth="1" style="77" min="4" max="4"/>
    <col width="45.88" customWidth="1" style="77" min="5" max="5"/>
    <col width="9.130000000000001" customWidth="1" style="77" min="6" max="6"/>
    <col width="35.5" customWidth="1" style="77" min="8" max="8"/>
    <col width="25.13" customWidth="1" style="77" min="9" max="9"/>
    <col width="23" customWidth="1" style="77" min="11" max="11"/>
    <col width="33.75" customWidth="1" style="77" min="12" max="12"/>
    <col width="26.38" customWidth="1" style="77" min="14" max="14"/>
    <col width="33.5" customWidth="1" style="77" min="15" max="15"/>
  </cols>
  <sheetData>
    <row r="1" ht="64.5" customHeight="1" s="77">
      <c r="A1" s="80" t="inlineStr">
        <is>
          <t>28.05.24 - 04.06.24
Общее колличество 
собранных событий (всего)</t>
        </is>
      </c>
      <c r="B1" s="79" t="n"/>
      <c r="C1" s="15" t="n"/>
      <c r="D1" s="80" t="inlineStr">
        <is>
          <t>28.05.24 - 04.06.24
Общее колличество 
собранных событий (подтверждено)</t>
        </is>
      </c>
      <c r="E1" s="79" t="n"/>
      <c r="H1" s="81" t="inlineStr">
        <is>
          <t>28.05.24 - 04.06.24
Категория с наименьшим
показателем точности
(по возрастанию)
айрат 2.5</t>
        </is>
      </c>
      <c r="I1" s="79" t="n"/>
      <c r="J1" s="28" t="n"/>
      <c r="K1" s="81" t="inlineStr">
        <is>
          <t>28.05.24 - 04.06.24
Категория с наименьшим
показателем точности
(по возрастанию)
айрат 3.5</t>
        </is>
      </c>
      <c r="L1" s="79" t="n"/>
      <c r="N1" s="29" t="n"/>
      <c r="O1" s="29" t="n"/>
    </row>
    <row r="2" ht="33.75" customHeight="1" s="77">
      <c r="A2" s="68" t="n"/>
      <c r="B2" s="67" t="n"/>
      <c r="C2" s="15" t="n"/>
      <c r="D2" s="68" t="n"/>
      <c r="E2" s="67" t="n"/>
      <c r="H2" s="82" t="n"/>
      <c r="I2" s="83" t="n"/>
      <c r="J2" s="28" t="n"/>
      <c r="K2" s="82" t="n"/>
      <c r="L2" s="83" t="n"/>
      <c r="N2" s="29" t="n"/>
      <c r="O2" s="29" t="n"/>
    </row>
    <row r="3">
      <c r="A3" s="34" t="inlineStr">
        <is>
          <t>Айрат 2.5</t>
        </is>
      </c>
      <c r="B3" s="24">
        <f>SUM('data-2805-0406'!B3, 'data-2805-0406'!D3, 'data-2805-0406'!F3, 'data-2805-0406'!H3, 'data-2805-0406'!J3, 'data-2805-0406'!L3, 'data-2805-0406'!N3, 'data-2805-0406'!P3  )</f>
        <v/>
      </c>
      <c r="C3" s="15" t="n"/>
      <c r="D3" s="34" t="inlineStr">
        <is>
          <t>Айрат 2.5</t>
        </is>
      </c>
      <c r="E3" s="24">
        <f>SUM('data-2805-0406'!C3,'data-2805-0406'!E3,'data-2805-0406'!G3,'data-2805-0406'!I3,'data-2805-0406'!K3,'data-2805-0406'!M3,'data-2805-0406'!O3,'data-2805-0406'!Q3)</f>
        <v/>
      </c>
      <c r="I3" s="15" t="n"/>
      <c r="J3" s="15" t="n"/>
    </row>
    <row r="4">
      <c r="A4" s="34" t="inlineStr">
        <is>
          <t>Айрат 3.5</t>
        </is>
      </c>
      <c r="B4" s="24">
        <f>SUM('data-2805-0406'!B4,'data-2805-0406'!D4,'data-2805-0406'!F4,'data-2805-0406'!H4,'data-2805-0406'!J4,'data-2805-0406'!L4,'data-2805-0406'!N4,'data-2805-0406'!P4)</f>
        <v/>
      </c>
      <c r="C4" s="15" t="n"/>
      <c r="D4" s="34" t="inlineStr">
        <is>
          <t>Айрат 3.5</t>
        </is>
      </c>
      <c r="E4" s="24">
        <f>SUM('data-2805-0406'!C4,'data-2805-0406'!E4,'data-2805-0406'!G4,'data-2805-0406'!I4,'data-2805-0406'!K4,'data-2805-0406'!M4,'data-2805-0406'!O4,'data-2805-0406'!Q4)</f>
        <v/>
      </c>
      <c r="H4" s="84" t="inlineStr">
        <is>
          <t>Категория</t>
        </is>
      </c>
      <c r="I4" s="36" t="n"/>
      <c r="J4" s="55" t="n"/>
      <c r="K4" s="84" t="inlineStr">
        <is>
          <t>Категория</t>
        </is>
      </c>
      <c r="L4" s="36" t="n"/>
    </row>
    <row r="5">
      <c r="C5" s="15" t="n"/>
      <c r="H5" s="82" t="n"/>
      <c r="I5" s="38" t="n"/>
      <c r="J5" s="55" t="n"/>
      <c r="K5" s="82" t="n"/>
      <c r="L5" s="38" t="n"/>
    </row>
    <row r="6">
      <c r="A6" s="34" t="inlineStr">
        <is>
          <t>Стар транс 2.5 total</t>
        </is>
      </c>
      <c r="B6" s="24">
        <f>SUM('data-2805-0406'!B7, 'data-2805-0406'!D7, 'data-2805-0406'!F7, 'data-2805-0406'!H7, 'data-2805-0406'!J7, 'data-2805-0406'!L7, 'data-2805-0406'!N7, 'data-2805-0406'!P7  )</f>
        <v/>
      </c>
      <c r="C6" s="15" t="n"/>
      <c r="D6" s="34" t="inlineStr">
        <is>
          <t>Стар транс 2.5 total</t>
        </is>
      </c>
      <c r="E6" s="24">
        <f>SUM('data-2805-0406'!C7,'data-2805-0406'!E7,'data-2805-0406'!G7,'data-2805-0406'!I7,'data-2805-0406'!K7,'data-2805-0406'!M7,'data-2805-0406'!O7,'data-2805-0406'!Q7)</f>
        <v/>
      </c>
      <c r="H6" s="15" t="n"/>
      <c r="I6" s="15" t="n"/>
      <c r="J6" s="15" t="n"/>
    </row>
    <row r="7">
      <c r="A7" s="34" t="inlineStr">
        <is>
          <t>Стар транс 3.5 total</t>
        </is>
      </c>
      <c r="B7" s="24">
        <f>SUM('data-2805-0406'!B8,'data-2805-0406'!D8,'data-2805-0406'!F8,'data-2805-0406'!H8,'data-2805-0406'!J8,'data-2805-0406'!L8,'data-2805-0406'!N8,'data-2805-0406'!P8)</f>
        <v/>
      </c>
      <c r="C7" s="15" t="n"/>
      <c r="D7" s="34" t="inlineStr">
        <is>
          <t>Стар транс 3.5 total</t>
        </is>
      </c>
      <c r="E7" s="24">
        <f>SUM('data-2805-0406'!C8,'data-2805-0406'!E8,'data-2805-0406'!G8,'data-2805-0406'!I8,'data-2805-0406'!K8,'data-2805-0406'!M8,'data-2805-0406'!O8,'data-2805-0406'!Q8)</f>
        <v/>
      </c>
      <c r="H7" s="84" t="inlineStr">
        <is>
          <t>Категория</t>
        </is>
      </c>
      <c r="I7" s="39" t="n"/>
      <c r="J7" s="15" t="n"/>
      <c r="K7" s="84" t="inlineStr">
        <is>
          <t>Категория</t>
        </is>
      </c>
      <c r="L7" s="36" t="n"/>
    </row>
    <row r="8">
      <c r="C8" s="15" t="n"/>
      <c r="H8" s="82" t="n"/>
      <c r="I8" s="40" t="n"/>
      <c r="J8" s="55" t="n"/>
      <c r="K8" s="82" t="n"/>
      <c r="L8" s="38" t="n"/>
    </row>
    <row r="9">
      <c r="C9" s="15" t="n"/>
      <c r="H9" s="15" t="n"/>
      <c r="I9" s="15" t="n"/>
      <c r="J9" s="55" t="n"/>
    </row>
    <row r="10">
      <c r="A10" s="15" t="n"/>
      <c r="B10" s="15" t="n"/>
      <c r="C10" s="15" t="n"/>
      <c r="H10" s="84" t="inlineStr">
        <is>
          <t>Категория</t>
        </is>
      </c>
      <c r="I10" s="39" t="n"/>
      <c r="J10" s="15" t="n"/>
      <c r="K10" s="84" t="inlineStr">
        <is>
          <t>Категория</t>
        </is>
      </c>
      <c r="L10" s="36" t="n"/>
    </row>
    <row r="11">
      <c r="A11" s="85" t="inlineStr">
        <is>
          <t>28.05.24 - 04.06.24
Среднее значение 
собранных (всего) событий</t>
        </is>
      </c>
      <c r="B11" s="67" t="n"/>
      <c r="C11" s="15" t="n"/>
      <c r="D11" s="85" t="inlineStr">
        <is>
          <t xml:space="preserve">28.05.24 - 04.06.24
Среднее значение 
собранных событий (подтверждено) </t>
        </is>
      </c>
      <c r="E11" s="67" t="n"/>
      <c r="H11" s="82" t="n"/>
      <c r="I11" s="40" t="n"/>
      <c r="J11" s="15" t="n"/>
      <c r="K11" s="82" t="n"/>
      <c r="L11" s="38" t="n"/>
    </row>
    <row r="12" ht="72" customHeight="1" s="77">
      <c r="A12" s="68" t="n"/>
      <c r="B12" s="67" t="n"/>
      <c r="C12" s="15" t="n"/>
      <c r="D12" s="68" t="n"/>
      <c r="E12" s="67" t="n"/>
      <c r="H12" s="15" t="n"/>
      <c r="I12" s="15" t="n"/>
      <c r="J12" s="15" t="n"/>
    </row>
    <row r="13">
      <c r="A13" s="42" t="inlineStr">
        <is>
          <t>Айрат 2.5 total</t>
        </is>
      </c>
      <c r="B13" s="12">
        <f>B3/8</f>
        <v/>
      </c>
      <c r="C13" s="15" t="n"/>
      <c r="D13" s="34" t="inlineStr">
        <is>
          <t>Айрат 2.5</t>
        </is>
      </c>
      <c r="E13" s="24">
        <f>E3/8</f>
        <v/>
      </c>
      <c r="H13" s="84" t="inlineStr">
        <is>
          <t>Категория</t>
        </is>
      </c>
      <c r="I13" s="39" t="n"/>
      <c r="J13" s="15" t="n"/>
      <c r="K13" s="84" t="inlineStr">
        <is>
          <t>Категория</t>
        </is>
      </c>
      <c r="L13" s="36" t="n"/>
    </row>
    <row r="14">
      <c r="A14" s="34" t="inlineStr">
        <is>
          <t xml:space="preserve">Айрат 3.5 total </t>
        </is>
      </c>
      <c r="B14" s="24">
        <f>B4/8</f>
        <v/>
      </c>
      <c r="C14" s="43" t="n"/>
      <c r="D14" s="34" t="inlineStr">
        <is>
          <t>Айрат 3.5</t>
        </is>
      </c>
      <c r="E14" s="24">
        <f>E4/8</f>
        <v/>
      </c>
      <c r="H14" s="82" t="n"/>
      <c r="I14" s="44" t="n"/>
      <c r="J14" s="28" t="n"/>
      <c r="K14" s="82" t="n"/>
      <c r="L14" s="38" t="n"/>
    </row>
    <row r="15" ht="20.25" customHeight="1" s="77">
      <c r="C15" s="15" t="n"/>
      <c r="D15" s="15" t="n"/>
      <c r="E15" s="55" t="n"/>
      <c r="H15" s="15" t="n"/>
      <c r="I15" s="28" t="n"/>
      <c r="J15" s="28" t="n"/>
    </row>
    <row r="16">
      <c r="A16" s="34" t="inlineStr">
        <is>
          <t>Стар транс 2.5 total</t>
        </is>
      </c>
      <c r="B16" s="45">
        <f>B6/8</f>
        <v/>
      </c>
      <c r="C16" s="15" t="n"/>
      <c r="D16" s="34" t="inlineStr">
        <is>
          <t>Стар транс 2.5 total</t>
        </is>
      </c>
      <c r="E16" s="24">
        <f>E6/8</f>
        <v/>
      </c>
      <c r="H16" s="84" t="inlineStr">
        <is>
          <t>Категория</t>
        </is>
      </c>
      <c r="I16" s="39" t="n"/>
      <c r="J16" s="15" t="n"/>
      <c r="K16" s="84" t="inlineStr">
        <is>
          <t>Категория</t>
        </is>
      </c>
      <c r="L16" s="36" t="n"/>
    </row>
    <row r="17">
      <c r="A17" s="34" t="inlineStr">
        <is>
          <t>Стар транс 3.5 total</t>
        </is>
      </c>
      <c r="B17" s="45">
        <f>B7/8</f>
        <v/>
      </c>
      <c r="C17" s="15" t="n"/>
      <c r="D17" s="34" t="inlineStr">
        <is>
          <t>Стар транс 3.5 total</t>
        </is>
      </c>
      <c r="E17" s="24">
        <f>E7/8</f>
        <v/>
      </c>
      <c r="H17" s="82" t="n"/>
      <c r="I17" s="40" t="n"/>
      <c r="J17" s="55" t="n"/>
      <c r="K17" s="82" t="n"/>
      <c r="L17" s="38" t="n"/>
    </row>
    <row r="18">
      <c r="C18" s="15" t="n"/>
      <c r="D18" s="15" t="n"/>
      <c r="E18" s="55" t="n"/>
      <c r="H18" s="15" t="n"/>
      <c r="I18" s="15" t="n"/>
      <c r="J18" s="55" t="n"/>
    </row>
    <row r="19">
      <c r="C19" s="15" t="n"/>
      <c r="D19" s="15" t="n"/>
      <c r="E19" s="15" t="n"/>
      <c r="H19" s="84" t="inlineStr">
        <is>
          <t>Категория</t>
        </is>
      </c>
      <c r="I19" s="39" t="n"/>
      <c r="J19" s="15" t="n"/>
      <c r="K19" s="84" t="inlineStr">
        <is>
          <t>Категория</t>
        </is>
      </c>
      <c r="L19" s="36" t="n"/>
    </row>
    <row r="20">
      <c r="C20" s="15" t="n"/>
      <c r="D20" s="15" t="n"/>
      <c r="E20" s="15" t="n"/>
      <c r="H20" s="82" t="n"/>
      <c r="I20" s="40" t="n"/>
      <c r="J20" s="15" t="n"/>
      <c r="K20" s="82" t="n"/>
      <c r="L20" s="38" t="n"/>
    </row>
    <row r="21">
      <c r="A21" s="85" t="inlineStr">
        <is>
          <t>28.05.24 - 04.06.24
Коффециент засыпания
(все события)</t>
        </is>
      </c>
      <c r="B21" s="67" t="n"/>
      <c r="C21" s="15" t="n"/>
      <c r="D21" s="29" t="n"/>
      <c r="E21" s="29" t="n"/>
      <c r="H21" s="15" t="n"/>
      <c r="I21" s="15" t="n"/>
      <c r="J21" s="55" t="n"/>
    </row>
    <row r="22" ht="79.5" customHeight="1" s="77">
      <c r="A22" s="68" t="n"/>
      <c r="B22" s="67" t="n"/>
      <c r="C22" s="15" t="n"/>
      <c r="D22" s="46" t="n"/>
      <c r="E22" s="46" t="n"/>
      <c r="H22" s="84" t="inlineStr">
        <is>
          <t>Категория</t>
        </is>
      </c>
      <c r="I22" s="39" t="n"/>
      <c r="J22" s="55" t="n"/>
      <c r="K22" s="84" t="inlineStr">
        <is>
          <t>Категория</t>
        </is>
      </c>
      <c r="L22" s="36" t="n"/>
    </row>
    <row r="23">
      <c r="A23" s="42" t="inlineStr">
        <is>
          <t>Айрат 2.5 total</t>
        </is>
      </c>
      <c r="B23" s="12">
        <f>E3/B3</f>
        <v/>
      </c>
      <c r="C23" s="15" t="n"/>
      <c r="D23" s="47" t="n"/>
      <c r="E23" s="29" t="n"/>
      <c r="H23" s="82" t="n"/>
      <c r="I23" s="40" t="n"/>
      <c r="J23" s="15" t="n"/>
      <c r="K23" s="82" t="n"/>
      <c r="L23" s="38" t="n"/>
    </row>
    <row r="24">
      <c r="A24" s="34" t="inlineStr">
        <is>
          <t xml:space="preserve">Айрат 3.5 total </t>
        </is>
      </c>
      <c r="B24" s="48">
        <f>E4/B4</f>
        <v/>
      </c>
      <c r="C24" s="43" t="n"/>
      <c r="D24" s="29" t="n"/>
      <c r="E24" s="29" t="n"/>
    </row>
    <row r="25">
      <c r="C25" s="15" t="n"/>
      <c r="D25" s="29" t="n"/>
      <c r="E25" s="29" t="n"/>
      <c r="H25" s="84" t="inlineStr">
        <is>
          <t>Категория</t>
        </is>
      </c>
      <c r="I25" s="36" t="n"/>
      <c r="K25" s="84" t="inlineStr">
        <is>
          <t>Категория</t>
        </is>
      </c>
      <c r="L25" s="36" t="n"/>
    </row>
    <row r="26">
      <c r="A26" s="34" t="inlineStr">
        <is>
          <t>Стар транс 2.5 total</t>
        </is>
      </c>
      <c r="B26" s="49">
        <f>E6/B6</f>
        <v/>
      </c>
      <c r="C26" s="15" t="n"/>
      <c r="D26" s="29" t="n"/>
      <c r="E26" s="29" t="n"/>
      <c r="H26" s="82" t="n"/>
      <c r="I26" s="76" t="n"/>
      <c r="K26" s="82" t="n"/>
      <c r="L26" s="38" t="n"/>
    </row>
    <row r="27">
      <c r="A27" s="34" t="inlineStr">
        <is>
          <t>Стар транс 3.5 total</t>
        </is>
      </c>
      <c r="B27" s="51">
        <f>E7/B7</f>
        <v/>
      </c>
      <c r="C27" s="15" t="n"/>
      <c r="D27" s="29" t="n"/>
      <c r="E27" s="29" t="n"/>
    </row>
    <row r="28">
      <c r="D28" s="52" t="n"/>
    </row>
    <row r="31">
      <c r="A31" s="53" t="inlineStr">
        <is>
          <t>Pyinfo</t>
        </is>
      </c>
    </row>
    <row r="32">
      <c r="A32" s="53" t="inlineStr">
        <is>
          <t>date</t>
        </is>
      </c>
      <c r="B32" s="53" t="inlineStr">
        <is>
          <t>28.05.2024-04.06.2024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H1:I2"/>
    <mergeCell ref="K13:K14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Q81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77" min="1" max="1"/>
    <col width="23.13" customWidth="1" style="77" min="2" max="2"/>
    <col width="21.38" customWidth="1" style="77" min="3" max="3"/>
    <col width="27.38" customWidth="1" style="77" min="5" max="5"/>
  </cols>
  <sheetData>
    <row r="1">
      <c r="A1" s="1" t="n"/>
      <c r="B1" s="78" t="inlineStr">
        <is>
          <t>Засыпание</t>
        </is>
      </c>
      <c r="C1" s="79" t="n"/>
      <c r="D1" s="78" t="inlineStr">
        <is>
          <t>Телефон ( использование телефона )</t>
        </is>
      </c>
      <c r="E1" s="79" t="n"/>
      <c r="F1" s="78" t="inlineStr">
        <is>
          <t>Курение</t>
        </is>
      </c>
      <c r="G1" s="79" t="n"/>
      <c r="H1" s="78" t="inlineStr">
        <is>
          <t>Взгляд в стор.</t>
        </is>
      </c>
      <c r="I1" s="79" t="n"/>
      <c r="J1" s="78" t="inlineStr">
        <is>
          <t>Ремень</t>
        </is>
      </c>
      <c r="K1" s="79" t="n"/>
      <c r="L1" s="78" t="inlineStr">
        <is>
          <t>Еда</t>
        </is>
      </c>
      <c r="M1" s="79" t="n"/>
      <c r="N1" s="4" t="inlineStr">
        <is>
          <t>Водит. нет в кадре</t>
        </is>
      </c>
      <c r="P1" s="78" t="inlineStr">
        <is>
          <t>Заслон камеры (игнор)</t>
        </is>
      </c>
      <c r="Q1" s="79" t="n"/>
    </row>
    <row r="2">
      <c r="A2" s="1" t="n"/>
      <c r="B2" s="6" t="inlineStr">
        <is>
          <t>Всего</t>
        </is>
      </c>
      <c r="C2" s="6" t="inlineStr">
        <is>
          <t>Подтверждено</t>
        </is>
      </c>
      <c r="D2" s="6" t="inlineStr">
        <is>
          <t>Всего</t>
        </is>
      </c>
      <c r="E2" s="6" t="inlineStr">
        <is>
          <t>Подтверждено</t>
        </is>
      </c>
      <c r="F2" s="6" t="inlineStr">
        <is>
          <t>Всего</t>
        </is>
      </c>
      <c r="G2" s="6" t="inlineStr">
        <is>
          <t>Подтверждено</t>
        </is>
      </c>
      <c r="H2" s="6" t="inlineStr">
        <is>
          <t>Всего</t>
        </is>
      </c>
      <c r="I2" s="6" t="inlineStr">
        <is>
          <t>Подтверждено</t>
        </is>
      </c>
      <c r="J2" s="6" t="inlineStr">
        <is>
          <t>Всего</t>
        </is>
      </c>
      <c r="K2" s="6" t="inlineStr">
        <is>
          <t>Подтверждено</t>
        </is>
      </c>
      <c r="L2" s="6" t="inlineStr">
        <is>
          <t>Всего</t>
        </is>
      </c>
      <c r="M2" s="6" t="inlineStr">
        <is>
          <t>Подтверждено</t>
        </is>
      </c>
      <c r="N2" s="6" t="inlineStr">
        <is>
          <t>Всего</t>
        </is>
      </c>
      <c r="O2" s="6" t="inlineStr">
        <is>
          <t>Подтверждено</t>
        </is>
      </c>
      <c r="P2" s="6" t="inlineStr">
        <is>
          <t>Всего</t>
        </is>
      </c>
      <c r="Q2" s="6" t="inlineStr">
        <is>
          <t>Подтверждено</t>
        </is>
      </c>
    </row>
    <row r="3">
      <c r="A3" s="19" t="inlineStr">
        <is>
          <t>Айрат (2.5)</t>
        </is>
      </c>
      <c r="B3" s="24" t="n">
        <v>17</v>
      </c>
      <c r="C3" s="9" t="n">
        <v>12</v>
      </c>
      <c r="D3" s="9" t="n">
        <v>0</v>
      </c>
      <c r="E3" s="9" t="n">
        <v>0</v>
      </c>
      <c r="F3" s="9" t="n">
        <v>18</v>
      </c>
      <c r="G3" s="9" t="n">
        <v>0</v>
      </c>
      <c r="H3" s="9" t="n">
        <v>2</v>
      </c>
      <c r="I3" s="9" t="n">
        <v>0</v>
      </c>
      <c r="J3" s="9" t="n">
        <v>33</v>
      </c>
      <c r="K3" s="9" t="n">
        <v>0</v>
      </c>
      <c r="L3" s="10" t="n">
        <v>0</v>
      </c>
      <c r="M3" s="10" t="n">
        <v>0</v>
      </c>
      <c r="N3" s="10" t="n">
        <v>0</v>
      </c>
      <c r="O3" s="11" t="n">
        <v>0</v>
      </c>
      <c r="P3" s="11" t="n">
        <v>0</v>
      </c>
      <c r="Q3" s="11" t="n">
        <v>0</v>
      </c>
    </row>
    <row r="4">
      <c r="A4" s="19" t="inlineStr">
        <is>
          <t xml:space="preserve"> Айрат (3.5)</t>
        </is>
      </c>
      <c r="B4" s="12" t="n">
        <v>9</v>
      </c>
      <c r="C4" s="13" t="n">
        <v>3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2</v>
      </c>
      <c r="I4" s="13" t="n">
        <v>0</v>
      </c>
      <c r="J4" s="13" t="n">
        <v>2</v>
      </c>
      <c r="K4" s="13" t="n">
        <v>1</v>
      </c>
      <c r="L4" s="14" t="n">
        <v>2</v>
      </c>
      <c r="M4" s="14" t="n">
        <v>0</v>
      </c>
      <c r="N4" s="14" t="n">
        <v>0</v>
      </c>
      <c r="O4" s="14" t="n">
        <v>0</v>
      </c>
      <c r="P4" s="14" t="n">
        <v>8</v>
      </c>
      <c r="Q4" s="14" t="n">
        <v>0</v>
      </c>
    </row>
    <row r="5">
      <c r="A5" s="15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5" t="n"/>
    </row>
    <row r="6">
      <c r="A6" s="15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8" t="n"/>
    </row>
    <row r="7">
      <c r="A7" s="19" t="inlineStr">
        <is>
          <t xml:space="preserve"> стартранс 2.5</t>
        </is>
      </c>
      <c r="B7" s="12" t="n">
        <v>260</v>
      </c>
      <c r="C7" s="13" t="n">
        <v>3</v>
      </c>
      <c r="D7" s="13" t="n">
        <v>8</v>
      </c>
      <c r="E7" s="13" t="n">
        <v>3</v>
      </c>
      <c r="F7" s="13" t="n">
        <v>24</v>
      </c>
      <c r="G7" s="13" t="n">
        <v>0</v>
      </c>
      <c r="H7" s="13" t="n">
        <v>45</v>
      </c>
      <c r="I7" s="13" t="n">
        <v>12</v>
      </c>
      <c r="J7" s="13" t="n">
        <v>1626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</row>
    <row r="8">
      <c r="A8" s="19" t="inlineStr">
        <is>
          <t xml:space="preserve"> стартранс 3.5</t>
        </is>
      </c>
      <c r="B8" s="12">
        <f>73+21</f>
        <v/>
      </c>
      <c r="C8" s="13">
        <f>0+0</f>
        <v/>
      </c>
      <c r="D8" s="13">
        <f>9+0</f>
        <v/>
      </c>
      <c r="E8" s="13">
        <f>0+0</f>
        <v/>
      </c>
      <c r="F8" s="13">
        <f>3+20</f>
        <v/>
      </c>
      <c r="G8" s="13">
        <f>0+0</f>
        <v/>
      </c>
      <c r="H8" s="13">
        <f>7+15</f>
        <v/>
      </c>
      <c r="I8" s="13">
        <f>0+1</f>
        <v/>
      </c>
      <c r="J8" s="13">
        <f>13+1</f>
        <v/>
      </c>
      <c r="K8" s="13">
        <f>13+1</f>
        <v/>
      </c>
      <c r="L8" s="14">
        <f>0+9</f>
        <v/>
      </c>
      <c r="M8" s="14">
        <f>0+0</f>
        <v/>
      </c>
      <c r="N8" s="14">
        <f>1+0</f>
        <v/>
      </c>
      <c r="O8" s="20">
        <f>0+0</f>
        <v/>
      </c>
      <c r="P8" s="14">
        <f>1+0</f>
        <v/>
      </c>
      <c r="Q8" s="20">
        <f>0+0</f>
        <v/>
      </c>
    </row>
    <row r="11">
      <c r="A11" s="21" t="inlineStr">
        <is>
          <t>00990084A9</t>
        </is>
      </c>
      <c r="B11" s="8" t="n">
        <v>1</v>
      </c>
      <c r="C11" s="9" t="n">
        <v>0</v>
      </c>
      <c r="D11" s="9" t="n">
        <v>0</v>
      </c>
      <c r="E11" s="9" t="n">
        <v>0</v>
      </c>
    </row>
    <row r="12">
      <c r="A12" s="21" t="inlineStr">
        <is>
          <t>7BD5E634</t>
        </is>
      </c>
      <c r="B12" s="23">
        <f>4+0</f>
        <v/>
      </c>
      <c r="C12" s="13">
        <f>0+0</f>
        <v/>
      </c>
      <c r="D12" s="13">
        <f>0</f>
        <v/>
      </c>
      <c r="E12" s="13">
        <f>0</f>
        <v/>
      </c>
    </row>
    <row r="13">
      <c r="A13" s="16" t="n"/>
      <c r="B13" s="17" t="n"/>
      <c r="C13" s="17" t="n"/>
      <c r="D13" s="17" t="n"/>
      <c r="E13" s="17" t="n"/>
    </row>
    <row r="14">
      <c r="A14" s="21" t="n">
        <v>99021922</v>
      </c>
      <c r="B14" s="23" t="n">
        <v>1</v>
      </c>
      <c r="C14" s="13" t="n">
        <v>1</v>
      </c>
      <c r="D14" s="13" t="n">
        <v>0</v>
      </c>
      <c r="E14" s="13" t="n">
        <v>0</v>
      </c>
    </row>
    <row r="15">
      <c r="A15" s="21" t="inlineStr">
        <is>
          <t>24B0324B</t>
        </is>
      </c>
      <c r="B15" s="23">
        <f>3+0</f>
        <v/>
      </c>
      <c r="C15" s="13">
        <f>0+0</f>
        <v/>
      </c>
      <c r="D15" s="13">
        <f>0</f>
        <v/>
      </c>
      <c r="E15" s="13">
        <f>0</f>
        <v/>
      </c>
    </row>
    <row r="16">
      <c r="A16" s="16" t="n"/>
      <c r="B16" s="17" t="n"/>
      <c r="C16" s="17" t="n"/>
      <c r="D16" s="17" t="n"/>
      <c r="E16" s="17" t="n"/>
    </row>
    <row r="17">
      <c r="A17" s="21" t="inlineStr">
        <is>
          <t>009901FF47</t>
        </is>
      </c>
      <c r="B17" s="23" t="n">
        <v>250</v>
      </c>
      <c r="C17" s="13" t="n">
        <v>2</v>
      </c>
      <c r="D17" s="13" t="n">
        <v>0</v>
      </c>
      <c r="E17" s="13" t="n">
        <v>0</v>
      </c>
    </row>
    <row r="18">
      <c r="A18" s="21" t="inlineStr">
        <is>
          <t>DC9799A3</t>
        </is>
      </c>
      <c r="B18" s="23">
        <f>0+0</f>
        <v/>
      </c>
      <c r="C18" s="13">
        <f>0+0</f>
        <v/>
      </c>
      <c r="D18" s="13">
        <f>0</f>
        <v/>
      </c>
      <c r="E18" s="13">
        <f>0</f>
        <v/>
      </c>
    </row>
    <row r="19">
      <c r="A19" s="16" t="n"/>
      <c r="B19" s="17" t="n"/>
      <c r="C19" s="17" t="n"/>
      <c r="D19" s="17" t="n"/>
      <c r="E19" s="17" t="n"/>
    </row>
    <row r="20">
      <c r="A20" s="22" t="n">
        <v>99020562</v>
      </c>
      <c r="B20" s="23" t="n">
        <v>0</v>
      </c>
      <c r="C20" s="13" t="n">
        <v>0</v>
      </c>
      <c r="D20" s="13" t="n">
        <v>1</v>
      </c>
      <c r="E20" s="13" t="n">
        <v>0</v>
      </c>
    </row>
    <row r="21">
      <c r="A21" s="21" t="inlineStr">
        <is>
          <t>E34C9DE9</t>
        </is>
      </c>
      <c r="B21" s="23">
        <f>0+0</f>
        <v/>
      </c>
      <c r="C21" s="13">
        <f>0+0</f>
        <v/>
      </c>
      <c r="D21" s="13">
        <f>0</f>
        <v/>
      </c>
      <c r="E21" s="13">
        <f>0</f>
        <v/>
      </c>
    </row>
    <row r="22">
      <c r="A22" s="16" t="n"/>
      <c r="B22" s="17" t="n"/>
      <c r="C22" s="17" t="n"/>
      <c r="D22" s="17" t="n"/>
      <c r="E22" s="17" t="n"/>
    </row>
    <row r="23">
      <c r="A23" s="21" t="inlineStr">
        <is>
          <t>00990212A5</t>
        </is>
      </c>
      <c r="B23" s="23" t="n">
        <v>3</v>
      </c>
      <c r="C23" s="13" t="n">
        <v>0</v>
      </c>
      <c r="D23" s="13" t="n">
        <v>0</v>
      </c>
      <c r="E23" s="13" t="n">
        <v>0</v>
      </c>
    </row>
    <row r="24">
      <c r="A24" s="21" t="inlineStr">
        <is>
          <t>16AC9065</t>
        </is>
      </c>
      <c r="B24" s="23">
        <f>0+7</f>
        <v/>
      </c>
      <c r="C24" s="13">
        <f>0+0</f>
        <v/>
      </c>
      <c r="D24" s="13">
        <f>0</f>
        <v/>
      </c>
      <c r="E24" s="13">
        <f>0</f>
        <v/>
      </c>
    </row>
    <row r="25">
      <c r="A25" s="16" t="n"/>
      <c r="B25" s="17" t="n"/>
      <c r="C25" s="17" t="n"/>
      <c r="D25" s="17" t="n"/>
      <c r="E25" s="17" t="n"/>
    </row>
    <row r="26">
      <c r="A26" s="21" t="inlineStr">
        <is>
          <t>0099020D27</t>
        </is>
      </c>
      <c r="B26" s="23" t="n">
        <v>0</v>
      </c>
      <c r="C26" s="13" t="n">
        <v>0</v>
      </c>
      <c r="D26" s="13" t="n">
        <v>1</v>
      </c>
      <c r="E26" s="13" t="n">
        <v>0</v>
      </c>
    </row>
    <row r="27">
      <c r="A27" s="21" t="inlineStr">
        <is>
          <t>DC314877</t>
        </is>
      </c>
      <c r="B27" s="23">
        <f>0+0</f>
        <v/>
      </c>
      <c r="C27" s="13">
        <f>0+0</f>
        <v/>
      </c>
      <c r="D27" s="13">
        <f>0</f>
        <v/>
      </c>
      <c r="E27" s="13">
        <f>0</f>
        <v/>
      </c>
    </row>
    <row r="28">
      <c r="A28" s="16" t="n"/>
      <c r="B28" s="17" t="n"/>
      <c r="C28" s="17" t="n"/>
      <c r="D28" s="17" t="n"/>
      <c r="E28" s="17" t="n"/>
    </row>
    <row r="29">
      <c r="A29" s="21" t="n">
        <v>99020887</v>
      </c>
      <c r="B29" s="23" t="n">
        <v>0</v>
      </c>
      <c r="C29" s="13" t="n">
        <v>0</v>
      </c>
      <c r="D29" s="13" t="n">
        <v>0</v>
      </c>
      <c r="E29" s="13" t="n">
        <v>0</v>
      </c>
    </row>
    <row r="30">
      <c r="A30" s="21" t="inlineStr">
        <is>
          <t>3B405D84</t>
        </is>
      </c>
      <c r="B30" s="23">
        <f>0+0</f>
        <v/>
      </c>
      <c r="C30" s="13">
        <f>0+0</f>
        <v/>
      </c>
      <c r="D30" s="13">
        <f>7</f>
        <v/>
      </c>
      <c r="E30" s="13">
        <f>0</f>
        <v/>
      </c>
    </row>
    <row r="31">
      <c r="A31" s="15" t="n"/>
      <c r="B31" s="17" t="n"/>
      <c r="C31" s="17" t="n"/>
      <c r="D31" s="17" t="n"/>
      <c r="E31" s="17" t="n"/>
    </row>
    <row r="32">
      <c r="A32" s="19" t="inlineStr">
        <is>
          <t>00990218EB</t>
        </is>
      </c>
      <c r="B32" s="23" t="n">
        <v>0</v>
      </c>
      <c r="C32" s="13" t="n">
        <v>0</v>
      </c>
      <c r="D32" s="13" t="n">
        <v>0</v>
      </c>
      <c r="E32" s="13" t="n">
        <v>0</v>
      </c>
    </row>
    <row r="33">
      <c r="A33" s="19" t="inlineStr">
        <is>
          <t>F3E6904E</t>
        </is>
      </c>
      <c r="B33" s="23">
        <f>2+0</f>
        <v/>
      </c>
      <c r="C33" s="13">
        <f>0+0</f>
        <v/>
      </c>
      <c r="D33" s="13">
        <f>1</f>
        <v/>
      </c>
      <c r="E33" s="13">
        <f>0</f>
        <v/>
      </c>
    </row>
    <row r="34">
      <c r="A34" s="15" t="n"/>
      <c r="B34" s="17" t="n"/>
      <c r="C34" s="17" t="n"/>
      <c r="D34" s="17" t="n"/>
      <c r="E34" s="17" t="n"/>
    </row>
    <row r="35">
      <c r="A35" s="19" t="n">
        <v>99021403</v>
      </c>
      <c r="B35" s="23" t="n">
        <v>0</v>
      </c>
      <c r="C35" s="13" t="n">
        <v>0</v>
      </c>
      <c r="D35" s="13" t="n">
        <v>0</v>
      </c>
      <c r="E35" s="13" t="n">
        <v>0</v>
      </c>
    </row>
    <row r="36">
      <c r="A36" s="19" t="inlineStr">
        <is>
          <t>0FF409BF</t>
        </is>
      </c>
      <c r="B36" s="25">
        <f>0+0</f>
        <v/>
      </c>
      <c r="C36" s="13">
        <f>0+0</f>
        <v/>
      </c>
      <c r="D36" s="13">
        <f>0</f>
        <v/>
      </c>
      <c r="E36" s="13">
        <f>0</f>
        <v/>
      </c>
    </row>
    <row r="37">
      <c r="A37" s="15" t="n"/>
      <c r="B37" s="17" t="n"/>
      <c r="C37" s="17" t="n"/>
      <c r="D37" s="17" t="n"/>
      <c r="E37" s="17" t="n"/>
    </row>
    <row r="38">
      <c r="A38" s="19" t="n">
        <v>99021333</v>
      </c>
      <c r="B38" s="23" t="n">
        <v>0</v>
      </c>
      <c r="C38" s="13" t="n">
        <v>0</v>
      </c>
      <c r="D38" s="13" t="n">
        <v>0</v>
      </c>
      <c r="E38" s="13" t="n">
        <v>0</v>
      </c>
    </row>
    <row r="39">
      <c r="A39" s="19" t="inlineStr">
        <is>
          <t>F3CAF18B</t>
        </is>
      </c>
      <c r="B39" s="23">
        <f>0+0</f>
        <v/>
      </c>
      <c r="C39" s="13">
        <f>0+0</f>
        <v/>
      </c>
      <c r="D39" s="13">
        <f>0</f>
        <v/>
      </c>
      <c r="E39" s="13">
        <f>0</f>
        <v/>
      </c>
    </row>
    <row r="40">
      <c r="A40" s="16" t="n"/>
      <c r="B40" s="17" t="n"/>
      <c r="C40" s="17" t="n"/>
      <c r="D40" s="17" t="n"/>
      <c r="E40" s="17" t="n"/>
    </row>
    <row r="41">
      <c r="A41" s="21" t="inlineStr">
        <is>
          <t>00990214BA</t>
        </is>
      </c>
      <c r="B41" s="23" t="n">
        <v>0</v>
      </c>
      <c r="C41" s="13" t="n">
        <v>0</v>
      </c>
      <c r="D41" s="13" t="n">
        <v>0</v>
      </c>
      <c r="E41" s="13" t="n">
        <v>0</v>
      </c>
    </row>
    <row r="42">
      <c r="A42" s="21" t="inlineStr">
        <is>
          <t>F448F28E</t>
        </is>
      </c>
      <c r="B42" s="23">
        <f>0+0</f>
        <v/>
      </c>
      <c r="C42" s="13">
        <f>0+0</f>
        <v/>
      </c>
      <c r="D42" s="13">
        <f>0</f>
        <v/>
      </c>
      <c r="E42" s="13">
        <f>0</f>
        <v/>
      </c>
    </row>
    <row r="43">
      <c r="A43" s="16" t="n"/>
      <c r="B43" s="17" t="n"/>
      <c r="C43" s="17" t="n"/>
      <c r="D43" s="17" t="n"/>
      <c r="E43" s="17" t="n"/>
    </row>
    <row r="44">
      <c r="A44" s="21" t="inlineStr">
        <is>
          <t>009901FDE5</t>
        </is>
      </c>
      <c r="B44" s="23" t="n">
        <v>0</v>
      </c>
      <c r="C44" s="13" t="n">
        <v>0</v>
      </c>
      <c r="D44" s="13" t="n">
        <v>1</v>
      </c>
      <c r="E44" s="13" t="n">
        <v>1</v>
      </c>
    </row>
    <row r="45">
      <c r="A45" s="21" t="inlineStr">
        <is>
          <t>C2EA030C</t>
        </is>
      </c>
      <c r="B45" s="12">
        <f>3+0</f>
        <v/>
      </c>
      <c r="C45" s="13">
        <f>0+0</f>
        <v/>
      </c>
      <c r="D45" s="13">
        <f>0</f>
        <v/>
      </c>
      <c r="E45" s="13">
        <f>0</f>
        <v/>
      </c>
    </row>
    <row r="46">
      <c r="A46" s="16" t="n"/>
      <c r="B46" s="17" t="n"/>
      <c r="C46" s="17" t="n"/>
      <c r="D46" s="17" t="n"/>
      <c r="E46" s="17" t="n"/>
    </row>
    <row r="47">
      <c r="A47" s="21" t="inlineStr">
        <is>
          <t>009901FF38</t>
        </is>
      </c>
      <c r="B47" s="23" t="n">
        <v>0</v>
      </c>
      <c r="C47" s="13" t="n">
        <v>0</v>
      </c>
      <c r="D47" s="13" t="n">
        <v>1</v>
      </c>
      <c r="E47" s="13" t="n">
        <v>0</v>
      </c>
    </row>
    <row r="48">
      <c r="A48" s="21" t="inlineStr">
        <is>
          <t>B0DCEB1C</t>
        </is>
      </c>
      <c r="B48" s="23">
        <f>46+0</f>
        <v/>
      </c>
      <c r="C48" s="13">
        <f>0+0</f>
        <v/>
      </c>
      <c r="D48" s="13">
        <f>0</f>
        <v/>
      </c>
      <c r="E48" s="13">
        <f>0</f>
        <v/>
      </c>
    </row>
    <row r="49">
      <c r="A49" s="16" t="n"/>
      <c r="B49" s="17" t="n"/>
      <c r="C49" s="17" t="n"/>
      <c r="D49" s="17" t="n"/>
      <c r="E49" s="17" t="n"/>
    </row>
    <row r="50">
      <c r="A50" s="21" t="inlineStr">
        <is>
          <t>009901FDE6</t>
        </is>
      </c>
      <c r="B50" s="23" t="n">
        <v>0</v>
      </c>
      <c r="C50" s="13" t="n">
        <v>0</v>
      </c>
      <c r="D50" s="13" t="n">
        <v>1</v>
      </c>
      <c r="E50" s="13" t="n">
        <v>0</v>
      </c>
    </row>
    <row r="51">
      <c r="A51" s="21" t="inlineStr">
        <is>
          <t>54CCF027</t>
        </is>
      </c>
      <c r="B51" s="23">
        <f>0+2</f>
        <v/>
      </c>
      <c r="C51" s="13">
        <f>0+0</f>
        <v/>
      </c>
      <c r="D51" s="13">
        <f>0</f>
        <v/>
      </c>
      <c r="E51" s="13">
        <f>0</f>
        <v/>
      </c>
    </row>
    <row r="52">
      <c r="A52" s="16" t="n"/>
      <c r="B52" s="17" t="n"/>
      <c r="C52" s="17" t="n"/>
      <c r="D52" s="17" t="n"/>
      <c r="E52" s="17" t="n"/>
    </row>
    <row r="53">
      <c r="A53" s="21" t="inlineStr">
        <is>
          <t>009902118A</t>
        </is>
      </c>
      <c r="B53" s="23" t="n">
        <v>0</v>
      </c>
      <c r="C53" s="13" t="n">
        <v>0</v>
      </c>
      <c r="D53" s="13" t="n">
        <v>0</v>
      </c>
      <c r="E53" s="13" t="n">
        <v>0</v>
      </c>
    </row>
    <row r="54">
      <c r="A54" s="21" t="inlineStr">
        <is>
          <t>AEF99175</t>
        </is>
      </c>
      <c r="B54" s="23">
        <f>0+0</f>
        <v/>
      </c>
      <c r="C54" s="13">
        <f>0+0</f>
        <v/>
      </c>
      <c r="D54" s="13">
        <f>0</f>
        <v/>
      </c>
      <c r="E54" s="13">
        <f>0</f>
        <v/>
      </c>
    </row>
    <row r="55">
      <c r="A55" s="16" t="n"/>
      <c r="B55" s="17" t="n"/>
      <c r="C55" s="17" t="n"/>
      <c r="D55" s="17" t="n"/>
      <c r="E55" s="17" t="n"/>
    </row>
    <row r="56">
      <c r="A56" s="21" t="inlineStr">
        <is>
          <t>00990202B9</t>
        </is>
      </c>
      <c r="B56" s="23" t="n">
        <v>3</v>
      </c>
      <c r="C56" s="13" t="n">
        <v>0</v>
      </c>
      <c r="D56" s="13" t="n">
        <v>1</v>
      </c>
      <c r="E56" s="13" t="n">
        <v>1</v>
      </c>
    </row>
    <row r="57">
      <c r="A57" s="21" t="inlineStr">
        <is>
          <t>2D3CB852</t>
        </is>
      </c>
      <c r="B57" s="23">
        <f>0+0</f>
        <v/>
      </c>
      <c r="C57" s="13">
        <f>0+0</f>
        <v/>
      </c>
      <c r="D57" s="13">
        <f>0</f>
        <v/>
      </c>
      <c r="E57" s="13">
        <f>0</f>
        <v/>
      </c>
    </row>
    <row r="58">
      <c r="A58" s="16" t="n"/>
      <c r="B58" s="17" t="n"/>
      <c r="C58" s="17" t="n"/>
      <c r="D58" s="17" t="n"/>
      <c r="E58" s="17" t="n"/>
    </row>
    <row r="59">
      <c r="A59" s="21" t="n">
        <v>99021264</v>
      </c>
      <c r="B59" s="23" t="n">
        <v>0</v>
      </c>
      <c r="C59" s="13" t="n">
        <v>0</v>
      </c>
      <c r="D59" s="13" t="n">
        <v>1</v>
      </c>
      <c r="E59" s="13" t="n">
        <v>1</v>
      </c>
    </row>
    <row r="60">
      <c r="A60" s="21" t="inlineStr">
        <is>
          <t>77E9C362</t>
        </is>
      </c>
      <c r="B60" s="23">
        <f>0+0</f>
        <v/>
      </c>
      <c r="C60" s="13">
        <f>0+0</f>
        <v/>
      </c>
      <c r="D60" s="13">
        <f>0</f>
        <v/>
      </c>
      <c r="E60" s="13">
        <f>0</f>
        <v/>
      </c>
    </row>
    <row r="61">
      <c r="A61" s="16" t="n"/>
      <c r="B61" s="17" t="n"/>
      <c r="C61" s="17" t="n"/>
      <c r="D61" s="17" t="n"/>
      <c r="E61" s="17" t="n"/>
    </row>
    <row r="62">
      <c r="A62" s="21" t="n">
        <v>99021250</v>
      </c>
      <c r="B62" s="23" t="n">
        <v>1</v>
      </c>
      <c r="C62" s="13" t="n">
        <v>0</v>
      </c>
      <c r="D62" s="13" t="n">
        <v>0</v>
      </c>
      <c r="E62" s="13" t="n">
        <v>0</v>
      </c>
    </row>
    <row r="63">
      <c r="A63" s="21" t="inlineStr">
        <is>
          <t>F2358DB7</t>
        </is>
      </c>
      <c r="B63" s="23">
        <f>0+12</f>
        <v/>
      </c>
      <c r="C63" s="13">
        <f>0+0</f>
        <v/>
      </c>
      <c r="D63" s="13">
        <f>0</f>
        <v/>
      </c>
      <c r="E63" s="13">
        <f>0</f>
        <v/>
      </c>
    </row>
    <row r="64">
      <c r="A64" s="16" t="n"/>
      <c r="B64" s="17" t="n"/>
      <c r="C64" s="17" t="n"/>
      <c r="D64" s="17" t="n"/>
      <c r="E64" s="17" t="n"/>
    </row>
    <row r="65">
      <c r="A65" s="26" t="n">
        <v>99021853</v>
      </c>
      <c r="B65" s="23" t="n">
        <v>0</v>
      </c>
      <c r="C65" s="13" t="n">
        <v>0</v>
      </c>
      <c r="D65" s="13" t="n">
        <v>0</v>
      </c>
      <c r="E65" s="13" t="n">
        <v>0</v>
      </c>
    </row>
    <row r="66">
      <c r="A66" s="26" t="n">
        <v>46236820</v>
      </c>
      <c r="B66" s="23">
        <f>0+0</f>
        <v/>
      </c>
      <c r="C66" s="13">
        <f>0+0</f>
        <v/>
      </c>
      <c r="D66" s="13">
        <f>0</f>
        <v/>
      </c>
      <c r="E66" s="13">
        <f>0</f>
        <v/>
      </c>
    </row>
    <row r="67">
      <c r="A67" s="16" t="n"/>
      <c r="B67" s="17" t="n"/>
      <c r="C67" s="17" t="n"/>
      <c r="D67" s="17" t="n"/>
      <c r="E67" s="17" t="n"/>
    </row>
    <row r="68">
      <c r="A68" s="26" t="inlineStr">
        <is>
          <t>009902063C</t>
        </is>
      </c>
      <c r="B68" s="23" t="n">
        <v>0</v>
      </c>
      <c r="C68" s="13" t="n">
        <v>0</v>
      </c>
      <c r="D68" s="13" t="n">
        <v>0</v>
      </c>
      <c r="E68" s="13" t="n">
        <v>0</v>
      </c>
    </row>
    <row r="69">
      <c r="A69" s="26" t="inlineStr">
        <is>
          <t>666C1476</t>
        </is>
      </c>
      <c r="B69" s="23">
        <f>0+0</f>
        <v/>
      </c>
      <c r="C69" s="13">
        <f>0+0</f>
        <v/>
      </c>
      <c r="D69" s="13">
        <f>0</f>
        <v/>
      </c>
      <c r="E69" s="13">
        <f>0</f>
        <v/>
      </c>
    </row>
    <row r="70">
      <c r="A70" s="15" t="n"/>
      <c r="B70" s="17" t="n"/>
      <c r="C70" s="17" t="n"/>
      <c r="D70" s="17" t="n"/>
      <c r="E70" s="17" t="n"/>
    </row>
    <row r="71">
      <c r="A71" s="21" t="inlineStr">
        <is>
          <t>00990216C0</t>
        </is>
      </c>
      <c r="B71" s="23" t="n">
        <v>1</v>
      </c>
      <c r="C71" s="13" t="n">
        <v>0</v>
      </c>
      <c r="D71" s="13" t="n">
        <v>0</v>
      </c>
      <c r="E71" s="13" t="n">
        <v>0</v>
      </c>
    </row>
    <row r="72">
      <c r="A72" s="21" t="inlineStr">
        <is>
          <t>81DA03CC</t>
        </is>
      </c>
      <c r="B72" s="23">
        <f>15+0</f>
        <v/>
      </c>
      <c r="C72" s="13">
        <f>0+0</f>
        <v/>
      </c>
      <c r="D72" s="13">
        <f>1</f>
        <v/>
      </c>
      <c r="E72" s="13">
        <f>0</f>
        <v/>
      </c>
    </row>
    <row r="73">
      <c r="A73" s="16" t="n"/>
      <c r="B73" s="17" t="n"/>
      <c r="C73" s="17" t="n"/>
      <c r="D73" s="17" t="n"/>
      <c r="E73" s="17" t="n"/>
    </row>
    <row r="74">
      <c r="A74" s="21" t="inlineStr">
        <is>
          <t>00990217CD</t>
        </is>
      </c>
      <c r="B74" s="23" t="n">
        <v>0</v>
      </c>
      <c r="C74" s="13" t="n">
        <v>0</v>
      </c>
      <c r="D74" s="13" t="n">
        <v>0</v>
      </c>
      <c r="E74" s="13" t="n">
        <v>0</v>
      </c>
    </row>
    <row r="75">
      <c r="A75" s="21" t="inlineStr">
        <is>
          <t>43E4E89B</t>
        </is>
      </c>
      <c r="B75" s="23">
        <f>0+0</f>
        <v/>
      </c>
      <c r="C75" s="13">
        <f>0+0</f>
        <v/>
      </c>
      <c r="D75" s="13">
        <f>0</f>
        <v/>
      </c>
      <c r="E75" s="13">
        <f>0</f>
        <v/>
      </c>
    </row>
    <row r="76">
      <c r="A76" s="16" t="n"/>
      <c r="B76" s="17" t="n"/>
      <c r="C76" s="17" t="n"/>
      <c r="D76" s="17" t="n"/>
      <c r="E76" s="17" t="n"/>
    </row>
    <row r="77">
      <c r="A77" s="21" t="n">
        <v>99021401</v>
      </c>
      <c r="B77" s="23" t="n">
        <v>0</v>
      </c>
      <c r="C77" s="13" t="n">
        <v>0</v>
      </c>
      <c r="D77" s="13" t="n">
        <v>0</v>
      </c>
      <c r="E77" s="13" t="n">
        <v>0</v>
      </c>
    </row>
    <row r="78">
      <c r="A78" s="21" t="inlineStr">
        <is>
          <t>7CCA7702</t>
        </is>
      </c>
      <c r="B78" s="23">
        <f>0+0</f>
        <v/>
      </c>
      <c r="C78" s="13">
        <f>0+0</f>
        <v/>
      </c>
      <c r="D78" s="13">
        <f>0</f>
        <v/>
      </c>
      <c r="E78" s="13">
        <f>0</f>
        <v/>
      </c>
    </row>
    <row r="79">
      <c r="A79" s="16" t="n"/>
      <c r="B79" s="17" t="n"/>
      <c r="C79" s="17" t="n"/>
      <c r="D79" s="17" t="n"/>
      <c r="E79" s="17" t="n"/>
    </row>
    <row r="80">
      <c r="A80" s="21" t="inlineStr">
        <is>
          <t>009902067D</t>
        </is>
      </c>
      <c r="B80" s="23" t="n">
        <v>0</v>
      </c>
      <c r="C80" s="13" t="n">
        <v>0</v>
      </c>
      <c r="D80" s="13" t="n">
        <v>1</v>
      </c>
      <c r="E80" s="13" t="n">
        <v>0</v>
      </c>
    </row>
    <row r="81">
      <c r="A81" s="21" t="inlineStr">
        <is>
          <t>3884DE73</t>
        </is>
      </c>
      <c r="B81" s="23">
        <f>0+0</f>
        <v/>
      </c>
      <c r="C81" s="13">
        <f>0+0</f>
        <v/>
      </c>
      <c r="D81" s="13">
        <f>0</f>
        <v/>
      </c>
      <c r="E81" s="13">
        <f>0</f>
        <v/>
      </c>
    </row>
  </sheetData>
  <mergeCells count="8">
    <mergeCell ref="D1:E1"/>
    <mergeCell ref="H1:I1"/>
    <mergeCell ref="L1:M1"/>
    <mergeCell ref="J1:K1"/>
    <mergeCell ref="P1:Q1"/>
    <mergeCell ref="F1:G1"/>
    <mergeCell ref="B1:C1"/>
    <mergeCell ref="N1:O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"/>
    </sheetView>
  </sheetViews>
  <sheetFormatPr baseColWidth="8" defaultColWidth="12.63" defaultRowHeight="15.75" customHeight="1"/>
  <cols>
    <col width="40.88" customWidth="1" style="77" min="1" max="1"/>
    <col width="42" customWidth="1" style="77" min="2" max="2"/>
    <col width="45.5" customWidth="1" style="77" min="4" max="4"/>
    <col width="45.88" customWidth="1" style="77" min="5" max="5"/>
    <col width="9.130000000000001" customWidth="1" style="77" min="6" max="6"/>
    <col width="35.5" customWidth="1" style="77" min="8" max="8"/>
    <col width="25.13" customWidth="1" style="77" min="9" max="9"/>
    <col width="23" customWidth="1" style="77" min="11" max="11"/>
    <col width="33.75" customWidth="1" style="77" min="12" max="12"/>
    <col width="26.38" customWidth="1" style="77" min="14" max="14"/>
    <col width="33.5" customWidth="1" style="77" min="15" max="15"/>
  </cols>
  <sheetData>
    <row r="1" ht="64.5" customHeight="1" s="77">
      <c r="A1" s="80" t="inlineStr">
        <is>
          <t>05.06.24 - 11.06.24
Общее колличество 
собранных событий (всего)</t>
        </is>
      </c>
      <c r="B1" s="79" t="n"/>
      <c r="C1" s="15" t="n"/>
      <c r="D1" s="80" t="inlineStr">
        <is>
          <t>05.06.24 - 11.06.24
Общее колличество 
собранных событий (подтверждено)</t>
        </is>
      </c>
      <c r="E1" s="79" t="n"/>
      <c r="H1" s="81" t="inlineStr">
        <is>
          <t>05.06.24 - 11.06.24
Категория с наименьшим
показателем точности
(по возрастанию)
айрат 2.5</t>
        </is>
      </c>
      <c r="I1" s="79" t="n"/>
      <c r="J1" s="28" t="n"/>
      <c r="K1" s="81" t="inlineStr">
        <is>
          <t>05.06.24 - 11.06.24
Категория с наименьшим
показателем точности
(по возрастанию)
айрат 3.5</t>
        </is>
      </c>
      <c r="L1" s="79" t="n"/>
      <c r="N1" s="29" t="n"/>
      <c r="O1" s="29" t="n"/>
    </row>
    <row r="2" ht="33.75" customHeight="1" s="77">
      <c r="A2" s="68" t="n"/>
      <c r="B2" s="67" t="n"/>
      <c r="C2" s="15" t="n"/>
      <c r="D2" s="68" t="n"/>
      <c r="E2" s="67" t="n"/>
      <c r="H2" s="82" t="n"/>
      <c r="I2" s="83" t="n"/>
      <c r="J2" s="28" t="n"/>
      <c r="K2" s="82" t="n"/>
      <c r="L2" s="83" t="n"/>
      <c r="N2" s="29" t="n"/>
      <c r="O2" s="29" t="n"/>
    </row>
    <row r="3">
      <c r="A3" s="34" t="inlineStr">
        <is>
          <t>Айрат 2.5</t>
        </is>
      </c>
      <c r="B3" s="24">
        <f>SUM('data-0506-1106'!B3, 'data-0506-1106'!D3, 'data-0506-1106'!F3, 'data-0506-1106'!H3, 'data-0506-1106'!J3, 'data-0506-1106'!L3, 'data-0506-1106'!N3, 'data-0506-1106'!P3  )</f>
        <v/>
      </c>
      <c r="C3" s="15" t="n"/>
      <c r="D3" s="34" t="inlineStr">
        <is>
          <t>Айрат 2.5</t>
        </is>
      </c>
      <c r="E3" s="24">
        <f>SUM('data-0506-1106'!C3,'data-0506-1106'!E3,'data-0506-1106'!G3,'data-0506-1106'!I3,'data-0506-1106'!K3,'data-0506-1106'!M3,'data-0506-1106'!O3,'data-0506-1106'!Q3)</f>
        <v/>
      </c>
      <c r="J3" s="15" t="n"/>
      <c r="L3" s="55" t="n"/>
    </row>
    <row r="4">
      <c r="A4" s="34" t="inlineStr">
        <is>
          <t>Айрат 3.5</t>
        </is>
      </c>
      <c r="B4" s="24">
        <f>SUM('data-0506-1106'!B4, 'data-0506-1106'!D4, 'data-0506-1106'!F4, 'data-0506-1106'!H4, 'data-0506-1106'!J4, 'data-0506-1106'!L4, 'data-0506-1106'!N4, 'data-0506-1106'!P4  )</f>
        <v/>
      </c>
      <c r="C4" s="15" t="n"/>
      <c r="D4" s="34" t="inlineStr">
        <is>
          <t>Айрат 3.5</t>
        </is>
      </c>
      <c r="E4" s="24">
        <f>SUM('data-0506-1106'!C4,'data-0506-1106'!E4,'data-0506-1106'!G4,'data-0506-1106'!I4,'data-0506-1106'!K4,'data-0506-1106'!M4,'data-0506-1106'!O4,'data-0506-1106'!Q4)</f>
        <v/>
      </c>
      <c r="H4" s="84" t="inlineStr">
        <is>
          <t>Категория</t>
        </is>
      </c>
      <c r="I4" s="36" t="n"/>
      <c r="J4" s="55" t="n"/>
      <c r="K4" s="84" t="inlineStr">
        <is>
          <t>Категория</t>
        </is>
      </c>
      <c r="L4" s="36" t="n"/>
    </row>
    <row r="5">
      <c r="C5" s="15" t="n"/>
      <c r="H5" s="82" t="n"/>
      <c r="I5" s="38" t="n"/>
      <c r="J5" s="55" t="n"/>
      <c r="K5" s="82" t="n"/>
      <c r="L5" s="38" t="n"/>
    </row>
    <row r="6">
      <c r="A6" s="34" t="inlineStr">
        <is>
          <t>Стар транс 2.5 total</t>
        </is>
      </c>
      <c r="B6" s="24">
        <f>SUM('data-0506-1106'!B7, 'data-0506-1106'!D7, 'data-0506-1106'!F7, 'data-0506-1106'!H7, 'data-0506-1106'!J7, 'data-0506-1106'!L7, 'data-0506-1106'!N7, 'data-0506-1106'!P7  )</f>
        <v/>
      </c>
      <c r="C6" s="15" t="n"/>
      <c r="D6" s="34" t="inlineStr">
        <is>
          <t>Стар транс 2.5 total</t>
        </is>
      </c>
      <c r="E6" s="24">
        <f>SUM('data-0506-1106'!C7,'data-0506-1106'!E7,'data-0506-1106'!G7,'data-0506-1106'!I7,'data-0506-1106'!K7,'data-0506-1106'!M7,'data-0506-1106'!O7,'data-0506-1106'!Q7)</f>
        <v/>
      </c>
      <c r="H6" s="15" t="n"/>
      <c r="I6" s="15" t="n"/>
      <c r="J6" s="15" t="n"/>
    </row>
    <row r="7">
      <c r="A7" s="34" t="inlineStr">
        <is>
          <t>Стар транс 3.5 total</t>
        </is>
      </c>
      <c r="B7" s="24">
        <f>SUM('data-0506-1106'!B8, 'data-0506-1106'!D8, 'data-0506-1106'!F8, 'data-0506-1106'!H8, 'data-0506-1106'!J8, 'data-0506-1106'!L8, 'data-0506-1106'!N8, 'data-0506-1106'!P8  )</f>
        <v/>
      </c>
      <c r="C7" s="15" t="n"/>
      <c r="D7" s="34" t="inlineStr">
        <is>
          <t>Стар транс 3.5 total</t>
        </is>
      </c>
      <c r="E7" s="24">
        <f>SUM('data-0506-1106'!C8,'data-0506-1106'!E8,'data-0506-1106'!G8,'data-0506-1106'!I8,'data-0506-1106'!K8,'data-0506-1106'!M8,'data-0506-1106'!O8,'data-0506-1106'!Q8)</f>
        <v/>
      </c>
      <c r="H7" s="84" t="inlineStr">
        <is>
          <t>Категория</t>
        </is>
      </c>
      <c r="I7" s="39" t="n"/>
      <c r="J7" s="15" t="n"/>
      <c r="K7" s="84" t="inlineStr">
        <is>
          <t>Категория</t>
        </is>
      </c>
      <c r="L7" s="36" t="n"/>
    </row>
    <row r="8">
      <c r="C8" s="15" t="n"/>
      <c r="H8" s="82" t="n"/>
      <c r="I8" s="40" t="n"/>
      <c r="J8" s="55" t="n"/>
      <c r="K8" s="82" t="n"/>
      <c r="L8" s="38" t="n"/>
    </row>
    <row r="9">
      <c r="A9" s="55" t="n"/>
      <c r="C9" s="15" t="n"/>
      <c r="H9" s="15" t="n"/>
      <c r="I9" s="15" t="n"/>
      <c r="J9" s="55" t="n"/>
    </row>
    <row r="10">
      <c r="A10" s="15" t="n"/>
      <c r="B10" s="15" t="n"/>
      <c r="C10" s="15" t="n"/>
      <c r="H10" s="84" t="inlineStr">
        <is>
          <t>Категория</t>
        </is>
      </c>
      <c r="I10" s="39" t="n"/>
      <c r="J10" s="15" t="n"/>
      <c r="K10" s="84" t="inlineStr">
        <is>
          <t>Категория</t>
        </is>
      </c>
      <c r="L10" s="36" t="n"/>
    </row>
    <row r="11">
      <c r="A11" s="85" t="inlineStr">
        <is>
          <t>05.06.24 - 11.06.24
Среднее значение 
собранных (всего) событий</t>
        </is>
      </c>
      <c r="B11" s="67" t="n"/>
      <c r="C11" s="15" t="n"/>
      <c r="D11" s="85" t="inlineStr">
        <is>
          <t xml:space="preserve">05.06.24 - 11.06.24
Среднее значение 
собранных событий (подтверждено) </t>
        </is>
      </c>
      <c r="E11" s="67" t="n"/>
      <c r="H11" s="82" t="n"/>
      <c r="I11" s="40" t="n"/>
      <c r="J11" s="15" t="n"/>
      <c r="K11" s="82" t="n"/>
      <c r="L11" s="38" t="n"/>
    </row>
    <row r="12" ht="72" customHeight="1" s="77">
      <c r="A12" s="68" t="n"/>
      <c r="B12" s="67" t="n"/>
      <c r="C12" s="15" t="n"/>
      <c r="D12" s="68" t="n"/>
      <c r="E12" s="67" t="n"/>
      <c r="H12" s="15" t="n"/>
      <c r="I12" s="15" t="n"/>
      <c r="J12" s="15" t="n"/>
    </row>
    <row r="13">
      <c r="A13" s="42" t="inlineStr">
        <is>
          <t>Айрат 2.5 total</t>
        </is>
      </c>
      <c r="B13" s="12">
        <f>B3/8</f>
        <v/>
      </c>
      <c r="C13" s="15" t="n"/>
      <c r="D13" s="34" t="inlineStr">
        <is>
          <t>Айрат 2.5</t>
        </is>
      </c>
      <c r="E13" s="24">
        <f>E3/8</f>
        <v/>
      </c>
      <c r="H13" s="84" t="inlineStr">
        <is>
          <t>Категория</t>
        </is>
      </c>
      <c r="I13" s="39" t="n"/>
      <c r="J13" s="15" t="n"/>
      <c r="K13" s="84" t="inlineStr">
        <is>
          <t>Категория</t>
        </is>
      </c>
      <c r="L13" s="36" t="n"/>
    </row>
    <row r="14">
      <c r="A14" s="34" t="inlineStr">
        <is>
          <t xml:space="preserve">Айрат 3.5 total </t>
        </is>
      </c>
      <c r="B14" s="24">
        <f>B4/8</f>
        <v/>
      </c>
      <c r="C14" s="43" t="n"/>
      <c r="D14" s="34" t="inlineStr">
        <is>
          <t>Айрат 3.5</t>
        </is>
      </c>
      <c r="E14" s="24">
        <f>E4/8</f>
        <v/>
      </c>
      <c r="H14" s="82" t="n"/>
      <c r="I14" s="44" t="n"/>
      <c r="J14" s="28" t="n"/>
      <c r="K14" s="82" t="n"/>
      <c r="L14" s="38" t="n"/>
    </row>
    <row r="15" ht="20.25" customHeight="1" s="77">
      <c r="C15" s="15" t="n"/>
      <c r="D15" s="15" t="n"/>
      <c r="E15" s="55" t="n"/>
      <c r="H15" s="15" t="n"/>
      <c r="I15" s="28" t="n"/>
      <c r="J15" s="28" t="n"/>
    </row>
    <row r="16">
      <c r="A16" s="34" t="inlineStr">
        <is>
          <t>Стар транс 2.5 total</t>
        </is>
      </c>
      <c r="B16" s="45">
        <f>B6/8</f>
        <v/>
      </c>
      <c r="C16" s="15" t="n"/>
      <c r="D16" s="34" t="inlineStr">
        <is>
          <t>Стар транс 2.5 total</t>
        </is>
      </c>
      <c r="E16" s="24">
        <f>E6/8</f>
        <v/>
      </c>
      <c r="H16" s="84" t="inlineStr">
        <is>
          <t>Категория</t>
        </is>
      </c>
      <c r="I16" s="39" t="n"/>
      <c r="J16" s="15" t="n"/>
      <c r="K16" s="84" t="inlineStr">
        <is>
          <t>Категория</t>
        </is>
      </c>
      <c r="L16" s="36" t="n"/>
    </row>
    <row r="17">
      <c r="A17" s="34" t="inlineStr">
        <is>
          <t>Стар транс 3.5 total</t>
        </is>
      </c>
      <c r="B17" s="45">
        <f>B7/8</f>
        <v/>
      </c>
      <c r="C17" s="15" t="n"/>
      <c r="D17" s="34" t="inlineStr">
        <is>
          <t>Стар транс 3.5 total</t>
        </is>
      </c>
      <c r="E17" s="24">
        <f>E7/8</f>
        <v/>
      </c>
      <c r="H17" s="82" t="n"/>
      <c r="I17" s="40" t="n"/>
      <c r="J17" s="55" t="n"/>
      <c r="K17" s="82" t="n"/>
      <c r="L17" s="38" t="n"/>
    </row>
    <row r="18">
      <c r="C18" s="15" t="n"/>
      <c r="D18" s="15" t="n"/>
      <c r="E18" s="55" t="n"/>
      <c r="H18" s="15" t="n"/>
      <c r="I18" s="15" t="n"/>
      <c r="J18" s="55" t="n"/>
    </row>
    <row r="19">
      <c r="C19" s="15" t="n"/>
      <c r="D19" s="15" t="n"/>
      <c r="E19" s="15" t="n"/>
      <c r="H19" s="84" t="inlineStr">
        <is>
          <t>Категория</t>
        </is>
      </c>
      <c r="I19" s="39" t="n"/>
      <c r="J19" s="15" t="n"/>
      <c r="K19" s="84" t="inlineStr">
        <is>
          <t>Категория</t>
        </is>
      </c>
      <c r="L19" s="36" t="n"/>
    </row>
    <row r="20">
      <c r="C20" s="15" t="n"/>
      <c r="D20" s="15" t="n"/>
      <c r="E20" s="15" t="n"/>
      <c r="H20" s="82" t="n"/>
      <c r="I20" s="40" t="n"/>
      <c r="J20" s="15" t="n"/>
      <c r="K20" s="82" t="n"/>
      <c r="L20" s="38" t="n"/>
    </row>
    <row r="21">
      <c r="A21" s="85" t="inlineStr">
        <is>
          <t>05.06.24 - 11.06.24
Коффециент засыпания
(все события)</t>
        </is>
      </c>
      <c r="B21" s="67" t="n"/>
      <c r="C21" s="15" t="n"/>
      <c r="D21" s="29" t="n"/>
      <c r="E21" s="29" t="n"/>
      <c r="H21" s="15" t="n"/>
      <c r="I21" s="15" t="n"/>
      <c r="J21" s="55" t="n"/>
    </row>
    <row r="22" ht="79.5" customHeight="1" s="77">
      <c r="A22" s="68" t="n"/>
      <c r="B22" s="67" t="n"/>
      <c r="C22" s="15" t="n"/>
      <c r="D22" s="46" t="n"/>
      <c r="E22" s="46" t="n"/>
      <c r="H22" s="84" t="inlineStr">
        <is>
          <t>Категория</t>
        </is>
      </c>
      <c r="I22" s="39" t="n"/>
      <c r="J22" s="55" t="n"/>
      <c r="K22" s="84" t="inlineStr">
        <is>
          <t>Категория</t>
        </is>
      </c>
      <c r="L22" s="36" t="n"/>
    </row>
    <row r="23">
      <c r="A23" s="42" t="inlineStr">
        <is>
          <t>Айрат 2.5 total</t>
        </is>
      </c>
      <c r="B23" s="56">
        <f>E3/B3</f>
        <v/>
      </c>
      <c r="C23" s="15" t="n"/>
      <c r="D23" s="47" t="n"/>
      <c r="E23" s="29" t="n"/>
      <c r="H23" s="82" t="n"/>
      <c r="I23" s="40" t="n"/>
      <c r="J23" s="15" t="n"/>
      <c r="K23" s="82" t="n"/>
      <c r="L23" s="38" t="n"/>
    </row>
    <row r="24">
      <c r="A24" s="34" t="inlineStr">
        <is>
          <t xml:space="preserve">Айрат 3.5 total </t>
        </is>
      </c>
      <c r="B24" s="48">
        <f>E4/B4</f>
        <v/>
      </c>
      <c r="C24" s="43" t="n"/>
      <c r="D24" s="29" t="n"/>
      <c r="E24" s="29" t="n"/>
    </row>
    <row r="25">
      <c r="C25" s="15" t="n"/>
      <c r="D25" s="29" t="n"/>
      <c r="E25" s="29" t="n"/>
      <c r="H25" s="84" t="inlineStr">
        <is>
          <t>Категория</t>
        </is>
      </c>
      <c r="I25" s="36" t="n"/>
      <c r="K25" s="84" t="inlineStr">
        <is>
          <t>Категория</t>
        </is>
      </c>
      <c r="L25" s="36" t="n"/>
    </row>
    <row r="26">
      <c r="A26" s="34" t="inlineStr">
        <is>
          <t>Стар транс 2.5 total</t>
        </is>
      </c>
      <c r="B26" s="49">
        <f>E6/B6</f>
        <v/>
      </c>
      <c r="C26" s="15" t="n"/>
      <c r="D26" s="29" t="n"/>
      <c r="E26" s="29" t="n"/>
      <c r="H26" s="82" t="n"/>
      <c r="I26" s="76" t="n"/>
      <c r="K26" s="82" t="n"/>
      <c r="L26" s="38" t="n"/>
    </row>
    <row r="27">
      <c r="A27" s="34" t="inlineStr">
        <is>
          <t>Стар транс 3.5 total</t>
        </is>
      </c>
      <c r="B27" s="51">
        <f>E7/B7</f>
        <v/>
      </c>
      <c r="C27" s="15" t="n"/>
      <c r="D27" s="29" t="n"/>
      <c r="E27" s="29" t="n"/>
    </row>
    <row r="28">
      <c r="D28" s="52" t="n"/>
    </row>
    <row r="31">
      <c r="A31" s="53" t="inlineStr">
        <is>
          <t>Pyinfo</t>
        </is>
      </c>
    </row>
    <row r="32">
      <c r="A32" s="53" t="inlineStr">
        <is>
          <t>date</t>
        </is>
      </c>
      <c r="B32" s="53" t="inlineStr">
        <is>
          <t>05.06.2024-11.06.2024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H1:I2"/>
    <mergeCell ref="K13:K14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Q81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77" min="1" max="1"/>
    <col width="23.13" customWidth="1" style="77" min="2" max="2"/>
    <col width="21.38" customWidth="1" style="77" min="3" max="3"/>
    <col width="27.38" customWidth="1" style="77" min="5" max="5"/>
  </cols>
  <sheetData>
    <row r="1">
      <c r="A1" s="1" t="n"/>
      <c r="B1" s="78" t="inlineStr">
        <is>
          <t>Засыпание</t>
        </is>
      </c>
      <c r="C1" s="79" t="n"/>
      <c r="D1" s="78" t="inlineStr">
        <is>
          <t>Телефон ( использование телефона )</t>
        </is>
      </c>
      <c r="E1" s="79" t="n"/>
      <c r="F1" s="78" t="inlineStr">
        <is>
          <t>Курение</t>
        </is>
      </c>
      <c r="G1" s="79" t="n"/>
      <c r="H1" s="78" t="inlineStr">
        <is>
          <t>Взгляд в стор.</t>
        </is>
      </c>
      <c r="I1" s="79" t="n"/>
      <c r="J1" s="78" t="inlineStr">
        <is>
          <t>Ремень</t>
        </is>
      </c>
      <c r="K1" s="79" t="n"/>
      <c r="L1" s="78" t="inlineStr">
        <is>
          <t>Еда</t>
        </is>
      </c>
      <c r="M1" s="79" t="n"/>
      <c r="N1" s="4" t="inlineStr">
        <is>
          <t>Водит. нет в кадре</t>
        </is>
      </c>
      <c r="P1" s="78" t="inlineStr">
        <is>
          <t>Заслон камеры (игнор)</t>
        </is>
      </c>
      <c r="Q1" s="79" t="n"/>
    </row>
    <row r="2">
      <c r="A2" s="1" t="n"/>
      <c r="B2" s="6" t="inlineStr">
        <is>
          <t>Всего</t>
        </is>
      </c>
      <c r="C2" s="6" t="inlineStr">
        <is>
          <t>Подтверждено</t>
        </is>
      </c>
      <c r="D2" s="6" t="inlineStr">
        <is>
          <t>Всего</t>
        </is>
      </c>
      <c r="E2" s="6" t="inlineStr">
        <is>
          <t>Подтверждено</t>
        </is>
      </c>
      <c r="F2" s="6" t="inlineStr">
        <is>
          <t>Всего</t>
        </is>
      </c>
      <c r="G2" s="6" t="inlineStr">
        <is>
          <t>Подтверждено</t>
        </is>
      </c>
      <c r="H2" s="6" t="inlineStr">
        <is>
          <t>Всего</t>
        </is>
      </c>
      <c r="I2" s="6" t="inlineStr">
        <is>
          <t>Подтверждено</t>
        </is>
      </c>
      <c r="J2" s="6" t="inlineStr">
        <is>
          <t>Всего</t>
        </is>
      </c>
      <c r="K2" s="6" t="inlineStr">
        <is>
          <t>Подтверждено</t>
        </is>
      </c>
      <c r="L2" s="6" t="inlineStr">
        <is>
          <t>Всего</t>
        </is>
      </c>
      <c r="M2" s="6" t="inlineStr">
        <is>
          <t>Подтверждено</t>
        </is>
      </c>
      <c r="N2" s="6" t="inlineStr">
        <is>
          <t>Всего</t>
        </is>
      </c>
      <c r="O2" s="6" t="inlineStr">
        <is>
          <t>Подтверждено</t>
        </is>
      </c>
      <c r="P2" s="6" t="inlineStr">
        <is>
          <t>Всего</t>
        </is>
      </c>
      <c r="Q2" s="6" t="inlineStr">
        <is>
          <t>Подтверждено</t>
        </is>
      </c>
    </row>
    <row r="3">
      <c r="A3" s="19" t="inlineStr">
        <is>
          <t>Айрат (2.5)</t>
        </is>
      </c>
      <c r="B3" s="24" t="n">
        <v>6</v>
      </c>
      <c r="C3" s="9" t="n">
        <v>6</v>
      </c>
      <c r="D3" s="9" t="n">
        <v>4</v>
      </c>
      <c r="E3" s="9" t="n">
        <v>1</v>
      </c>
      <c r="F3" s="9" t="n">
        <v>17</v>
      </c>
      <c r="G3" s="9" t="n">
        <v>0</v>
      </c>
      <c r="H3" s="9" t="n">
        <v>10</v>
      </c>
      <c r="I3" s="9" t="n">
        <v>1</v>
      </c>
      <c r="J3" s="9" t="n">
        <v>88</v>
      </c>
      <c r="K3" s="9" t="n">
        <v>0</v>
      </c>
      <c r="L3" s="10" t="n">
        <v>0</v>
      </c>
      <c r="M3" s="10" t="n">
        <v>0</v>
      </c>
      <c r="N3" s="10" t="n">
        <v>0</v>
      </c>
      <c r="O3" s="11" t="n">
        <v>0</v>
      </c>
      <c r="P3" s="11" t="n">
        <v>0</v>
      </c>
      <c r="Q3" s="11" t="n">
        <v>0</v>
      </c>
    </row>
    <row r="4">
      <c r="A4" s="19" t="inlineStr">
        <is>
          <t xml:space="preserve"> Айрат (3.5)</t>
        </is>
      </c>
      <c r="B4" s="12" t="n">
        <v>15</v>
      </c>
      <c r="C4" s="13" t="n">
        <v>4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6</v>
      </c>
      <c r="I4" s="13" t="n">
        <v>0</v>
      </c>
      <c r="J4" s="13" t="n">
        <v>2</v>
      </c>
      <c r="K4" s="13" t="n">
        <v>1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3</v>
      </c>
      <c r="Q4" s="14" t="n">
        <v>0</v>
      </c>
    </row>
    <row r="5">
      <c r="A5" s="15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5" t="n"/>
    </row>
    <row r="6">
      <c r="A6" s="15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8" t="n"/>
    </row>
    <row r="7">
      <c r="A7" s="19" t="inlineStr">
        <is>
          <t xml:space="preserve"> стартранс 2.5</t>
        </is>
      </c>
      <c r="B7" s="12" t="n">
        <v>127</v>
      </c>
      <c r="C7" s="13" t="n">
        <v>7</v>
      </c>
      <c r="D7" s="13" t="n">
        <v>13</v>
      </c>
      <c r="E7" s="13" t="n">
        <v>2</v>
      </c>
      <c r="F7" s="13" t="n">
        <v>47</v>
      </c>
      <c r="G7" s="13" t="n">
        <v>1</v>
      </c>
      <c r="H7" s="13" t="n">
        <v>43</v>
      </c>
      <c r="I7" s="13" t="n">
        <v>10</v>
      </c>
      <c r="J7" s="13" t="n">
        <v>2133</v>
      </c>
      <c r="K7" s="13" t="n">
        <v>0</v>
      </c>
      <c r="L7" s="13" t="n">
        <v>0</v>
      </c>
      <c r="M7" s="13" t="n">
        <v>0</v>
      </c>
      <c r="N7" s="13" t="n">
        <v>1</v>
      </c>
      <c r="O7" s="13" t="n">
        <v>0</v>
      </c>
      <c r="P7" s="13" t="n">
        <v>0</v>
      </c>
      <c r="Q7" s="13" t="n">
        <v>0</v>
      </c>
    </row>
    <row r="8">
      <c r="A8" s="19" t="inlineStr">
        <is>
          <t xml:space="preserve"> стартранс 3.5</t>
        </is>
      </c>
      <c r="B8" s="12">
        <f>57+34</f>
        <v/>
      </c>
      <c r="C8" s="13">
        <f>0+0</f>
        <v/>
      </c>
      <c r="D8" s="13">
        <f>1+3</f>
        <v/>
      </c>
      <c r="E8" s="13" t="n">
        <v>0</v>
      </c>
      <c r="F8" s="13">
        <f>2+1</f>
        <v/>
      </c>
      <c r="G8" s="13" t="n">
        <v>0</v>
      </c>
      <c r="H8" s="13">
        <f>24+11</f>
        <v/>
      </c>
      <c r="I8" s="13" t="n">
        <v>0</v>
      </c>
      <c r="J8" s="13">
        <f>14+5</f>
        <v/>
      </c>
      <c r="K8" s="13">
        <f>13+3</f>
        <v/>
      </c>
      <c r="L8" s="14">
        <f>5+14</f>
        <v/>
      </c>
      <c r="M8" s="14">
        <f>0+1</f>
        <v/>
      </c>
      <c r="N8" s="14">
        <f>0+0</f>
        <v/>
      </c>
      <c r="O8" s="20">
        <f>0+0</f>
        <v/>
      </c>
      <c r="P8" s="14">
        <f>9+21</f>
        <v/>
      </c>
      <c r="Q8" s="20">
        <f>0+0</f>
        <v/>
      </c>
    </row>
    <row r="11">
      <c r="A11" s="21" t="inlineStr">
        <is>
          <t>00990084A9</t>
        </is>
      </c>
      <c r="B11" s="8" t="n">
        <v>0</v>
      </c>
      <c r="C11" s="9" t="n">
        <v>0</v>
      </c>
      <c r="D11" s="9" t="n"/>
      <c r="E11" s="9" t="n"/>
    </row>
    <row r="12">
      <c r="A12" s="21" t="inlineStr">
        <is>
          <t>7BD5E634</t>
        </is>
      </c>
      <c r="B12" s="23" t="n">
        <v>3</v>
      </c>
      <c r="C12" s="13" t="n">
        <v>0</v>
      </c>
      <c r="D12" s="13" t="n"/>
      <c r="E12" s="13" t="n"/>
    </row>
    <row r="13">
      <c r="A13" s="16" t="n"/>
      <c r="B13" s="17" t="n"/>
      <c r="C13" s="17" t="n"/>
      <c r="D13" s="17" t="n"/>
      <c r="E13" s="17" t="n"/>
    </row>
    <row r="14">
      <c r="A14" s="21" t="n">
        <v>99021922</v>
      </c>
      <c r="B14" s="23" t="n">
        <v>0</v>
      </c>
      <c r="C14" s="13" t="n">
        <v>0</v>
      </c>
      <c r="D14" s="13" t="n"/>
      <c r="E14" s="13" t="n"/>
    </row>
    <row r="15">
      <c r="A15" s="21" t="inlineStr">
        <is>
          <t>24B0324B</t>
        </is>
      </c>
      <c r="B15" s="23">
        <f>17+0</f>
        <v/>
      </c>
      <c r="C15" s="13">
        <f>0+0</f>
        <v/>
      </c>
      <c r="D15" s="13" t="n"/>
      <c r="E15" s="13" t="n"/>
    </row>
    <row r="16">
      <c r="A16" s="16" t="n"/>
      <c r="B16" s="17" t="n"/>
      <c r="C16" s="17" t="n"/>
      <c r="D16" s="17" t="n"/>
      <c r="E16" s="17" t="n"/>
    </row>
    <row r="17">
      <c r="A17" s="21" t="inlineStr">
        <is>
          <t>009901FF47</t>
        </is>
      </c>
      <c r="B17" s="23" t="n">
        <v>121</v>
      </c>
      <c r="C17" s="13" t="n">
        <v>4</v>
      </c>
      <c r="D17" s="13" t="n"/>
      <c r="E17" s="13" t="n"/>
    </row>
    <row r="18">
      <c r="A18" s="21" t="inlineStr">
        <is>
          <t>DC9799A3</t>
        </is>
      </c>
      <c r="B18" s="23">
        <f>0+0</f>
        <v/>
      </c>
      <c r="C18" s="13">
        <f>0+0</f>
        <v/>
      </c>
      <c r="D18" s="13" t="n"/>
      <c r="E18" s="13" t="n"/>
    </row>
    <row r="19">
      <c r="A19" s="16" t="n"/>
      <c r="B19" s="17" t="n"/>
      <c r="C19" s="17" t="n"/>
      <c r="D19" s="17" t="n"/>
      <c r="E19" s="17" t="n"/>
    </row>
    <row r="20">
      <c r="A20" s="22" t="n">
        <v>99020562</v>
      </c>
      <c r="B20" s="23" t="n">
        <v>0</v>
      </c>
      <c r="C20" s="13" t="n">
        <v>0</v>
      </c>
      <c r="D20" s="13" t="n"/>
      <c r="E20" s="13" t="n"/>
    </row>
    <row r="21">
      <c r="A21" s="21" t="inlineStr">
        <is>
          <t>E34C9DE9</t>
        </is>
      </c>
      <c r="B21" s="23">
        <f>0+0</f>
        <v/>
      </c>
      <c r="C21" s="13">
        <f>0+0</f>
        <v/>
      </c>
      <c r="D21" s="13" t="n"/>
      <c r="E21" s="13" t="n"/>
    </row>
    <row r="22">
      <c r="A22" s="16" t="n"/>
      <c r="B22" s="17" t="n"/>
      <c r="C22" s="17" t="n"/>
      <c r="D22" s="17" t="n"/>
      <c r="E22" s="17" t="n"/>
    </row>
    <row r="23">
      <c r="A23" s="21" t="inlineStr">
        <is>
          <t>00990212A5</t>
        </is>
      </c>
      <c r="B23" s="23" t="n">
        <v>0</v>
      </c>
      <c r="C23" s="13" t="n">
        <v>0</v>
      </c>
      <c r="D23" s="13" t="n"/>
      <c r="E23" s="13" t="n"/>
    </row>
    <row r="24">
      <c r="A24" s="21" t="inlineStr">
        <is>
          <t>16AC9065</t>
        </is>
      </c>
      <c r="B24" s="23">
        <f>0+2</f>
        <v/>
      </c>
      <c r="C24" s="13">
        <f>0+0</f>
        <v/>
      </c>
      <c r="D24" s="13" t="n"/>
      <c r="E24" s="13" t="n"/>
    </row>
    <row r="25">
      <c r="A25" s="16" t="n"/>
      <c r="B25" s="17" t="n"/>
      <c r="C25" s="17" t="n"/>
      <c r="D25" s="17" t="n"/>
      <c r="E25" s="17" t="n"/>
    </row>
    <row r="26">
      <c r="A26" s="21" t="inlineStr">
        <is>
          <t>0099020D27</t>
        </is>
      </c>
      <c r="B26" s="23" t="n">
        <v>0</v>
      </c>
      <c r="C26" s="13" t="n">
        <v>0</v>
      </c>
      <c r="D26" s="13" t="n"/>
      <c r="E26" s="13" t="n"/>
    </row>
    <row r="27">
      <c r="A27" s="21" t="inlineStr">
        <is>
          <t>DC314877</t>
        </is>
      </c>
      <c r="B27" s="23">
        <f>0+0</f>
        <v/>
      </c>
      <c r="C27" s="13">
        <f>0+0</f>
        <v/>
      </c>
      <c r="D27" s="13" t="n"/>
      <c r="E27" s="13" t="n"/>
    </row>
    <row r="28">
      <c r="A28" s="16" t="n"/>
      <c r="B28" s="17" t="n"/>
      <c r="C28" s="17" t="n"/>
      <c r="D28" s="17" t="n"/>
      <c r="E28" s="17" t="n"/>
    </row>
    <row r="29">
      <c r="A29" s="21" t="n">
        <v>99020887</v>
      </c>
      <c r="B29" s="23" t="n">
        <v>0</v>
      </c>
      <c r="C29" s="13" t="n">
        <v>0</v>
      </c>
      <c r="D29" s="13" t="n"/>
      <c r="E29" s="13" t="n"/>
    </row>
    <row r="30">
      <c r="A30" s="21" t="inlineStr">
        <is>
          <t>3B405D84</t>
        </is>
      </c>
      <c r="B30" s="23">
        <f>0+0</f>
        <v/>
      </c>
      <c r="C30" s="13">
        <f>0+0</f>
        <v/>
      </c>
      <c r="D30" s="13" t="n"/>
      <c r="E30" s="13" t="n"/>
    </row>
    <row r="31">
      <c r="A31" s="15" t="n"/>
      <c r="B31" s="17" t="n"/>
      <c r="C31" s="17" t="n"/>
      <c r="D31" s="17" t="n"/>
      <c r="E31" s="17" t="n"/>
    </row>
    <row r="32">
      <c r="A32" s="19" t="inlineStr">
        <is>
          <t>00990218EB</t>
        </is>
      </c>
      <c r="B32" s="23" t="n">
        <v>0</v>
      </c>
      <c r="C32" s="13" t="n">
        <v>0</v>
      </c>
      <c r="D32" s="13" t="n"/>
      <c r="E32" s="13" t="n"/>
    </row>
    <row r="33">
      <c r="A33" s="19" t="inlineStr">
        <is>
          <t>F3E6904E</t>
        </is>
      </c>
      <c r="B33" s="23">
        <f>5+0</f>
        <v/>
      </c>
      <c r="C33" s="13">
        <f>0+0</f>
        <v/>
      </c>
      <c r="D33" s="13" t="n"/>
      <c r="E33" s="13" t="n"/>
    </row>
    <row r="34">
      <c r="A34" s="15" t="n"/>
      <c r="B34" s="17" t="n"/>
      <c r="C34" s="17" t="n"/>
      <c r="D34" s="17" t="n"/>
      <c r="E34" s="17" t="n"/>
    </row>
    <row r="35">
      <c r="A35" s="19" t="n">
        <v>99021403</v>
      </c>
      <c r="B35" s="23" t="n">
        <v>0</v>
      </c>
      <c r="C35" s="13" t="n">
        <v>0</v>
      </c>
      <c r="D35" s="13" t="n"/>
      <c r="E35" s="13" t="n"/>
    </row>
    <row r="36">
      <c r="A36" s="19" t="inlineStr">
        <is>
          <t>0FF409BF</t>
        </is>
      </c>
      <c r="B36" s="25">
        <f>0+21</f>
        <v/>
      </c>
      <c r="C36" s="13">
        <f>0+0</f>
        <v/>
      </c>
      <c r="D36" s="13" t="n"/>
      <c r="E36" s="13" t="n"/>
    </row>
    <row r="37">
      <c r="A37" s="15" t="n"/>
      <c r="B37" s="17" t="n"/>
      <c r="C37" s="17" t="n"/>
      <c r="D37" s="17" t="n"/>
      <c r="E37" s="17" t="n"/>
    </row>
    <row r="38">
      <c r="A38" s="19" t="n">
        <v>99021333</v>
      </c>
      <c r="B38" s="23" t="n">
        <v>0</v>
      </c>
      <c r="C38" s="13" t="n">
        <v>0</v>
      </c>
      <c r="D38" s="13" t="n"/>
      <c r="E38" s="13" t="n"/>
    </row>
    <row r="39">
      <c r="A39" s="19" t="inlineStr">
        <is>
          <t>F3CAF18B</t>
        </is>
      </c>
      <c r="B39" s="23">
        <f>0+0</f>
        <v/>
      </c>
      <c r="C39" s="13">
        <f>0+0</f>
        <v/>
      </c>
      <c r="D39" s="13" t="n"/>
      <c r="E39" s="13" t="n"/>
    </row>
    <row r="40">
      <c r="A40" s="16" t="n"/>
      <c r="B40" s="17" t="n"/>
      <c r="C40" s="17" t="n"/>
      <c r="D40" s="17" t="n"/>
      <c r="E40" s="17" t="n"/>
    </row>
    <row r="41">
      <c r="A41" s="21" t="inlineStr">
        <is>
          <t>00990214BA</t>
        </is>
      </c>
      <c r="B41" s="23" t="n">
        <v>2</v>
      </c>
      <c r="C41" s="13" t="n">
        <v>0</v>
      </c>
      <c r="D41" s="13" t="n"/>
      <c r="E41" s="13" t="n"/>
    </row>
    <row r="42">
      <c r="A42" s="21" t="inlineStr">
        <is>
          <t>F448F28E</t>
        </is>
      </c>
      <c r="B42" s="23">
        <f>2+0</f>
        <v/>
      </c>
      <c r="C42" s="13">
        <f>0+0</f>
        <v/>
      </c>
      <c r="D42" s="13" t="n"/>
      <c r="E42" s="13" t="n"/>
    </row>
    <row r="43">
      <c r="A43" s="16" t="n"/>
      <c r="B43" s="17" t="n"/>
      <c r="C43" s="17" t="n"/>
      <c r="D43" s="17" t="n"/>
      <c r="E43" s="17" t="n"/>
    </row>
    <row r="44">
      <c r="A44" s="21" t="inlineStr">
        <is>
          <t>009901FDE5</t>
        </is>
      </c>
      <c r="B44" s="23" t="n">
        <v>0</v>
      </c>
      <c r="C44" s="13" t="n">
        <v>0</v>
      </c>
      <c r="D44" s="13" t="n"/>
      <c r="E44" s="13" t="n"/>
    </row>
    <row r="45">
      <c r="A45" s="21" t="inlineStr">
        <is>
          <t>C2EA030C</t>
        </is>
      </c>
      <c r="B45" s="12">
        <f>3+0</f>
        <v/>
      </c>
      <c r="C45" s="13">
        <f>0+0</f>
        <v/>
      </c>
      <c r="D45" s="13" t="n"/>
      <c r="E45" s="13" t="n"/>
    </row>
    <row r="46">
      <c r="A46" s="16" t="n"/>
      <c r="B46" s="17" t="n"/>
      <c r="C46" s="17" t="n"/>
      <c r="D46" s="17" t="n"/>
      <c r="E46" s="17" t="n"/>
    </row>
    <row r="47">
      <c r="A47" s="21" t="inlineStr">
        <is>
          <t>009901FF38</t>
        </is>
      </c>
      <c r="B47" s="23" t="n">
        <v>0</v>
      </c>
      <c r="C47" s="13" t="n">
        <v>0</v>
      </c>
      <c r="D47" s="13" t="n"/>
      <c r="E47" s="13" t="n"/>
    </row>
    <row r="48">
      <c r="A48" s="21" t="inlineStr">
        <is>
          <t>B0DCEB1C</t>
        </is>
      </c>
      <c r="B48" s="23">
        <f>27+0</f>
        <v/>
      </c>
      <c r="C48" s="13">
        <f>0+0</f>
        <v/>
      </c>
      <c r="D48" s="13" t="n"/>
      <c r="E48" s="13" t="n"/>
    </row>
    <row r="49">
      <c r="A49" s="16" t="n"/>
      <c r="B49" s="17" t="n"/>
      <c r="C49" s="17" t="n"/>
      <c r="D49" s="17" t="n"/>
      <c r="E49" s="17" t="n"/>
    </row>
    <row r="50">
      <c r="A50" s="21" t="inlineStr">
        <is>
          <t>009901FDE6</t>
        </is>
      </c>
      <c r="B50" s="23" t="n">
        <v>0</v>
      </c>
      <c r="C50" s="13" t="n">
        <v>0</v>
      </c>
      <c r="D50" s="13" t="n"/>
      <c r="E50" s="13" t="n"/>
    </row>
    <row r="51">
      <c r="A51" s="21" t="inlineStr">
        <is>
          <t>54CCF027</t>
        </is>
      </c>
      <c r="B51" s="23">
        <f>0+1</f>
        <v/>
      </c>
      <c r="C51" s="13">
        <f>0+0</f>
        <v/>
      </c>
      <c r="D51" s="13" t="n"/>
      <c r="E51" s="13" t="n"/>
    </row>
    <row r="52">
      <c r="A52" s="16" t="n"/>
      <c r="B52" s="17" t="n"/>
      <c r="C52" s="17" t="n"/>
      <c r="D52" s="17" t="n"/>
      <c r="E52" s="17" t="n"/>
    </row>
    <row r="53">
      <c r="A53" s="21" t="inlineStr">
        <is>
          <t>009902118A</t>
        </is>
      </c>
      <c r="B53" s="23" t="n">
        <v>0</v>
      </c>
      <c r="C53" s="13" t="n">
        <v>0</v>
      </c>
      <c r="D53" s="13" t="n"/>
      <c r="E53" s="13" t="n"/>
    </row>
    <row r="54">
      <c r="A54" s="21" t="inlineStr">
        <is>
          <t>AEF99175</t>
        </is>
      </c>
      <c r="B54" s="23">
        <f>0+0</f>
        <v/>
      </c>
      <c r="C54" s="13">
        <f>0+0</f>
        <v/>
      </c>
      <c r="D54" s="13" t="n"/>
      <c r="E54" s="13" t="n"/>
    </row>
    <row r="55">
      <c r="A55" s="16" t="n"/>
      <c r="B55" s="17" t="n"/>
      <c r="C55" s="17" t="n"/>
      <c r="D55" s="17" t="n"/>
      <c r="E55" s="17" t="n"/>
    </row>
    <row r="56">
      <c r="A56" s="21" t="inlineStr">
        <is>
          <t>00990202B9</t>
        </is>
      </c>
      <c r="B56" s="23" t="n">
        <v>1</v>
      </c>
      <c r="C56" s="13" t="n">
        <v>0</v>
      </c>
      <c r="D56" s="13" t="n"/>
      <c r="E56" s="13" t="n"/>
    </row>
    <row r="57">
      <c r="A57" s="21" t="inlineStr">
        <is>
          <t>2D3CB852</t>
        </is>
      </c>
      <c r="B57" s="23">
        <f>0+0</f>
        <v/>
      </c>
      <c r="C57" s="13">
        <f>0+0</f>
        <v/>
      </c>
      <c r="D57" s="13" t="n"/>
      <c r="E57" s="13" t="n"/>
    </row>
    <row r="58">
      <c r="A58" s="16" t="n"/>
      <c r="B58" s="17" t="n"/>
      <c r="C58" s="17" t="n"/>
      <c r="D58" s="17" t="n"/>
      <c r="E58" s="17" t="n"/>
    </row>
    <row r="59">
      <c r="A59" s="21" t="n">
        <v>99021264</v>
      </c>
      <c r="B59" s="23" t="n">
        <v>2</v>
      </c>
      <c r="C59" s="13" t="n">
        <v>2</v>
      </c>
      <c r="D59" s="13" t="n"/>
      <c r="E59" s="13" t="n"/>
    </row>
    <row r="60">
      <c r="A60" s="21" t="inlineStr">
        <is>
          <t>77E9C362</t>
        </is>
      </c>
      <c r="B60" s="23">
        <f>0+6</f>
        <v/>
      </c>
      <c r="C60" s="13">
        <f>0+0</f>
        <v/>
      </c>
      <c r="D60" s="13" t="n"/>
      <c r="E60" s="13" t="n"/>
    </row>
    <row r="61">
      <c r="A61" s="16" t="n"/>
      <c r="B61" s="17" t="n"/>
      <c r="C61" s="17" t="n"/>
      <c r="D61" s="17" t="n"/>
      <c r="E61" s="17" t="n"/>
    </row>
    <row r="62">
      <c r="A62" s="21" t="n">
        <v>99021250</v>
      </c>
      <c r="B62" s="23" t="n">
        <v>0</v>
      </c>
      <c r="C62" s="13" t="n">
        <v>0</v>
      </c>
      <c r="D62" s="13" t="n"/>
      <c r="E62" s="13" t="n"/>
    </row>
    <row r="63">
      <c r="A63" s="21" t="inlineStr">
        <is>
          <t>F2358DB7</t>
        </is>
      </c>
      <c r="B63" s="23">
        <f>0+3</f>
        <v/>
      </c>
      <c r="C63" s="13">
        <f>0+0</f>
        <v/>
      </c>
      <c r="D63" s="13" t="n"/>
      <c r="E63" s="13" t="n"/>
    </row>
    <row r="64">
      <c r="A64" s="16" t="n"/>
      <c r="B64" s="17" t="n"/>
      <c r="C64" s="17" t="n"/>
      <c r="D64" s="17" t="n"/>
      <c r="E64" s="17" t="n"/>
    </row>
    <row r="65">
      <c r="A65" s="26" t="n">
        <v>99021853</v>
      </c>
      <c r="B65" s="23" t="n">
        <v>0</v>
      </c>
      <c r="C65" s="13" t="n">
        <v>0</v>
      </c>
      <c r="D65" s="13" t="n"/>
      <c r="E65" s="13" t="n"/>
    </row>
    <row r="66">
      <c r="A66" s="26" t="n">
        <v>46236820</v>
      </c>
      <c r="B66" s="23">
        <f>0+1</f>
        <v/>
      </c>
      <c r="C66" s="13">
        <f>0+0</f>
        <v/>
      </c>
      <c r="D66" s="13" t="n"/>
      <c r="E66" s="13" t="n"/>
    </row>
    <row r="67">
      <c r="A67" s="16" t="n"/>
      <c r="B67" s="17" t="n"/>
      <c r="C67" s="17" t="n"/>
      <c r="D67" s="17" t="n"/>
      <c r="E67" s="17" t="n"/>
    </row>
    <row r="68">
      <c r="A68" s="26" t="inlineStr">
        <is>
          <t>009902063C</t>
        </is>
      </c>
      <c r="B68" s="23" t="n">
        <v>0</v>
      </c>
      <c r="C68" s="13" t="n">
        <v>0</v>
      </c>
      <c r="D68" s="13" t="n"/>
      <c r="E68" s="13" t="n"/>
    </row>
    <row r="69">
      <c r="A69" s="26" t="inlineStr">
        <is>
          <t>666C1476</t>
        </is>
      </c>
      <c r="B69" s="23">
        <f>0+0</f>
        <v/>
      </c>
      <c r="C69" s="13">
        <f>0+0</f>
        <v/>
      </c>
      <c r="D69" s="13" t="n"/>
      <c r="E69" s="13" t="n"/>
    </row>
    <row r="70">
      <c r="A70" s="15" t="n"/>
      <c r="B70" s="17" t="n"/>
      <c r="C70" s="17" t="n"/>
      <c r="D70" s="17" t="n"/>
      <c r="E70" s="17" t="n"/>
    </row>
    <row r="71">
      <c r="A71" s="21" t="inlineStr">
        <is>
          <t>00990216C0</t>
        </is>
      </c>
      <c r="B71" s="23" t="n">
        <v>0</v>
      </c>
      <c r="C71" s="13" t="n">
        <v>0</v>
      </c>
      <c r="D71" s="13" t="n"/>
      <c r="E71" s="13" t="n"/>
    </row>
    <row r="72">
      <c r="A72" s="21" t="inlineStr">
        <is>
          <t>81DA03CC</t>
        </is>
      </c>
      <c r="B72" s="23">
        <f>0+0</f>
        <v/>
      </c>
      <c r="C72" s="13">
        <f>0+0</f>
        <v/>
      </c>
      <c r="D72" s="13" t="n"/>
      <c r="E72" s="13" t="n"/>
    </row>
    <row r="73">
      <c r="A73" s="16" t="n"/>
      <c r="B73" s="17" t="n"/>
      <c r="C73" s="17" t="n"/>
      <c r="D73" s="17" t="n"/>
      <c r="E73" s="17" t="n"/>
    </row>
    <row r="74">
      <c r="A74" s="21" t="inlineStr">
        <is>
          <t>00990217CD</t>
        </is>
      </c>
      <c r="B74" s="23" t="n">
        <v>0</v>
      </c>
      <c r="C74" s="13" t="n">
        <v>0</v>
      </c>
      <c r="D74" s="13" t="n"/>
      <c r="E74" s="13" t="n"/>
    </row>
    <row r="75">
      <c r="A75" s="21" t="inlineStr">
        <is>
          <t>43E4E89B</t>
        </is>
      </c>
      <c r="B75" s="23">
        <f>0+0</f>
        <v/>
      </c>
      <c r="C75" s="13">
        <f>0+0</f>
        <v/>
      </c>
      <c r="D75" s="13" t="n"/>
      <c r="E75" s="13" t="n"/>
    </row>
    <row r="76">
      <c r="A76" s="16" t="n"/>
      <c r="B76" s="17" t="n"/>
      <c r="C76" s="17" t="n"/>
      <c r="D76" s="17" t="n"/>
      <c r="E76" s="17" t="n"/>
    </row>
    <row r="77">
      <c r="A77" s="21" t="n">
        <v>99021401</v>
      </c>
      <c r="B77" s="23" t="n">
        <v>0</v>
      </c>
      <c r="C77" s="13" t="n">
        <v>0</v>
      </c>
      <c r="D77" s="13" t="n"/>
      <c r="E77" s="13" t="n"/>
    </row>
    <row r="78">
      <c r="A78" s="21" t="inlineStr">
        <is>
          <t>7CCA7702</t>
        </is>
      </c>
      <c r="B78" s="23">
        <f>0+0</f>
        <v/>
      </c>
      <c r="C78" s="13">
        <f>0+0</f>
        <v/>
      </c>
      <c r="D78" s="13" t="n"/>
      <c r="E78" s="13" t="n"/>
    </row>
    <row r="79">
      <c r="A79" s="16" t="n"/>
      <c r="B79" s="17" t="n"/>
      <c r="C79" s="17" t="n"/>
      <c r="D79" s="17" t="n"/>
      <c r="E79" s="17" t="n"/>
    </row>
    <row r="80">
      <c r="A80" s="21" t="inlineStr">
        <is>
          <t>009902067D</t>
        </is>
      </c>
      <c r="B80" s="23" t="n">
        <v>0</v>
      </c>
      <c r="C80" s="13" t="n">
        <v>0</v>
      </c>
      <c r="D80" s="13" t="n"/>
      <c r="E80" s="13" t="n"/>
    </row>
    <row r="81">
      <c r="A81" s="21" t="inlineStr">
        <is>
          <t>3884DE73</t>
        </is>
      </c>
      <c r="B81" s="23">
        <f>0+0</f>
        <v/>
      </c>
      <c r="C81" s="13">
        <f>0+0</f>
        <v/>
      </c>
      <c r="D81" s="13" t="n"/>
      <c r="E81" s="13" t="n"/>
    </row>
  </sheetData>
  <mergeCells count="8">
    <mergeCell ref="D1:E1"/>
    <mergeCell ref="H1:I1"/>
    <mergeCell ref="L1:M1"/>
    <mergeCell ref="J1:K1"/>
    <mergeCell ref="P1:Q1"/>
    <mergeCell ref="F1:G1"/>
    <mergeCell ref="B1:C1"/>
    <mergeCell ref="N1:O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"/>
    </sheetView>
  </sheetViews>
  <sheetFormatPr baseColWidth="8" defaultColWidth="12.63" defaultRowHeight="15.75" customHeight="1"/>
  <cols>
    <col width="40.88" customWidth="1" style="77" min="1" max="1"/>
    <col width="42" customWidth="1" style="77" min="2" max="2"/>
    <col width="45.5" customWidth="1" style="77" min="4" max="4"/>
    <col width="45.88" customWidth="1" style="77" min="5" max="5"/>
    <col width="9.130000000000001" customWidth="1" style="77" min="6" max="6"/>
    <col width="35.5" customWidth="1" style="77" min="8" max="8"/>
    <col width="25.13" customWidth="1" style="77" min="9" max="9"/>
    <col width="23" customWidth="1" style="77" min="11" max="11"/>
    <col width="33.75" customWidth="1" style="77" min="12" max="12"/>
    <col width="26.38" customWidth="1" style="77" min="14" max="14"/>
    <col width="33.5" customWidth="1" style="77" min="15" max="15"/>
  </cols>
  <sheetData>
    <row r="1" ht="64.5" customHeight="1" s="77">
      <c r="A1" s="80" t="inlineStr">
        <is>
          <t>12.06.24 - 18.06.24
Общее колличество 
собранных событий (всего)</t>
        </is>
      </c>
      <c r="B1" s="79" t="n"/>
      <c r="C1" s="15" t="n"/>
      <c r="D1" s="80" t="inlineStr">
        <is>
          <t>12.06.24 - 18.06.24
Общее колличество 
собранных событий (подтверждено)</t>
        </is>
      </c>
      <c r="E1" s="79" t="n"/>
      <c r="H1" s="81" t="inlineStr">
        <is>
          <t>12.06.24 - 18.06.24
Категория с наименьшим
показателем точности
(по возрастанию)
айрат 2.5</t>
        </is>
      </c>
      <c r="I1" s="79" t="n"/>
      <c r="J1" s="28" t="n"/>
      <c r="K1" s="81" t="inlineStr">
        <is>
          <t>12.06.24 - 18.06.24
Категория с наименьшим
показателем точности
(по возрастанию)
айрат 3.5</t>
        </is>
      </c>
      <c r="L1" s="79" t="n"/>
      <c r="N1" s="29" t="n"/>
      <c r="O1" s="29" t="n"/>
    </row>
    <row r="2" ht="33.75" customHeight="1" s="77">
      <c r="A2" s="68" t="n"/>
      <c r="B2" s="67" t="n"/>
      <c r="C2" s="15" t="n"/>
      <c r="D2" s="68" t="n"/>
      <c r="E2" s="67" t="n"/>
      <c r="H2" s="82" t="n"/>
      <c r="I2" s="83" t="n"/>
      <c r="J2" s="28" t="n"/>
      <c r="K2" s="82" t="n"/>
      <c r="L2" s="83" t="n"/>
      <c r="N2" s="29" t="n"/>
      <c r="O2" s="29" t="n"/>
    </row>
    <row r="3">
      <c r="A3" s="34" t="inlineStr">
        <is>
          <t>Айрат 2.5</t>
        </is>
      </c>
      <c r="B3" s="24">
        <f>SUM('data-1206-1806'!B3, 'data-1206-1806'!D3, 'data-1206-1806'!F3, 'data-1206-1806'!H3, 'data-1206-1806'!J3, 'data-1206-1806'!L3, 'data-1206-1806'!N3, 'data-1206-1806'!P3  )</f>
        <v/>
      </c>
      <c r="C3" s="15" t="n"/>
      <c r="D3" s="34" t="inlineStr">
        <is>
          <t>Айрат 2.5</t>
        </is>
      </c>
      <c r="E3" s="24">
        <f>SUM('data-1206-1806'!C3,'data-1206-1806'!E3,'data-1206-1806'!G3,'data-1206-1806'!I3,'data-1206-1806'!K3,'data-1206-1806'!M3,'data-1206-1806'!O3,'data-1206-1806'!Q3)</f>
        <v/>
      </c>
      <c r="J3" s="15" t="n"/>
      <c r="L3" s="55" t="n"/>
    </row>
    <row r="4">
      <c r="A4" s="34" t="inlineStr">
        <is>
          <t>Айрат 3.5</t>
        </is>
      </c>
      <c r="B4" s="24">
        <f>SUM('data-1206-1806'!B4, 'data-1206-1806'!D4, 'data-1206-1806'!F4, 'data-1206-1806'!H4, 'data-1206-1806'!J4, 'data-1206-1806'!L4, 'data-1206-1806'!N4, 'data-1206-1806'!P4  )</f>
        <v/>
      </c>
      <c r="C4" s="15" t="n"/>
      <c r="D4" s="34" t="inlineStr">
        <is>
          <t>Айрат 3.5</t>
        </is>
      </c>
      <c r="E4" s="24">
        <f>SUM('data-1206-1806'!C4,'data-1206-1806'!E4,'data-1206-1806'!G4,'data-1206-1806'!I4,'data-1206-1806'!K4,'data-1206-1806'!M4,'data-1206-1806'!O4,'data-1206-1806'!Q4)</f>
        <v/>
      </c>
      <c r="H4" s="84" t="inlineStr">
        <is>
          <t>Категория</t>
        </is>
      </c>
      <c r="I4" s="36" t="n"/>
      <c r="J4" s="55" t="n"/>
      <c r="K4" s="84" t="inlineStr">
        <is>
          <t>Категория</t>
        </is>
      </c>
      <c r="L4" s="36" t="n"/>
    </row>
    <row r="5">
      <c r="C5" s="15" t="n"/>
      <c r="H5" s="82" t="n"/>
      <c r="I5" s="38" t="n"/>
      <c r="J5" s="55" t="n"/>
      <c r="K5" s="82" t="n"/>
      <c r="L5" s="38" t="n"/>
    </row>
    <row r="6">
      <c r="A6" s="34" t="inlineStr">
        <is>
          <t>Стар транс 2.5 total</t>
        </is>
      </c>
      <c r="B6" s="24">
        <f>SUM('data-1206-1806'!B7, 'data-1206-1806'!D7, 'data-1206-1806'!F7, 'data-1206-1806'!H7, 'data-1206-1806'!J7, 'data-1206-1806'!L7, 'data-1206-1806'!N7, 'data-1206-1806'!P7  )</f>
        <v/>
      </c>
      <c r="C6" s="15" t="n"/>
      <c r="D6" s="34" t="inlineStr">
        <is>
          <t>Стар транс 2.5 total</t>
        </is>
      </c>
      <c r="E6" s="24">
        <f>SUM('data-1206-1806'!C7,'data-1206-1806'!E7,'data-1206-1806'!G7,'data-1206-1806'!I7,'data-1206-1806'!K7,'data-1206-1806'!M7,'data-1206-1806'!O7,'data-1206-1806'!Q7)</f>
        <v/>
      </c>
      <c r="H6" s="15" t="n"/>
      <c r="I6" s="15" t="n"/>
      <c r="J6" s="15" t="n"/>
    </row>
    <row r="7">
      <c r="A7" s="34" t="inlineStr">
        <is>
          <t>Стар транс 3.5 total</t>
        </is>
      </c>
      <c r="B7" s="24">
        <f>SUM('data-1206-1806'!B8, 'data-1206-1806'!D8, 'data-1206-1806'!F8, 'data-1206-1806'!H8, 'data-1206-1806'!J8, 'data-1206-1806'!L8, 'data-1206-1806'!N8, 'data-1206-1806'!P8  )</f>
        <v/>
      </c>
      <c r="C7" s="15" t="n"/>
      <c r="D7" s="34" t="inlineStr">
        <is>
          <t>Стар транс 3.5 total</t>
        </is>
      </c>
      <c r="E7" s="24">
        <f>SUM('data-1206-1806'!C8,'data-1206-1806'!E8,'data-1206-1806'!G8,'data-1206-1806'!I8,'data-1206-1806'!K8,'data-1206-1806'!M8,'data-1206-1806'!O8,'data-1206-1806'!Q8)</f>
        <v/>
      </c>
      <c r="H7" s="84" t="inlineStr">
        <is>
          <t>Категория</t>
        </is>
      </c>
      <c r="I7" s="39" t="n"/>
      <c r="J7" s="15" t="n"/>
      <c r="K7" s="84" t="inlineStr">
        <is>
          <t>Категория</t>
        </is>
      </c>
      <c r="L7" s="36" t="n"/>
    </row>
    <row r="8">
      <c r="C8" s="15" t="n"/>
      <c r="H8" s="82" t="n"/>
      <c r="I8" s="40" t="n"/>
      <c r="J8" s="55" t="n"/>
      <c r="K8" s="82" t="n"/>
      <c r="L8" s="38" t="n"/>
    </row>
    <row r="9">
      <c r="A9" s="55" t="n"/>
      <c r="C9" s="15" t="n"/>
      <c r="H9" s="15" t="n"/>
      <c r="I9" s="15" t="n"/>
      <c r="J9" s="55" t="n"/>
    </row>
    <row r="10">
      <c r="A10" s="15" t="n"/>
      <c r="B10" s="15" t="n"/>
      <c r="C10" s="15" t="n"/>
      <c r="H10" s="84" t="inlineStr">
        <is>
          <t>Категория</t>
        </is>
      </c>
      <c r="I10" s="39" t="n"/>
      <c r="J10" s="15" t="n"/>
      <c r="K10" s="84" t="inlineStr">
        <is>
          <t>Категория</t>
        </is>
      </c>
      <c r="L10" s="36" t="n"/>
    </row>
    <row r="11">
      <c r="A11" s="85" t="inlineStr">
        <is>
          <t>12.06.24 - 18.06.24
Среднее значение 
собранных (всего) событий</t>
        </is>
      </c>
      <c r="B11" s="67" t="n"/>
      <c r="C11" s="15" t="n"/>
      <c r="D11" s="85" t="inlineStr">
        <is>
          <t xml:space="preserve">12.06.24 - 18.06.24
Среднее значение 
собранных событий (подтверждено) </t>
        </is>
      </c>
      <c r="E11" s="67" t="n"/>
      <c r="H11" s="82" t="n"/>
      <c r="I11" s="40" t="n"/>
      <c r="J11" s="15" t="n"/>
      <c r="K11" s="82" t="n"/>
      <c r="L11" s="38" t="n"/>
    </row>
    <row r="12" ht="72" customHeight="1" s="77">
      <c r="A12" s="68" t="n"/>
      <c r="B12" s="67" t="n"/>
      <c r="C12" s="15" t="n"/>
      <c r="D12" s="68" t="n"/>
      <c r="E12" s="67" t="n"/>
      <c r="H12" s="15" t="n"/>
      <c r="I12" s="15" t="n"/>
      <c r="J12" s="15" t="n"/>
    </row>
    <row r="13">
      <c r="A13" s="42" t="inlineStr">
        <is>
          <t>Айрат 2.5 total</t>
        </is>
      </c>
      <c r="B13" s="12">
        <f>B3/8</f>
        <v/>
      </c>
      <c r="C13" s="15" t="n"/>
      <c r="D13" s="34" t="inlineStr">
        <is>
          <t>Айрат 2.5</t>
        </is>
      </c>
      <c r="E13" s="24">
        <f>E3/8</f>
        <v/>
      </c>
      <c r="H13" s="84" t="inlineStr">
        <is>
          <t>Категория</t>
        </is>
      </c>
      <c r="I13" s="39" t="n"/>
      <c r="J13" s="15" t="n"/>
      <c r="K13" s="84" t="inlineStr">
        <is>
          <t>Категория</t>
        </is>
      </c>
      <c r="L13" s="36" t="n"/>
    </row>
    <row r="14">
      <c r="A14" s="34" t="inlineStr">
        <is>
          <t xml:space="preserve">Айрат 3.5 total </t>
        </is>
      </c>
      <c r="B14" s="24">
        <f>B4/8</f>
        <v/>
      </c>
      <c r="C14" s="43" t="n"/>
      <c r="D14" s="34" t="inlineStr">
        <is>
          <t>Айрат 3.5</t>
        </is>
      </c>
      <c r="E14" s="24">
        <f>E4/8</f>
        <v/>
      </c>
      <c r="H14" s="82" t="n"/>
      <c r="I14" s="44" t="n"/>
      <c r="J14" s="28" t="n"/>
      <c r="K14" s="82" t="n"/>
      <c r="L14" s="38" t="n"/>
    </row>
    <row r="15" ht="20.25" customHeight="1" s="77">
      <c r="C15" s="15" t="n"/>
      <c r="D15" s="15" t="n"/>
      <c r="E15" s="55" t="n"/>
      <c r="H15" s="15" t="n"/>
      <c r="I15" s="28" t="n"/>
      <c r="J15" s="28" t="n"/>
    </row>
    <row r="16">
      <c r="A16" s="34" t="inlineStr">
        <is>
          <t>Стар транс 2.5 total</t>
        </is>
      </c>
      <c r="B16" s="45">
        <f>B6/8</f>
        <v/>
      </c>
      <c r="C16" s="15" t="n"/>
      <c r="D16" s="34" t="inlineStr">
        <is>
          <t>Стар транс 2.5 total</t>
        </is>
      </c>
      <c r="E16" s="24">
        <f>E6/8</f>
        <v/>
      </c>
      <c r="H16" s="84" t="inlineStr">
        <is>
          <t>Категория</t>
        </is>
      </c>
      <c r="I16" s="39" t="n"/>
      <c r="J16" s="15" t="n"/>
      <c r="K16" s="84" t="inlineStr">
        <is>
          <t>Категория</t>
        </is>
      </c>
      <c r="L16" s="36" t="n"/>
    </row>
    <row r="17">
      <c r="A17" s="34" t="inlineStr">
        <is>
          <t>Стар транс 3.5 total</t>
        </is>
      </c>
      <c r="B17" s="45">
        <f>B7/8</f>
        <v/>
      </c>
      <c r="C17" s="15" t="n"/>
      <c r="D17" s="34" t="inlineStr">
        <is>
          <t>Стар транс 3.5 total</t>
        </is>
      </c>
      <c r="E17" s="24">
        <f>E7/8</f>
        <v/>
      </c>
      <c r="H17" s="82" t="n"/>
      <c r="I17" s="40" t="n"/>
      <c r="J17" s="55" t="n"/>
      <c r="K17" s="82" t="n"/>
      <c r="L17" s="38" t="n"/>
    </row>
    <row r="18">
      <c r="C18" s="15" t="n"/>
      <c r="D18" s="15" t="n"/>
      <c r="E18" s="55" t="n"/>
      <c r="H18" s="15" t="n"/>
      <c r="I18" s="15" t="n"/>
      <c r="J18" s="55" t="n"/>
    </row>
    <row r="19">
      <c r="C19" s="15" t="n"/>
      <c r="D19" s="15" t="n"/>
      <c r="E19" s="15" t="n"/>
      <c r="H19" s="84" t="inlineStr">
        <is>
          <t>Категория</t>
        </is>
      </c>
      <c r="I19" s="39" t="n"/>
      <c r="J19" s="15" t="n"/>
      <c r="K19" s="84" t="inlineStr">
        <is>
          <t>Категория</t>
        </is>
      </c>
      <c r="L19" s="36" t="n"/>
    </row>
    <row r="20">
      <c r="C20" s="15" t="n"/>
      <c r="D20" s="15" t="n"/>
      <c r="E20" s="15" t="n"/>
      <c r="H20" s="82" t="n"/>
      <c r="I20" s="40" t="n"/>
      <c r="J20" s="15" t="n"/>
      <c r="K20" s="82" t="n"/>
      <c r="L20" s="38" t="n"/>
    </row>
    <row r="21">
      <c r="A21" s="85" t="inlineStr">
        <is>
          <t>12.06.24 - 18.06.24
Коффециент засыпания
(все события)</t>
        </is>
      </c>
      <c r="B21" s="67" t="n"/>
      <c r="C21" s="15" t="n"/>
      <c r="D21" s="29" t="n"/>
      <c r="E21" s="29" t="n"/>
      <c r="H21" s="15" t="n"/>
      <c r="I21" s="15" t="n"/>
      <c r="J21" s="55" t="n"/>
    </row>
    <row r="22" ht="79.5" customHeight="1" s="77">
      <c r="A22" s="68" t="n"/>
      <c r="B22" s="67" t="n"/>
      <c r="C22" s="15" t="n"/>
      <c r="D22" s="46" t="n"/>
      <c r="E22" s="46" t="n"/>
      <c r="H22" s="84" t="inlineStr">
        <is>
          <t>Категория</t>
        </is>
      </c>
      <c r="I22" s="39" t="n"/>
      <c r="J22" s="55" t="n"/>
      <c r="K22" s="84" t="inlineStr">
        <is>
          <t>Категория</t>
        </is>
      </c>
      <c r="L22" s="36" t="n"/>
    </row>
    <row r="23">
      <c r="A23" s="42" t="inlineStr">
        <is>
          <t>Айрат 2.5 total</t>
        </is>
      </c>
      <c r="B23" s="56">
        <f>E3/B3</f>
        <v/>
      </c>
      <c r="C23" s="15" t="n"/>
      <c r="D23" s="47" t="n"/>
      <c r="E23" s="29" t="n"/>
      <c r="H23" s="82" t="n"/>
      <c r="I23" s="40" t="n"/>
      <c r="J23" s="15" t="n"/>
      <c r="K23" s="82" t="n"/>
      <c r="L23" s="38" t="n"/>
    </row>
    <row r="24">
      <c r="A24" s="34" t="inlineStr">
        <is>
          <t xml:space="preserve">Айрат 3.5 total </t>
        </is>
      </c>
      <c r="B24" s="48">
        <f>E4/B4</f>
        <v/>
      </c>
      <c r="C24" s="43" t="n"/>
      <c r="D24" s="29" t="n"/>
      <c r="E24" s="29" t="n"/>
    </row>
    <row r="25">
      <c r="C25" s="15" t="n"/>
      <c r="D25" s="29" t="n"/>
      <c r="E25" s="29" t="n"/>
      <c r="H25" s="84" t="inlineStr">
        <is>
          <t>Категория</t>
        </is>
      </c>
      <c r="I25" s="36" t="n"/>
      <c r="K25" s="84" t="inlineStr">
        <is>
          <t>Категория</t>
        </is>
      </c>
      <c r="L25" s="36" t="n"/>
    </row>
    <row r="26">
      <c r="A26" s="34" t="inlineStr">
        <is>
          <t>Стар транс 2.5 total</t>
        </is>
      </c>
      <c r="B26" s="49">
        <f>E6/B6</f>
        <v/>
      </c>
      <c r="C26" s="15" t="n"/>
      <c r="D26" s="29" t="n"/>
      <c r="E26" s="29" t="n"/>
      <c r="H26" s="82" t="n"/>
      <c r="I26" s="76" t="n"/>
      <c r="K26" s="82" t="n"/>
      <c r="L26" s="38" t="n"/>
    </row>
    <row r="27">
      <c r="A27" s="34" t="inlineStr">
        <is>
          <t>Стар транс 3.5 total</t>
        </is>
      </c>
      <c r="B27" s="51">
        <f>E7/B7</f>
        <v/>
      </c>
      <c r="C27" s="15" t="n"/>
      <c r="D27" s="29" t="n"/>
      <c r="E27" s="29" t="n"/>
    </row>
    <row r="28">
      <c r="D28" s="52" t="n"/>
    </row>
    <row r="31">
      <c r="A31" s="53" t="inlineStr">
        <is>
          <t>Pyinfo</t>
        </is>
      </c>
    </row>
    <row r="32">
      <c r="A32" s="53" t="inlineStr">
        <is>
          <t>date</t>
        </is>
      </c>
      <c r="B32" s="53" t="inlineStr">
        <is>
          <t>12.06.2024-18.06.2024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H1:I2"/>
    <mergeCell ref="K13:K14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Q81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77" min="1" max="1"/>
    <col width="23.13" customWidth="1" style="77" min="2" max="2"/>
    <col width="21.38" customWidth="1" style="77" min="3" max="3"/>
    <col width="27.38" customWidth="1" style="77" min="5" max="5"/>
  </cols>
  <sheetData>
    <row r="1">
      <c r="A1" s="1" t="n"/>
      <c r="B1" s="78" t="inlineStr">
        <is>
          <t>Засыпание</t>
        </is>
      </c>
      <c r="C1" s="79" t="n"/>
      <c r="D1" s="78" t="inlineStr">
        <is>
          <t>Телефон ( использование телефона )</t>
        </is>
      </c>
      <c r="E1" s="79" t="n"/>
      <c r="F1" s="78" t="inlineStr">
        <is>
          <t>Курение</t>
        </is>
      </c>
      <c r="G1" s="79" t="n"/>
      <c r="H1" s="78" t="inlineStr">
        <is>
          <t>Взгляд в стор.</t>
        </is>
      </c>
      <c r="I1" s="79" t="n"/>
      <c r="J1" s="78" t="inlineStr">
        <is>
          <t>Ремень</t>
        </is>
      </c>
      <c r="K1" s="79" t="n"/>
      <c r="L1" s="78" t="inlineStr">
        <is>
          <t>Еда</t>
        </is>
      </c>
      <c r="M1" s="79" t="n"/>
      <c r="N1" s="4" t="inlineStr">
        <is>
          <t>Водит. нет в кадре</t>
        </is>
      </c>
      <c r="P1" s="78" t="inlineStr">
        <is>
          <t>Заслон камеры (игнор)</t>
        </is>
      </c>
      <c r="Q1" s="79" t="n"/>
    </row>
    <row r="2">
      <c r="A2" s="1" t="n"/>
      <c r="B2" s="6" t="inlineStr">
        <is>
          <t>Всего</t>
        </is>
      </c>
      <c r="C2" s="6" t="inlineStr">
        <is>
          <t>Подтверждено</t>
        </is>
      </c>
      <c r="D2" s="6" t="inlineStr">
        <is>
          <t>Всего</t>
        </is>
      </c>
      <c r="E2" s="6" t="inlineStr">
        <is>
          <t>Подтверждено</t>
        </is>
      </c>
      <c r="F2" s="6" t="inlineStr">
        <is>
          <t>Всего</t>
        </is>
      </c>
      <c r="G2" s="6" t="inlineStr">
        <is>
          <t>Подтверждено</t>
        </is>
      </c>
      <c r="H2" s="6" t="inlineStr">
        <is>
          <t>Всего</t>
        </is>
      </c>
      <c r="I2" s="6" t="inlineStr">
        <is>
          <t>Подтверждено</t>
        </is>
      </c>
      <c r="J2" s="6" t="inlineStr">
        <is>
          <t>Всего</t>
        </is>
      </c>
      <c r="K2" s="6" t="inlineStr">
        <is>
          <t>Подтверждено</t>
        </is>
      </c>
      <c r="L2" s="6" t="inlineStr">
        <is>
          <t>Всего</t>
        </is>
      </c>
      <c r="M2" s="6" t="inlineStr">
        <is>
          <t>Подтверждено</t>
        </is>
      </c>
      <c r="N2" s="6" t="inlineStr">
        <is>
          <t>Всего</t>
        </is>
      </c>
      <c r="O2" s="6" t="inlineStr">
        <is>
          <t>Подтверждено</t>
        </is>
      </c>
      <c r="P2" s="6" t="inlineStr">
        <is>
          <t>Всего</t>
        </is>
      </c>
      <c r="Q2" s="6" t="inlineStr">
        <is>
          <t>Подтверждено</t>
        </is>
      </c>
    </row>
    <row r="3">
      <c r="A3" s="19" t="inlineStr">
        <is>
          <t>Айрат (2.5)</t>
        </is>
      </c>
      <c r="B3" s="24" t="n">
        <v>6</v>
      </c>
      <c r="C3" s="9" t="n">
        <v>4</v>
      </c>
      <c r="D3" s="9" t="n">
        <v>3</v>
      </c>
      <c r="E3" s="9" t="n">
        <v>0</v>
      </c>
      <c r="F3" s="9" t="n">
        <v>22</v>
      </c>
      <c r="G3" s="9" t="n">
        <v>0</v>
      </c>
      <c r="H3" s="9" t="n">
        <v>16</v>
      </c>
      <c r="I3" s="9" t="n">
        <v>2</v>
      </c>
      <c r="J3" s="9" t="n">
        <v>164</v>
      </c>
      <c r="K3" s="9" t="n">
        <v>0</v>
      </c>
      <c r="L3" s="10" t="n">
        <v>0</v>
      </c>
      <c r="M3" s="10" t="n">
        <v>0</v>
      </c>
      <c r="N3" s="10" t="n">
        <v>0</v>
      </c>
      <c r="O3" s="11" t="n">
        <v>0</v>
      </c>
      <c r="P3" s="11" t="n">
        <v>0</v>
      </c>
      <c r="Q3" s="11" t="n">
        <v>0</v>
      </c>
    </row>
    <row r="4">
      <c r="A4" s="19" t="inlineStr">
        <is>
          <t xml:space="preserve"> Айрат (3.5)</t>
        </is>
      </c>
      <c r="B4" s="12" t="n">
        <v>17</v>
      </c>
      <c r="C4" s="13" t="n">
        <v>1</v>
      </c>
      <c r="D4" s="13" t="n">
        <v>0</v>
      </c>
      <c r="E4" s="13" t="n">
        <v>0</v>
      </c>
      <c r="F4" s="13" t="n">
        <v>2</v>
      </c>
      <c r="G4" s="13" t="n">
        <v>0</v>
      </c>
      <c r="H4" s="13" t="n">
        <v>19</v>
      </c>
      <c r="I4" s="13" t="n">
        <v>0</v>
      </c>
      <c r="J4" s="13" t="n">
        <v>60</v>
      </c>
      <c r="K4" s="13" t="n">
        <v>23</v>
      </c>
      <c r="L4" s="14" t="n">
        <v>3</v>
      </c>
      <c r="M4" s="14" t="n">
        <v>0</v>
      </c>
      <c r="N4" s="14" t="n">
        <v>0</v>
      </c>
      <c r="O4" s="14" t="n">
        <v>0</v>
      </c>
      <c r="P4" s="14" t="n">
        <v>1</v>
      </c>
      <c r="Q4" s="14" t="n">
        <v>0</v>
      </c>
    </row>
    <row r="5">
      <c r="A5" s="15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5" t="n"/>
    </row>
    <row r="6">
      <c r="A6" s="15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8" t="n"/>
    </row>
    <row r="7">
      <c r="A7" s="19" t="inlineStr">
        <is>
          <t xml:space="preserve"> стартранс 2.5</t>
        </is>
      </c>
      <c r="B7" s="24" t="n">
        <v>93</v>
      </c>
      <c r="C7" s="8" t="n">
        <v>5</v>
      </c>
      <c r="D7" s="8" t="n">
        <v>12</v>
      </c>
      <c r="E7" s="8" t="n">
        <v>1</v>
      </c>
      <c r="F7" s="8" t="n">
        <v>44</v>
      </c>
      <c r="G7" s="8" t="n">
        <v>0</v>
      </c>
      <c r="H7" s="8" t="n">
        <v>28</v>
      </c>
      <c r="I7" s="8" t="n">
        <v>7</v>
      </c>
      <c r="J7" s="8" t="n">
        <v>2427</v>
      </c>
      <c r="K7" s="8" t="n">
        <v>0</v>
      </c>
      <c r="L7" s="57" t="n">
        <v>0</v>
      </c>
      <c r="M7" s="57" t="n">
        <v>0</v>
      </c>
      <c r="N7" s="57" t="n">
        <v>0</v>
      </c>
      <c r="O7" s="24" t="n">
        <v>0</v>
      </c>
      <c r="P7" s="57" t="n">
        <v>0</v>
      </c>
      <c r="Q7" s="24" t="n">
        <v>0</v>
      </c>
    </row>
    <row r="8">
      <c r="A8" s="19" t="inlineStr">
        <is>
          <t xml:space="preserve"> стартранс 3.5</t>
        </is>
      </c>
      <c r="B8" s="24">
        <f>73+76</f>
        <v/>
      </c>
      <c r="C8" s="24">
        <f>5+1</f>
        <v/>
      </c>
      <c r="D8" s="24">
        <f>47+51</f>
        <v/>
      </c>
      <c r="E8" s="24">
        <f>0+2</f>
        <v/>
      </c>
      <c r="F8" s="24">
        <f>2+0</f>
        <v/>
      </c>
      <c r="G8" s="24">
        <f>0+0</f>
        <v/>
      </c>
      <c r="H8" s="24">
        <f>12+12</f>
        <v/>
      </c>
      <c r="I8" s="24">
        <f>1+0</f>
        <v/>
      </c>
      <c r="J8" s="24">
        <f>20+1</f>
        <v/>
      </c>
      <c r="K8" s="24">
        <f>18+1</f>
        <v/>
      </c>
      <c r="L8" s="24">
        <f>1+4</f>
        <v/>
      </c>
      <c r="M8" s="24">
        <f>0+0</f>
        <v/>
      </c>
      <c r="N8" s="24">
        <f>0+0</f>
        <v/>
      </c>
      <c r="O8" s="24">
        <f>0+0</f>
        <v/>
      </c>
      <c r="P8" s="24">
        <f>8+17</f>
        <v/>
      </c>
      <c r="Q8" s="24">
        <f>0+0</f>
        <v/>
      </c>
    </row>
    <row r="11">
      <c r="A11" s="21" t="inlineStr">
        <is>
          <t>00990084A9</t>
        </is>
      </c>
      <c r="B11" s="8" t="n">
        <v>5</v>
      </c>
      <c r="C11" s="9" t="n">
        <v>0</v>
      </c>
      <c r="D11" s="9" t="n"/>
      <c r="E11" s="9" t="n"/>
    </row>
    <row r="12">
      <c r="A12" s="21" t="inlineStr">
        <is>
          <t>7BD5E634</t>
        </is>
      </c>
      <c r="B12" s="23">
        <f>1+0</f>
        <v/>
      </c>
      <c r="C12" s="13">
        <f>0+0</f>
        <v/>
      </c>
      <c r="D12" s="13" t="n"/>
      <c r="E12" s="13" t="n"/>
    </row>
    <row r="13">
      <c r="A13" s="16" t="n"/>
      <c r="B13" s="17" t="n"/>
      <c r="C13" s="17" t="n"/>
      <c r="D13" s="17" t="n"/>
      <c r="E13" s="17" t="n"/>
    </row>
    <row r="14">
      <c r="A14" s="21" t="n">
        <v>99021922</v>
      </c>
      <c r="B14" s="23" t="n">
        <v>0</v>
      </c>
      <c r="C14" s="13" t="n">
        <v>0</v>
      </c>
      <c r="D14" s="13" t="n"/>
      <c r="E14" s="13" t="n"/>
    </row>
    <row r="15">
      <c r="A15" s="21" t="inlineStr">
        <is>
          <t>24B0324B</t>
        </is>
      </c>
      <c r="B15" s="23">
        <f>0+0</f>
        <v/>
      </c>
      <c r="C15" s="13">
        <f>0+0</f>
        <v/>
      </c>
      <c r="D15" s="13" t="n"/>
      <c r="E15" s="13" t="n"/>
    </row>
    <row r="16">
      <c r="A16" s="16" t="n"/>
      <c r="B16" s="17" t="n"/>
      <c r="C16" s="17" t="n"/>
      <c r="D16" s="17" t="n"/>
      <c r="E16" s="17" t="n"/>
    </row>
    <row r="17">
      <c r="A17" s="21" t="inlineStr">
        <is>
          <t>009901FF47</t>
        </is>
      </c>
      <c r="B17" s="23" t="n">
        <v>62</v>
      </c>
      <c r="C17" s="13" t="n">
        <v>0</v>
      </c>
      <c r="D17" s="13" t="n"/>
      <c r="E17" s="13" t="n"/>
    </row>
    <row r="18">
      <c r="A18" s="21" t="inlineStr">
        <is>
          <t>DC9799A3</t>
        </is>
      </c>
      <c r="B18" s="23">
        <f>0+1</f>
        <v/>
      </c>
      <c r="C18" s="13">
        <f>0+0</f>
        <v/>
      </c>
      <c r="D18" s="13" t="n"/>
      <c r="E18" s="13" t="n"/>
    </row>
    <row r="19">
      <c r="A19" s="16" t="n"/>
      <c r="B19" s="17" t="n"/>
      <c r="C19" s="17" t="n"/>
      <c r="D19" s="17" t="n"/>
      <c r="E19" s="17" t="n"/>
    </row>
    <row r="20">
      <c r="A20" s="22" t="n">
        <v>99020562</v>
      </c>
      <c r="B20" s="23" t="n">
        <v>0</v>
      </c>
      <c r="C20" s="13" t="n">
        <v>0</v>
      </c>
      <c r="D20" s="13" t="n"/>
      <c r="E20" s="13" t="n"/>
    </row>
    <row r="21">
      <c r="A21" s="21" t="inlineStr">
        <is>
          <t>E34C9DE9</t>
        </is>
      </c>
      <c r="B21" s="23">
        <f>9+0</f>
        <v/>
      </c>
      <c r="C21" s="13">
        <f>0+0</f>
        <v/>
      </c>
      <c r="D21" s="13" t="n"/>
      <c r="E21" s="13" t="n"/>
    </row>
    <row r="22">
      <c r="A22" s="16" t="n"/>
      <c r="B22" s="17" t="n"/>
      <c r="C22" s="17" t="n"/>
      <c r="D22" s="17" t="n"/>
      <c r="E22" s="17" t="n"/>
    </row>
    <row r="23">
      <c r="A23" s="21" t="inlineStr">
        <is>
          <t>00990212A5</t>
        </is>
      </c>
      <c r="B23" s="23" t="n">
        <v>1</v>
      </c>
      <c r="C23" s="13" t="n">
        <v>0</v>
      </c>
      <c r="D23" s="13" t="n"/>
      <c r="E23" s="13" t="n"/>
    </row>
    <row r="24">
      <c r="A24" s="21" t="inlineStr">
        <is>
          <t>16AC9065</t>
        </is>
      </c>
      <c r="B24" s="23">
        <f>0+13</f>
        <v/>
      </c>
      <c r="C24" s="13">
        <f>0+1</f>
        <v/>
      </c>
      <c r="D24" s="13" t="n"/>
      <c r="E24" s="13" t="n"/>
    </row>
    <row r="25">
      <c r="A25" s="16" t="n"/>
      <c r="B25" s="17" t="n"/>
      <c r="C25" s="17" t="n"/>
      <c r="D25" s="17" t="n"/>
      <c r="E25" s="17" t="n"/>
    </row>
    <row r="26">
      <c r="A26" s="21" t="inlineStr">
        <is>
          <t>0099020D27</t>
        </is>
      </c>
      <c r="B26" s="23" t="n">
        <v>0</v>
      </c>
      <c r="C26" s="13" t="n">
        <v>0</v>
      </c>
      <c r="D26" s="13" t="n"/>
      <c r="E26" s="13" t="n"/>
    </row>
    <row r="27">
      <c r="A27" s="21" t="inlineStr">
        <is>
          <t>DC314877</t>
        </is>
      </c>
      <c r="B27" s="23">
        <f>0+1</f>
        <v/>
      </c>
      <c r="C27" s="13">
        <f>0+0</f>
        <v/>
      </c>
      <c r="D27" s="13" t="n"/>
      <c r="E27" s="13" t="n"/>
    </row>
    <row r="28">
      <c r="A28" s="16" t="n"/>
      <c r="B28" s="17" t="n"/>
      <c r="C28" s="17" t="n"/>
      <c r="D28" s="17" t="n"/>
      <c r="E28" s="17" t="n"/>
    </row>
    <row r="29">
      <c r="A29" s="21" t="n">
        <v>99020887</v>
      </c>
      <c r="B29" s="23" t="n">
        <v>1</v>
      </c>
      <c r="C29" s="13" t="n">
        <v>0</v>
      </c>
      <c r="D29" s="13" t="n"/>
      <c r="E29" s="13" t="n"/>
    </row>
    <row r="30">
      <c r="A30" s="21" t="inlineStr">
        <is>
          <t>3B405D84</t>
        </is>
      </c>
      <c r="B30" s="23">
        <f>1+0</f>
        <v/>
      </c>
      <c r="C30" s="13">
        <f>0+0</f>
        <v/>
      </c>
      <c r="D30" s="13" t="n"/>
      <c r="E30" s="13" t="n"/>
    </row>
    <row r="31">
      <c r="A31" s="15" t="n"/>
      <c r="B31" s="17" t="n"/>
      <c r="C31" s="17" t="n"/>
      <c r="D31" s="17" t="n"/>
      <c r="E31" s="17" t="n"/>
    </row>
    <row r="32">
      <c r="A32" s="19" t="inlineStr">
        <is>
          <t>00990218EB</t>
        </is>
      </c>
      <c r="B32" s="23" t="n">
        <v>0</v>
      </c>
      <c r="C32" s="13" t="n">
        <v>0</v>
      </c>
      <c r="D32" s="13" t="n"/>
      <c r="E32" s="13" t="n"/>
    </row>
    <row r="33">
      <c r="A33" s="19" t="inlineStr">
        <is>
          <t>F3E6904E</t>
        </is>
      </c>
      <c r="B33" s="23">
        <f>1+0</f>
        <v/>
      </c>
      <c r="C33" s="13">
        <f>0+0</f>
        <v/>
      </c>
      <c r="D33" s="13" t="n"/>
      <c r="E33" s="13" t="n"/>
    </row>
    <row r="34">
      <c r="A34" s="15" t="n"/>
      <c r="B34" s="17" t="n"/>
      <c r="C34" s="17" t="n"/>
      <c r="D34" s="17" t="n"/>
      <c r="E34" s="17" t="n"/>
    </row>
    <row r="35">
      <c r="A35" s="19" t="n">
        <v>99021403</v>
      </c>
      <c r="B35" s="23" t="n">
        <v>3</v>
      </c>
      <c r="C35" s="13" t="n">
        <v>0</v>
      </c>
      <c r="D35" s="13" t="n"/>
      <c r="E35" s="13" t="n"/>
    </row>
    <row r="36">
      <c r="A36" s="19" t="inlineStr">
        <is>
          <t>0FF409BF</t>
        </is>
      </c>
      <c r="B36" s="25">
        <f>0+6</f>
        <v/>
      </c>
      <c r="C36" s="13">
        <f>0+0</f>
        <v/>
      </c>
      <c r="D36" s="13" t="n"/>
      <c r="E36" s="13" t="n"/>
    </row>
    <row r="37">
      <c r="A37" s="15" t="n"/>
      <c r="B37" s="17" t="n"/>
      <c r="C37" s="17" t="n"/>
      <c r="D37" s="17" t="n"/>
      <c r="E37" s="17" t="n"/>
    </row>
    <row r="38">
      <c r="A38" s="19" t="n">
        <v>99021333</v>
      </c>
      <c r="B38" s="23" t="n">
        <v>0</v>
      </c>
      <c r="C38" s="13" t="n">
        <v>0</v>
      </c>
      <c r="D38" s="13" t="n"/>
      <c r="E38" s="13" t="n"/>
    </row>
    <row r="39">
      <c r="A39" s="19" t="inlineStr">
        <is>
          <t>F3CAF18B</t>
        </is>
      </c>
      <c r="B39" s="23">
        <f>0+0</f>
        <v/>
      </c>
      <c r="C39" s="13">
        <f>0+0</f>
        <v/>
      </c>
      <c r="D39" s="13" t="n"/>
      <c r="E39" s="13" t="n"/>
    </row>
    <row r="40">
      <c r="A40" s="16" t="n"/>
      <c r="B40" s="17" t="n"/>
      <c r="C40" s="17" t="n"/>
      <c r="D40" s="17" t="n"/>
      <c r="E40" s="17" t="n"/>
    </row>
    <row r="41">
      <c r="A41" s="21" t="inlineStr">
        <is>
          <t>00990214BA</t>
        </is>
      </c>
      <c r="B41" s="23" t="n">
        <v>1</v>
      </c>
      <c r="C41" s="13" t="n">
        <v>1</v>
      </c>
      <c r="D41" s="13" t="n"/>
      <c r="E41" s="13" t="n"/>
    </row>
    <row r="42">
      <c r="A42" s="21" t="inlineStr">
        <is>
          <t>F448F28E</t>
        </is>
      </c>
      <c r="B42" s="23">
        <f>5+0</f>
        <v/>
      </c>
      <c r="C42" s="13">
        <f>5+0</f>
        <v/>
      </c>
      <c r="D42" s="13" t="n"/>
      <c r="E42" s="13" t="n"/>
    </row>
    <row r="43">
      <c r="A43" s="16" t="n"/>
      <c r="B43" s="17" t="n"/>
      <c r="C43" s="17" t="n"/>
      <c r="D43" s="17" t="n"/>
      <c r="E43" s="17" t="n"/>
    </row>
    <row r="44">
      <c r="A44" s="21" t="inlineStr">
        <is>
          <t>009901FDE5</t>
        </is>
      </c>
      <c r="B44" s="23" t="n">
        <v>0</v>
      </c>
      <c r="C44" s="13" t="n">
        <v>0</v>
      </c>
      <c r="D44" s="13" t="n"/>
      <c r="E44" s="13" t="n"/>
    </row>
    <row r="45">
      <c r="A45" s="21" t="inlineStr">
        <is>
          <t>C2EA030C</t>
        </is>
      </c>
      <c r="B45" s="12">
        <f>1+0</f>
        <v/>
      </c>
      <c r="C45" s="13">
        <f>0+0</f>
        <v/>
      </c>
      <c r="D45" s="13" t="n"/>
      <c r="E45" s="13" t="n"/>
    </row>
    <row r="46">
      <c r="A46" s="16" t="n"/>
      <c r="B46" s="17" t="n"/>
      <c r="C46" s="17" t="n"/>
      <c r="D46" s="17" t="n"/>
      <c r="E46" s="17" t="n"/>
    </row>
    <row r="47">
      <c r="A47" s="21" t="inlineStr">
        <is>
          <t>009901FF38</t>
        </is>
      </c>
      <c r="B47" s="23" t="n">
        <v>0</v>
      </c>
      <c r="C47" s="13" t="n">
        <v>0</v>
      </c>
      <c r="D47" s="13" t="n"/>
      <c r="E47" s="13" t="n"/>
    </row>
    <row r="48">
      <c r="A48" s="21" t="inlineStr">
        <is>
          <t>B0DCEB1C</t>
        </is>
      </c>
      <c r="B48" s="23">
        <f>50+0</f>
        <v/>
      </c>
      <c r="C48" s="13">
        <f>0+0</f>
        <v/>
      </c>
      <c r="D48" s="13" t="n"/>
      <c r="E48" s="13" t="n"/>
    </row>
    <row r="49">
      <c r="A49" s="16" t="n"/>
      <c r="B49" s="17" t="n"/>
      <c r="C49" s="17" t="n"/>
      <c r="D49" s="17" t="n"/>
      <c r="E49" s="17" t="n"/>
    </row>
    <row r="50">
      <c r="A50" s="21" t="inlineStr">
        <is>
          <t>009901FDE6</t>
        </is>
      </c>
      <c r="B50" s="23" t="n">
        <v>0</v>
      </c>
      <c r="C50" s="13" t="n">
        <v>0</v>
      </c>
      <c r="D50" s="13" t="n"/>
      <c r="E50" s="13" t="n"/>
    </row>
    <row r="51">
      <c r="A51" s="21" t="inlineStr">
        <is>
          <t>54CCF027</t>
        </is>
      </c>
      <c r="B51" s="23">
        <f>0+0</f>
        <v/>
      </c>
      <c r="C51" s="13">
        <f>0+0</f>
        <v/>
      </c>
      <c r="D51" s="13" t="n"/>
      <c r="E51" s="13" t="n"/>
    </row>
    <row r="52">
      <c r="A52" s="16" t="n"/>
      <c r="B52" s="17" t="n"/>
      <c r="C52" s="17" t="n"/>
      <c r="D52" s="17" t="n"/>
      <c r="E52" s="17" t="n"/>
    </row>
    <row r="53">
      <c r="A53" s="21" t="inlineStr">
        <is>
          <t>009902118A</t>
        </is>
      </c>
      <c r="B53" s="23" t="n">
        <v>0</v>
      </c>
      <c r="C53" s="13" t="n">
        <v>0</v>
      </c>
      <c r="D53" s="13" t="n"/>
      <c r="E53" s="13" t="n"/>
    </row>
    <row r="54">
      <c r="A54" s="21" t="inlineStr">
        <is>
          <t>AEF99175</t>
        </is>
      </c>
      <c r="B54" s="23">
        <f>0+0</f>
        <v/>
      </c>
      <c r="C54" s="13">
        <f>0+0</f>
        <v/>
      </c>
      <c r="D54" s="13" t="n"/>
      <c r="E54" s="13" t="n"/>
    </row>
    <row r="55">
      <c r="A55" s="16" t="n"/>
      <c r="B55" s="17" t="n"/>
      <c r="C55" s="17" t="n"/>
      <c r="D55" s="17" t="n"/>
      <c r="E55" s="17" t="n"/>
    </row>
    <row r="56">
      <c r="A56" s="21" t="inlineStr">
        <is>
          <t>00990202B9</t>
        </is>
      </c>
      <c r="B56" s="23" t="n">
        <v>12</v>
      </c>
      <c r="C56" s="13" t="n">
        <v>0</v>
      </c>
      <c r="D56" s="13" t="n"/>
      <c r="E56" s="13" t="n"/>
    </row>
    <row r="57">
      <c r="A57" s="21" t="inlineStr">
        <is>
          <t>2D3CB852</t>
        </is>
      </c>
      <c r="B57" s="23">
        <f>0+0</f>
        <v/>
      </c>
      <c r="C57" s="13">
        <f>0+0</f>
        <v/>
      </c>
      <c r="D57" s="13" t="n"/>
      <c r="E57" s="13" t="n"/>
    </row>
    <row r="58">
      <c r="A58" s="16" t="n"/>
      <c r="B58" s="17" t="n"/>
      <c r="C58" s="17" t="n"/>
      <c r="D58" s="17" t="n"/>
      <c r="E58" s="17" t="n"/>
    </row>
    <row r="59">
      <c r="A59" s="21" t="n">
        <v>99021264</v>
      </c>
      <c r="B59" s="23" t="n">
        <v>0</v>
      </c>
      <c r="C59" s="13" t="n">
        <v>0</v>
      </c>
      <c r="D59" s="13" t="n"/>
      <c r="E59" s="13" t="n"/>
    </row>
    <row r="60">
      <c r="A60" s="21" t="inlineStr">
        <is>
          <t>77E9C362</t>
        </is>
      </c>
      <c r="B60" s="23">
        <f>0+42</f>
        <v/>
      </c>
      <c r="C60" s="13">
        <f>0+0</f>
        <v/>
      </c>
      <c r="D60" s="13" t="n"/>
      <c r="E60" s="13" t="n"/>
    </row>
    <row r="61">
      <c r="A61" s="16" t="n"/>
      <c r="B61" s="17" t="n"/>
      <c r="C61" s="17" t="n"/>
      <c r="D61" s="17" t="n"/>
      <c r="E61" s="17" t="n"/>
    </row>
    <row r="62">
      <c r="A62" s="21" t="n">
        <v>99021250</v>
      </c>
      <c r="B62" s="23" t="n">
        <v>8</v>
      </c>
      <c r="C62" s="13" t="n">
        <v>4</v>
      </c>
      <c r="D62" s="13" t="n"/>
      <c r="E62" s="13" t="n"/>
    </row>
    <row r="63">
      <c r="A63" s="21" t="inlineStr">
        <is>
          <t>F2358DB7</t>
        </is>
      </c>
      <c r="B63" s="23">
        <f>0+6</f>
        <v/>
      </c>
      <c r="C63" s="13">
        <f>0+0</f>
        <v/>
      </c>
      <c r="D63" s="13" t="n"/>
      <c r="E63" s="13" t="n"/>
    </row>
    <row r="64">
      <c r="A64" s="16" t="n"/>
      <c r="B64" s="17" t="n"/>
      <c r="C64" s="17" t="n"/>
      <c r="D64" s="17" t="n"/>
      <c r="E64" s="17" t="n"/>
    </row>
    <row r="65">
      <c r="A65" s="26" t="n">
        <v>99021853</v>
      </c>
      <c r="B65" s="23" t="n">
        <v>0</v>
      </c>
      <c r="C65" s="13" t="n">
        <v>0</v>
      </c>
      <c r="D65" s="13" t="n"/>
      <c r="E65" s="13" t="n"/>
    </row>
    <row r="66">
      <c r="A66" s="26" t="n">
        <v>46236820</v>
      </c>
      <c r="B66" s="23">
        <f>0+0</f>
        <v/>
      </c>
      <c r="C66" s="13">
        <f>0+0</f>
        <v/>
      </c>
      <c r="D66" s="13" t="n"/>
      <c r="E66" s="13" t="n"/>
    </row>
    <row r="67">
      <c r="A67" s="16" t="n"/>
      <c r="B67" s="17" t="n"/>
      <c r="C67" s="17" t="n"/>
      <c r="D67" s="17" t="n"/>
      <c r="E67" s="17" t="n"/>
    </row>
    <row r="68">
      <c r="A68" s="26" t="inlineStr">
        <is>
          <t>009902063C</t>
        </is>
      </c>
      <c r="B68" s="23" t="n">
        <v>0</v>
      </c>
      <c r="C68" s="13" t="n">
        <v>0</v>
      </c>
      <c r="D68" s="13" t="n"/>
      <c r="E68" s="13" t="n"/>
    </row>
    <row r="69">
      <c r="A69" s="26" t="inlineStr">
        <is>
          <t>666C1476</t>
        </is>
      </c>
      <c r="B69" s="23">
        <f>0+0</f>
        <v/>
      </c>
      <c r="C69" s="13">
        <f>0+0</f>
        <v/>
      </c>
      <c r="D69" s="13" t="n"/>
      <c r="E69" s="13" t="n"/>
    </row>
    <row r="70">
      <c r="A70" s="15" t="n"/>
      <c r="B70" s="17" t="n"/>
      <c r="C70" s="17" t="n"/>
      <c r="D70" s="17" t="n"/>
      <c r="E70" s="17" t="n"/>
    </row>
    <row r="71">
      <c r="A71" s="21" t="inlineStr">
        <is>
          <t>00990216C0</t>
        </is>
      </c>
      <c r="B71" s="23" t="n">
        <v>0</v>
      </c>
      <c r="C71" s="13" t="n">
        <v>0</v>
      </c>
      <c r="D71" s="13" t="n"/>
      <c r="E71" s="13" t="n"/>
    </row>
    <row r="72">
      <c r="A72" s="21" t="inlineStr">
        <is>
          <t>81DA03CC</t>
        </is>
      </c>
      <c r="B72" s="23">
        <f>0+0</f>
        <v/>
      </c>
      <c r="C72" s="13">
        <f>0+0</f>
        <v/>
      </c>
      <c r="D72" s="13" t="n"/>
      <c r="E72" s="13" t="n"/>
    </row>
    <row r="73">
      <c r="A73" s="16" t="n"/>
      <c r="B73" s="17" t="n"/>
      <c r="C73" s="17" t="n"/>
      <c r="D73" s="17" t="n"/>
      <c r="E73" s="17" t="n"/>
    </row>
    <row r="74">
      <c r="A74" s="21" t="inlineStr">
        <is>
          <t>00990217CD</t>
        </is>
      </c>
      <c r="B74" s="23" t="n">
        <v>0</v>
      </c>
      <c r="C74" s="13" t="n">
        <v>0</v>
      </c>
      <c r="D74" s="13" t="n"/>
      <c r="E74" s="13" t="n"/>
    </row>
    <row r="75">
      <c r="A75" s="21" t="inlineStr">
        <is>
          <t>43E4E89B</t>
        </is>
      </c>
      <c r="B75" s="23">
        <f>0+6</f>
        <v/>
      </c>
      <c r="C75" s="13">
        <f>0+0</f>
        <v/>
      </c>
      <c r="D75" s="13" t="n"/>
      <c r="E75" s="13" t="n"/>
    </row>
    <row r="76">
      <c r="A76" s="16" t="n"/>
      <c r="B76" s="17" t="n"/>
      <c r="C76" s="17" t="n"/>
      <c r="D76" s="17" t="n"/>
      <c r="E76" s="17" t="n"/>
    </row>
    <row r="77">
      <c r="A77" s="21" t="n">
        <v>99021401</v>
      </c>
      <c r="B77" s="23" t="n">
        <v>0</v>
      </c>
      <c r="C77" s="13" t="n">
        <v>0</v>
      </c>
      <c r="D77" s="13" t="n"/>
      <c r="E77" s="13" t="n"/>
    </row>
    <row r="78">
      <c r="A78" s="21" t="inlineStr">
        <is>
          <t>7CCA7702</t>
        </is>
      </c>
      <c r="B78" s="23">
        <f>0+0</f>
        <v/>
      </c>
      <c r="C78" s="13">
        <f>0+0</f>
        <v/>
      </c>
      <c r="D78" s="13" t="n"/>
      <c r="E78" s="13" t="n"/>
    </row>
    <row r="79">
      <c r="A79" s="16" t="n"/>
      <c r="B79" s="17" t="n"/>
      <c r="C79" s="17" t="n"/>
      <c r="D79" s="17" t="n"/>
      <c r="E79" s="17" t="n"/>
    </row>
    <row r="80">
      <c r="A80" s="21" t="inlineStr">
        <is>
          <t>009902067D</t>
        </is>
      </c>
      <c r="B80" s="23" t="n">
        <v>0</v>
      </c>
      <c r="C80" s="13" t="n">
        <v>0</v>
      </c>
      <c r="D80" s="13" t="n"/>
      <c r="E80" s="13" t="n"/>
    </row>
    <row r="81">
      <c r="A81" s="21" t="inlineStr">
        <is>
          <t>3884DE73</t>
        </is>
      </c>
      <c r="B81" s="23">
        <f>0+1</f>
        <v/>
      </c>
      <c r="C81" s="13">
        <f>0+0</f>
        <v/>
      </c>
      <c r="D81" s="13" t="n"/>
      <c r="E81" s="13" t="n"/>
    </row>
  </sheetData>
  <mergeCells count="8">
    <mergeCell ref="D1:E1"/>
    <mergeCell ref="H1:I1"/>
    <mergeCell ref="L1:M1"/>
    <mergeCell ref="J1:K1"/>
    <mergeCell ref="P1:Q1"/>
    <mergeCell ref="F1:G1"/>
    <mergeCell ref="B1:C1"/>
    <mergeCell ref="N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2025-05-16T16:33:24Z</dcterms:created>
  <dcterms:modified xsi:type="dcterms:W3CDTF">2025-05-16T16:33:26Z</dcterms:modified>
</cp:coreProperties>
</file>