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lexand/FieldWork/2014-WAP/"/>
    </mc:Choice>
  </mc:AlternateContent>
  <bookViews>
    <workbookView xWindow="0" yWindow="460" windowWidth="38400" windowHeight="17800" tabRatio="500"/>
  </bookViews>
  <sheets>
    <sheet name="InsituExtractions" sheetId="1" r:id="rId1"/>
    <sheet name="SentToColumba_March2015" sheetId="3" r:id="rId2"/>
    <sheet name="ExperimentExtractions" sheetId="2" r:id="rId3"/>
    <sheet name="SentToColumbia_June2015" sheetId="4" r:id="rId4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  <c r="M3" i="2"/>
  <c r="N3" i="2" s="1"/>
  <c r="M4" i="2"/>
  <c r="N4" i="2"/>
  <c r="M5" i="2"/>
  <c r="N5" i="2" s="1"/>
  <c r="M6" i="2"/>
  <c r="N6" i="2"/>
  <c r="M7" i="2"/>
  <c r="N7" i="2" s="1"/>
  <c r="M8" i="2"/>
  <c r="N8" i="2"/>
  <c r="M9" i="2"/>
  <c r="N9" i="2" s="1"/>
  <c r="M10" i="2"/>
  <c r="N10" i="2"/>
  <c r="M11" i="2"/>
  <c r="N11" i="2" s="1"/>
  <c r="M12" i="2"/>
  <c r="N12" i="2"/>
  <c r="M13" i="2"/>
  <c r="N13" i="2" s="1"/>
  <c r="M14" i="2"/>
  <c r="N14" i="2"/>
  <c r="M15" i="2"/>
  <c r="N15" i="2" s="1"/>
  <c r="M16" i="2"/>
  <c r="N16" i="2"/>
  <c r="M17" i="2"/>
  <c r="N17" i="2" s="1"/>
  <c r="M18" i="2"/>
  <c r="N18" i="2"/>
  <c r="M19" i="2"/>
  <c r="N19" i="2" s="1"/>
  <c r="M20" i="2"/>
  <c r="N20" i="2"/>
  <c r="M21" i="2"/>
  <c r="N21" i="2" s="1"/>
  <c r="M22" i="2"/>
  <c r="N22" i="2"/>
  <c r="M23" i="2"/>
  <c r="N23" i="2" s="1"/>
  <c r="M24" i="2"/>
  <c r="N24" i="2"/>
  <c r="M25" i="2"/>
  <c r="N25" i="2" s="1"/>
  <c r="M26" i="2"/>
  <c r="N26" i="2"/>
  <c r="M27" i="2"/>
  <c r="N27" i="2" s="1"/>
  <c r="M28" i="2"/>
  <c r="N28" i="2"/>
  <c r="M29" i="2"/>
  <c r="N29" i="2" s="1"/>
  <c r="M30" i="2"/>
  <c r="N30" i="2"/>
  <c r="M31" i="2"/>
  <c r="N31" i="2" s="1"/>
  <c r="M32" i="2"/>
  <c r="N32" i="2"/>
  <c r="M33" i="2"/>
  <c r="N33" i="2" s="1"/>
  <c r="M34" i="2"/>
  <c r="N34" i="2"/>
  <c r="M35" i="2"/>
  <c r="N35" i="2" s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C19" i="2"/>
  <c r="C18" i="2"/>
  <c r="C16" i="2"/>
  <c r="C15" i="2"/>
  <c r="C10" i="2"/>
  <c r="C11" i="2"/>
  <c r="C12" i="2"/>
  <c r="C13" i="2"/>
  <c r="C6" i="2"/>
  <c r="C7" i="2"/>
  <c r="C8" i="2"/>
  <c r="C9" i="2"/>
  <c r="C3" i="2"/>
  <c r="C2" i="2"/>
  <c r="M5" i="1"/>
  <c r="O5" i="1"/>
  <c r="M6" i="1"/>
  <c r="N6" i="1" s="1"/>
  <c r="O6" i="1"/>
  <c r="M2" i="1"/>
  <c r="O2" i="1"/>
  <c r="M3" i="1"/>
  <c r="O3" i="1"/>
  <c r="M21" i="1"/>
  <c r="O21" i="1"/>
  <c r="M10" i="1"/>
  <c r="N10" i="1" s="1"/>
  <c r="O10" i="1"/>
  <c r="M11" i="1"/>
  <c r="O11" i="1"/>
  <c r="M12" i="1"/>
  <c r="O12" i="1"/>
  <c r="M13" i="1"/>
  <c r="O13" i="1"/>
  <c r="M20" i="1"/>
  <c r="N20" i="1" s="1"/>
  <c r="O20" i="1"/>
  <c r="M7" i="1"/>
  <c r="O7" i="1"/>
  <c r="M8" i="1"/>
  <c r="O8" i="1"/>
  <c r="M15" i="1"/>
  <c r="O15" i="1"/>
  <c r="M16" i="1"/>
  <c r="N16" i="1" s="1"/>
  <c r="O16" i="1"/>
  <c r="M17" i="1"/>
  <c r="O17" i="1"/>
  <c r="M18" i="1"/>
  <c r="O18" i="1"/>
  <c r="M19" i="1"/>
  <c r="O19" i="1"/>
  <c r="M14" i="1"/>
  <c r="N14" i="1" s="1"/>
  <c r="O14" i="1"/>
  <c r="M9" i="1"/>
  <c r="O9" i="1"/>
  <c r="M4" i="1"/>
  <c r="O4" i="1"/>
  <c r="N5" i="1"/>
  <c r="N2" i="1"/>
  <c r="N3" i="1"/>
  <c r="N21" i="1"/>
  <c r="N11" i="1"/>
  <c r="N12" i="1"/>
  <c r="N13" i="1"/>
  <c r="N7" i="1"/>
  <c r="N8" i="1"/>
  <c r="N15" i="1"/>
  <c r="N17" i="1"/>
  <c r="N18" i="1"/>
  <c r="N19" i="1"/>
  <c r="N9" i="1"/>
  <c r="N4" i="1"/>
</calcChain>
</file>

<file path=xl/sharedStrings.xml><?xml version="1.0" encoding="utf-8"?>
<sst xmlns="http://schemas.openxmlformats.org/spreadsheetml/2006/main" count="467" uniqueCount="173">
  <si>
    <t>750 ml</t>
    <phoneticPr fontId="1" type="noConversion"/>
  </si>
  <si>
    <t>WX16</t>
    <phoneticPr fontId="1" type="noConversion"/>
  </si>
  <si>
    <t>T</t>
    <phoneticPr fontId="1" type="noConversion"/>
  </si>
  <si>
    <t>WX14</t>
    <phoneticPr fontId="1" type="noConversion"/>
  </si>
  <si>
    <t>SH266</t>
  </si>
  <si>
    <t>SH267</t>
  </si>
  <si>
    <t>SH268</t>
  </si>
  <si>
    <t>SH269</t>
  </si>
  <si>
    <t>SH270</t>
  </si>
  <si>
    <t>WX10</t>
    <phoneticPr fontId="1" type="noConversion"/>
  </si>
  <si>
    <t>V</t>
    <phoneticPr fontId="1" type="noConversion"/>
  </si>
  <si>
    <t>WX8</t>
    <phoneticPr fontId="1" type="noConversion"/>
  </si>
  <si>
    <t>SH271</t>
  </si>
  <si>
    <t>SH272</t>
  </si>
  <si>
    <t>SH273</t>
  </si>
  <si>
    <t>Q2-4</t>
    <phoneticPr fontId="1" type="noConversion"/>
  </si>
  <si>
    <t>V2-4</t>
    <phoneticPr fontId="1" type="noConversion"/>
  </si>
  <si>
    <t>T2-4</t>
    <phoneticPr fontId="1" type="noConversion"/>
  </si>
  <si>
    <t>BIOANALYZER COCNETRATION [NG/UL]</t>
    <phoneticPr fontId="1" type="noConversion"/>
  </si>
  <si>
    <t>B</t>
    <phoneticPr fontId="1" type="noConversion"/>
  </si>
  <si>
    <t>CONTROL</t>
    <phoneticPr fontId="1" type="noConversion"/>
  </si>
  <si>
    <t>A</t>
    <phoneticPr fontId="1" type="noConversion"/>
  </si>
  <si>
    <t>B</t>
    <phoneticPr fontId="1" type="noConversion"/>
  </si>
  <si>
    <t>E</t>
    <phoneticPr fontId="1" type="noConversion"/>
  </si>
  <si>
    <t>A1-3</t>
    <phoneticPr fontId="1" type="noConversion"/>
  </si>
  <si>
    <t>B1-3</t>
    <phoneticPr fontId="1" type="noConversion"/>
  </si>
  <si>
    <t>C1-3</t>
    <phoneticPr fontId="1" type="noConversion"/>
  </si>
  <si>
    <t>FILTER SIZE</t>
    <phoneticPr fontId="1" type="noConversion"/>
  </si>
  <si>
    <t>WX4</t>
    <phoneticPr fontId="1" type="noConversion"/>
  </si>
  <si>
    <t>CONTROL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</si>
  <si>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</si>
  <si>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</si>
  <si>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</si>
  <si>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</si>
  <si>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Q1-2</t>
    <phoneticPr fontId="1" type="noConversion"/>
  </si>
  <si>
    <t>R1-2</t>
    <phoneticPr fontId="1" type="noConversion"/>
  </si>
  <si>
    <t>S1-2</t>
    <phoneticPr fontId="1" type="noConversion"/>
  </si>
  <si>
    <t>T1-2</t>
    <phoneticPr fontId="1" type="noConversion"/>
  </si>
  <si>
    <t>V1-2</t>
    <phoneticPr fontId="1" type="noConversion"/>
  </si>
  <si>
    <t xml:space="preserve">5 L </t>
    <phoneticPr fontId="1" type="noConversion"/>
  </si>
  <si>
    <t>WX7</t>
    <phoneticPr fontId="1" type="noConversion"/>
  </si>
  <si>
    <t>FILTERS EXTRACTED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</si>
  <si>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</si>
  <si>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</si>
  <si>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</si>
  <si>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E1-3</t>
    <phoneticPr fontId="1" type="noConversion"/>
  </si>
  <si>
    <t>A1-3</t>
    <phoneticPr fontId="1" type="noConversion"/>
  </si>
  <si>
    <t>D1-3</t>
    <phoneticPr fontId="1" type="noConversion"/>
  </si>
  <si>
    <t>E1-3</t>
    <phoneticPr fontId="1" type="noConversion"/>
  </si>
  <si>
    <t xml:space="preserve">3 L </t>
    <phoneticPr fontId="1" type="noConversion"/>
  </si>
  <si>
    <t>CONTROL</t>
    <phoneticPr fontId="1" type="noConversion"/>
  </si>
  <si>
    <t>WX5</t>
    <phoneticPr fontId="1" type="noConversion"/>
  </si>
  <si>
    <t>F</t>
    <phoneticPr fontId="1" type="noConversion"/>
  </si>
  <si>
    <t>G</t>
    <phoneticPr fontId="1" type="noConversion"/>
  </si>
  <si>
    <t>J</t>
    <phoneticPr fontId="1" type="noConversion"/>
  </si>
  <si>
    <t>F1-3</t>
    <phoneticPr fontId="1" type="noConversion"/>
  </si>
  <si>
    <t>G1-3</t>
    <phoneticPr fontId="1" type="noConversion"/>
  </si>
  <si>
    <t>J1-3</t>
    <phoneticPr fontId="1" type="noConversion"/>
  </si>
  <si>
    <t>6 L</t>
    <phoneticPr fontId="1" type="noConversion"/>
  </si>
  <si>
    <t xml:space="preserve">6 L </t>
    <phoneticPr fontId="1" type="noConversion"/>
  </si>
  <si>
    <t>6 L</t>
    <phoneticPr fontId="1" type="noConversion"/>
  </si>
  <si>
    <t>WX13</t>
    <phoneticPr fontId="1" type="noConversion"/>
  </si>
  <si>
    <t>SH256</t>
  </si>
  <si>
    <t>SH257</t>
  </si>
  <si>
    <t>SH258</t>
  </si>
  <si>
    <t xml:space="preserve">6 L </t>
    <phoneticPr fontId="1" type="noConversion"/>
  </si>
  <si>
    <t>SH248</t>
    <phoneticPr fontId="1" type="noConversion"/>
  </si>
  <si>
    <t>SH420</t>
    <phoneticPr fontId="1" type="noConversion"/>
  </si>
  <si>
    <t>SH421</t>
    <phoneticPr fontId="1" type="noConversion"/>
  </si>
  <si>
    <t>SH422</t>
  </si>
  <si>
    <t>SH423</t>
  </si>
  <si>
    <t>SH424</t>
  </si>
  <si>
    <t>SH425</t>
  </si>
  <si>
    <t>SH426</t>
  </si>
  <si>
    <t>SH427</t>
  </si>
  <si>
    <t>SH259</t>
    <phoneticPr fontId="1" type="noConversion"/>
  </si>
  <si>
    <t>SH260</t>
  </si>
  <si>
    <t>SH261</t>
  </si>
  <si>
    <t>SH262</t>
  </si>
  <si>
    <t>SH263</t>
  </si>
  <si>
    <t>SH264</t>
  </si>
  <si>
    <t>SH265</t>
  </si>
  <si>
    <t>WX2</t>
    <phoneticPr fontId="1" type="noConversion"/>
  </si>
  <si>
    <t>DECEDIENAL</t>
    <phoneticPr fontId="1" type="noConversion"/>
  </si>
  <si>
    <t>OCTADIENAL</t>
    <phoneticPr fontId="1" type="noConversion"/>
  </si>
  <si>
    <t>F</t>
    <phoneticPr fontId="1" type="noConversion"/>
  </si>
  <si>
    <t>SH408</t>
    <phoneticPr fontId="1" type="noConversion"/>
  </si>
  <si>
    <t>S8</t>
    <phoneticPr fontId="1" type="noConversion"/>
  </si>
  <si>
    <t>F9, F10</t>
    <phoneticPr fontId="1" type="noConversion"/>
  </si>
  <si>
    <t>SH488</t>
    <phoneticPr fontId="1" type="noConversion"/>
  </si>
  <si>
    <t>F17, F18</t>
    <phoneticPr fontId="1" type="noConversion"/>
  </si>
  <si>
    <t>SH489</t>
    <phoneticPr fontId="1" type="noConversion"/>
  </si>
  <si>
    <t>F25, F26</t>
    <phoneticPr fontId="1" type="noConversion"/>
  </si>
  <si>
    <t>SH490</t>
    <phoneticPr fontId="1" type="noConversion"/>
  </si>
  <si>
    <t>F33, F34</t>
    <phoneticPr fontId="1" type="noConversion"/>
  </si>
  <si>
    <t>DATE EXTRACTED</t>
    <phoneticPr fontId="1" type="noConversion"/>
  </si>
  <si>
    <t>DATE TAKEN</t>
    <phoneticPr fontId="1" type="noConversion"/>
  </si>
  <si>
    <t>NANODROP CONCENTRATION [NG/UL]</t>
    <phoneticPr fontId="1" type="noConversion"/>
  </si>
  <si>
    <t>VOLUME ELLUTED [UL]</t>
    <phoneticPr fontId="1" type="noConversion"/>
  </si>
  <si>
    <t>SH491</t>
    <phoneticPr fontId="1" type="noConversion"/>
  </si>
  <si>
    <t>F41, F42</t>
    <phoneticPr fontId="1" type="noConversion"/>
  </si>
  <si>
    <t>SH413</t>
    <phoneticPr fontId="1" type="noConversion"/>
  </si>
  <si>
    <t>S13</t>
    <phoneticPr fontId="1" type="noConversion"/>
  </si>
  <si>
    <t>F1, F2</t>
    <phoneticPr fontId="1" type="noConversion"/>
  </si>
  <si>
    <t>SH408</t>
    <phoneticPr fontId="1" type="noConversion"/>
  </si>
  <si>
    <t>F3, F4</t>
    <phoneticPr fontId="1" type="noConversion"/>
  </si>
  <si>
    <t>TOTAL (ng)</t>
    <phoneticPr fontId="1" type="noConversion"/>
  </si>
  <si>
    <t>TOTAL (ug)</t>
    <phoneticPr fontId="1" type="noConversion"/>
  </si>
  <si>
    <t>GREATER THAN 1ug</t>
    <phoneticPr fontId="1" type="noConversion"/>
  </si>
  <si>
    <t>CTD</t>
    <phoneticPr fontId="1" type="noConversion"/>
  </si>
  <si>
    <t>SH404</t>
    <phoneticPr fontId="1" type="noConversion"/>
  </si>
  <si>
    <t>S4</t>
    <phoneticPr fontId="1" type="noConversion"/>
  </si>
  <si>
    <t>COLUMBIA NAME</t>
    <phoneticPr fontId="1" type="noConversion"/>
  </si>
  <si>
    <t>SAMPLE NAME</t>
    <phoneticPr fontId="1" type="noConversion"/>
  </si>
  <si>
    <t>~VOLUME</t>
    <phoneticPr fontId="1" type="noConversion"/>
  </si>
  <si>
    <t>FILTERS EXTRACTED</t>
    <phoneticPr fontId="1" type="noConversion"/>
  </si>
  <si>
    <t>260:280</t>
    <phoneticPr fontId="1" type="noConversion"/>
  </si>
  <si>
    <t>SH405</t>
    <phoneticPr fontId="1" type="noConversion"/>
  </si>
  <si>
    <t>S5</t>
    <phoneticPr fontId="1" type="noConversion"/>
  </si>
  <si>
    <t>SH406</t>
    <phoneticPr fontId="1" type="noConversion"/>
  </si>
  <si>
    <t>S6</t>
    <phoneticPr fontId="1" type="noConversion"/>
  </si>
  <si>
    <t>SH401</t>
    <phoneticPr fontId="1" type="noConversion"/>
  </si>
  <si>
    <t>S1</t>
    <phoneticPr fontId="1" type="noConversion"/>
  </si>
  <si>
    <t>F1, F2, F3, F4</t>
    <phoneticPr fontId="1" type="noConversion"/>
  </si>
  <si>
    <t>F1, F2</t>
    <phoneticPr fontId="1" type="noConversion"/>
  </si>
  <si>
    <t>F1, F2</t>
    <phoneticPr fontId="1" type="noConversion"/>
  </si>
  <si>
    <t>S2</t>
    <phoneticPr fontId="1" type="noConversion"/>
  </si>
  <si>
    <t>SH402</t>
    <phoneticPr fontId="1" type="noConversion"/>
  </si>
  <si>
    <t>F1, F2</t>
    <phoneticPr fontId="1" type="noConversion"/>
  </si>
  <si>
    <t>SH493</t>
    <phoneticPr fontId="1" type="noConversion"/>
  </si>
  <si>
    <t>TYPE</t>
    <phoneticPr fontId="1" type="noConversion"/>
  </si>
  <si>
    <t>INSITU</t>
    <phoneticPr fontId="1" type="noConversion"/>
  </si>
  <si>
    <t>INSITU; DIEL</t>
    <phoneticPr fontId="1" type="noConversion"/>
  </si>
  <si>
    <t>F57, F58</t>
    <phoneticPr fontId="1" type="noConversion"/>
  </si>
  <si>
    <t>TIME (DIEL)</t>
    <phoneticPr fontId="1" type="noConversion"/>
  </si>
  <si>
    <t>INSITU; DIEL</t>
    <phoneticPr fontId="1" type="noConversion"/>
  </si>
  <si>
    <t>SH409</t>
    <phoneticPr fontId="1" type="noConversion"/>
  </si>
  <si>
    <t>S9</t>
    <phoneticPr fontId="1" type="noConversion"/>
  </si>
  <si>
    <t>INSITU</t>
    <phoneticPr fontId="1" type="noConversion"/>
  </si>
  <si>
    <t>SH410</t>
    <phoneticPr fontId="1" type="noConversion"/>
  </si>
  <si>
    <t>S10</t>
    <phoneticPr fontId="1" type="noConversion"/>
  </si>
  <si>
    <t xml:space="preserve">INSITU </t>
    <phoneticPr fontId="1" type="noConversion"/>
  </si>
  <si>
    <t>SH411</t>
    <phoneticPr fontId="1" type="noConversion"/>
  </si>
  <si>
    <t>S11</t>
    <phoneticPr fontId="1" type="noConversion"/>
  </si>
  <si>
    <t>SH412</t>
    <phoneticPr fontId="1" type="noConversion"/>
  </si>
  <si>
    <t>S12</t>
    <phoneticPr fontId="1" type="noConversion"/>
  </si>
  <si>
    <t>SH492</t>
    <phoneticPr fontId="1" type="noConversion"/>
  </si>
  <si>
    <t>S2</t>
    <phoneticPr fontId="1" type="noConversion"/>
  </si>
  <si>
    <t>F49, F50</t>
    <phoneticPr fontId="1" type="noConversion"/>
  </si>
  <si>
    <t>SH407</t>
    <phoneticPr fontId="1" type="noConversion"/>
  </si>
  <si>
    <t>S7</t>
    <phoneticPr fontId="1" type="noConversion"/>
  </si>
  <si>
    <t>SEND TO COLUMBIA</t>
  </si>
  <si>
    <t>YES</t>
  </si>
  <si>
    <t>NO</t>
  </si>
  <si>
    <t>SH487</t>
  </si>
  <si>
    <t>*There are two tubes for sample SH489 totalling 50ul</t>
  </si>
  <si>
    <t>SH249</t>
  </si>
  <si>
    <t>SH250</t>
  </si>
  <si>
    <t>SH251</t>
  </si>
  <si>
    <t>SH252</t>
  </si>
  <si>
    <t>SH253</t>
  </si>
  <si>
    <t>SH254</t>
  </si>
  <si>
    <t>SH255</t>
  </si>
  <si>
    <t>EXPERIMENT</t>
    <phoneticPr fontId="1" type="noConversion"/>
  </si>
  <si>
    <t>TREATMENT</t>
    <phoneticPr fontId="1" type="noConversion"/>
  </si>
  <si>
    <t>TREATMENT CODE</t>
    <phoneticPr fontId="1" type="noConversion"/>
  </si>
  <si>
    <t>WX1</t>
    <phoneticPr fontId="1" type="noConversion"/>
  </si>
  <si>
    <t>V</t>
    <phoneticPr fontId="1" type="noConversion"/>
  </si>
  <si>
    <t>WX1</t>
    <phoneticPr fontId="1" type="noConversion"/>
  </si>
  <si>
    <t>Yes</t>
  </si>
  <si>
    <t>NANODROP TOTAL (ng)</t>
  </si>
  <si>
    <t>BIOANALYZER TOTAL</t>
  </si>
  <si>
    <t>VOLUME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</si>
</sst>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Verdana"/>
    </font>
    <font>
      <sz val="8"/>
      <name val="Verdana"/>
    </font>
    <font>
      <u/>
      <sz val="10"/>
      <color indexed="12"/>
      <name val="Verdana"/>
    </font>
    <font>
      <u/>
      <sz val="10"/>
      <color indexed="20"/>
      <name val="Verdana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4" fillId="2" borderId="1" xfId="3" applyBorder="1"/>
    <xf numFmtId="0" fontId="0" fillId="0" borderId="1" xfId="0" applyBorder="1"/>
    <xf numFmtId="14" fontId="0" fillId="0" borderId="1" xfId="0" applyNumberFormat="1" applyBorder="1"/>
    <xf numFmtId="0" fontId="5" fillId="3" borderId="1" xfId="4" applyBorder="1"/>
  </cellXfs>
  <cellStyles count="7">
    <cellStyle name="Bad" xfId="4" builtinId="27"/>
    <cellStyle name="Followed Hyperlink" xfId="2" builtinId="9" hidden="1"/>
    <cellStyle name="Followed Hyperlink" xfId="6" builtinId="9" hidden="1"/>
    <cellStyle name="Good" xfId="3" builtinId="26"/>
    <cellStyle name="Hyperlink" xfId="1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Concentrations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ExperimentExtractions!$O$1</c:f>
              <c:strCache>
                <c:ptCount val="1"/>
                <c:pt idx="0">
                  <c:v>BIOANALYZER COCNETRATION [NG/UL]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tx1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ExperimentExtractions!$J$2:$J$35</c:f>
              <c:numCache>
                <c:formatCode>General</c:formatCode>
                <c:ptCount val="34"/>
                <c:pt idx="0">
                  <c:v>259.8</c:v>
                </c:pt>
                <c:pt idx="1">
                  <c:v>39.299999999999997</c:v>
                </c:pt>
                <c:pt idx="2">
                  <c:v>260.2</c:v>
                </c:pt>
                <c:pt idx="3">
                  <c:v>418</c:v>
                </c:pt>
                <c:pt idx="4">
                  <c:v>501.9</c:v>
                </c:pt>
                <c:pt idx="5">
                  <c:v>350.2</c:v>
                </c:pt>
                <c:pt idx="6">
                  <c:v>805.1</c:v>
                </c:pt>
                <c:pt idx="7">
                  <c:v>622.78200000000004</c:v>
                </c:pt>
                <c:pt idx="8">
                  <c:v>583.20000000000005</c:v>
                </c:pt>
                <c:pt idx="9">
                  <c:v>37.6</c:v>
                </c:pt>
                <c:pt idx="10">
                  <c:v>400.9</c:v>
                </c:pt>
                <c:pt idx="11">
                  <c:v>375.1</c:v>
                </c:pt>
                <c:pt idx="12">
                  <c:v>313.89999999999998</c:v>
                </c:pt>
                <c:pt idx="13">
                  <c:v>2826.12</c:v>
                </c:pt>
                <c:pt idx="14">
                  <c:v>978.42</c:v>
                </c:pt>
                <c:pt idx="15">
                  <c:v>287.7</c:v>
                </c:pt>
                <c:pt idx="16">
                  <c:v>178.48</c:v>
                </c:pt>
                <c:pt idx="17">
                  <c:v>199.53</c:v>
                </c:pt>
                <c:pt idx="18">
                  <c:v>46.48</c:v>
                </c:pt>
                <c:pt idx="19">
                  <c:v>53.470999999999997</c:v>
                </c:pt>
                <c:pt idx="20">
                  <c:v>51.673999999999999</c:v>
                </c:pt>
                <c:pt idx="21">
                  <c:v>83.382999999999996</c:v>
                </c:pt>
                <c:pt idx="22">
                  <c:v>192.31899999999999</c:v>
                </c:pt>
                <c:pt idx="23">
                  <c:v>163.69</c:v>
                </c:pt>
                <c:pt idx="24">
                  <c:v>168.49</c:v>
                </c:pt>
                <c:pt idx="25">
                  <c:v>10.592000000000001</c:v>
                </c:pt>
                <c:pt idx="26">
                  <c:v>14.71</c:v>
                </c:pt>
                <c:pt idx="27">
                  <c:v>14.59</c:v>
                </c:pt>
                <c:pt idx="28">
                  <c:v>95.817999999999998</c:v>
                </c:pt>
                <c:pt idx="29">
                  <c:v>85.471999999999994</c:v>
                </c:pt>
                <c:pt idx="30">
                  <c:v>68.222999999999999</c:v>
                </c:pt>
                <c:pt idx="31">
                  <c:v>87.843000000000004</c:v>
                </c:pt>
                <c:pt idx="32">
                  <c:v>136.9</c:v>
                </c:pt>
                <c:pt idx="33">
                  <c:v>125.19199999999999</c:v>
                </c:pt>
              </c:numCache>
            </c:numRef>
          </c:xVal>
          <c:yVal>
            <c:numRef>
              <c:f>ExperimentExtractions!$O$2:$O$35</c:f>
              <c:numCache>
                <c:formatCode>General</c:formatCode>
                <c:ptCount val="34"/>
                <c:pt idx="0">
                  <c:v>313</c:v>
                </c:pt>
                <c:pt idx="1">
                  <c:v>35</c:v>
                </c:pt>
                <c:pt idx="2">
                  <c:v>334</c:v>
                </c:pt>
                <c:pt idx="3">
                  <c:v>2820</c:v>
                </c:pt>
                <c:pt idx="4">
                  <c:v>560</c:v>
                </c:pt>
                <c:pt idx="5">
                  <c:v>338</c:v>
                </c:pt>
                <c:pt idx="6">
                  <c:v>2114</c:v>
                </c:pt>
                <c:pt idx="7">
                  <c:v>663</c:v>
                </c:pt>
                <c:pt idx="8">
                  <c:v>1072</c:v>
                </c:pt>
                <c:pt idx="9">
                  <c:v>548</c:v>
                </c:pt>
                <c:pt idx="10">
                  <c:v>630</c:v>
                </c:pt>
                <c:pt idx="11">
                  <c:v>693</c:v>
                </c:pt>
                <c:pt idx="12">
                  <c:v>204</c:v>
                </c:pt>
                <c:pt idx="13">
                  <c:v>2934</c:v>
                </c:pt>
                <c:pt idx="14">
                  <c:v>1554</c:v>
                </c:pt>
                <c:pt idx="15">
                  <c:v>233</c:v>
                </c:pt>
                <c:pt idx="16">
                  <c:v>148</c:v>
                </c:pt>
                <c:pt idx="17">
                  <c:v>290</c:v>
                </c:pt>
                <c:pt idx="18">
                  <c:v>43</c:v>
                </c:pt>
                <c:pt idx="19">
                  <c:v>54</c:v>
                </c:pt>
                <c:pt idx="20">
                  <c:v>76</c:v>
                </c:pt>
                <c:pt idx="21">
                  <c:v>113</c:v>
                </c:pt>
                <c:pt idx="22">
                  <c:v>258</c:v>
                </c:pt>
                <c:pt idx="23">
                  <c:v>312</c:v>
                </c:pt>
                <c:pt idx="24">
                  <c:v>192</c:v>
                </c:pt>
                <c:pt idx="25">
                  <c:v>19</c:v>
                </c:pt>
                <c:pt idx="26">
                  <c:v>20</c:v>
                </c:pt>
                <c:pt idx="27">
                  <c:v>18</c:v>
                </c:pt>
                <c:pt idx="28">
                  <c:v>135</c:v>
                </c:pt>
                <c:pt idx="29">
                  <c:v>124</c:v>
                </c:pt>
                <c:pt idx="30">
                  <c:v>107</c:v>
                </c:pt>
                <c:pt idx="31">
                  <c:v>143</c:v>
                </c:pt>
                <c:pt idx="32">
                  <c:v>218</c:v>
                </c:pt>
                <c:pt idx="33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6-B742-B31D-FE06630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68936"/>
        <c:axId val="-2115363016"/>
      </c:scatterChart>
      <c:valAx>
        <c:axId val="-213696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Nano</a:t>
                </a:r>
                <a:r>
                  <a:rPr lang="en-US" baseline="0"/>
                  <a:t> Drop Concentration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5363016"/>
        <c:crosses val="autoZero"/>
        <c:crossBetween val="midCat"/>
      </c:valAx>
      <c:valAx>
        <c:axId val="-2115363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Bioanalyzer Concetration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968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565150</xdr:colOff>
      <xdr:row>6</xdr:row>
      <xdr:rowOff>133350</xdr:rowOff>
    </xdr:from>
    <xdr:to>
      <xdr:col>22</xdr:col>
      <xdr:colOff>749300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A12" sqref="A12"/>
    </sheetView>
  </sheetViews>
  <sheetFormatPr baseColWidth="10" defaultRowHeight="13" x14ac:dyDescent="0.15"/>
  <cols>
    <col min="4" max="4" width="11.1640625" customWidth="1"/>
    <col min="5" max="5" width="9.5" customWidth="1"/>
    <col min="10" max="10" width="13.5" customWidth="1"/>
    <col min="11" max="11" width="7.33203125" bestFit="1" customWidth="1"/>
    <col min="12" max="12" width="9.83203125" customWidth="1"/>
    <col min="13" max="14" width="9.33203125" bestFit="1" customWidth="1"/>
    <col min="15" max="15" width="15.5" bestFit="1" customWidth="1"/>
  </cols>
  <sheetData>
    <row r="1" spans="1:16" s="2" customFormat="1" ht="39" x14ac:dyDescent="0.15">
      <c r="A1" s="2" t="s">
        <v>112</v>
      </c>
      <c r="B1" s="2" t="s">
        <v>113</v>
      </c>
      <c r="C1" s="2" t="s">
        <v>109</v>
      </c>
      <c r="D1" s="2" t="s">
        <v>115</v>
      </c>
      <c r="E1" s="2" t="s">
        <v>114</v>
      </c>
      <c r="F1" s="2" t="s">
        <v>130</v>
      </c>
      <c r="G1" s="2" t="s">
        <v>96</v>
      </c>
      <c r="H1" s="2" t="s">
        <v>134</v>
      </c>
      <c r="I1" s="2" t="s">
        <v>95</v>
      </c>
      <c r="J1" s="2" t="s">
        <v>97</v>
      </c>
      <c r="K1" s="2" t="s">
        <v>116</v>
      </c>
      <c r="L1" s="2" t="s">
        <v>98</v>
      </c>
      <c r="M1" s="2" t="s">
        <v>106</v>
      </c>
      <c r="N1" s="2" t="s">
        <v>107</v>
      </c>
      <c r="O1" s="2" t="s">
        <v>108</v>
      </c>
      <c r="P1" s="2" t="s">
        <v>151</v>
      </c>
    </row>
    <row r="2" spans="1:16" x14ac:dyDescent="0.15">
      <c r="A2" t="s">
        <v>121</v>
      </c>
      <c r="B2" t="s">
        <v>122</v>
      </c>
      <c r="C2">
        <v>1</v>
      </c>
      <c r="D2" t="s">
        <v>123</v>
      </c>
      <c r="E2">
        <v>10</v>
      </c>
      <c r="F2" t="s">
        <v>131</v>
      </c>
      <c r="G2" s="1">
        <v>40518</v>
      </c>
      <c r="I2" s="1">
        <v>40626</v>
      </c>
      <c r="J2">
        <v>23.085000000000001</v>
      </c>
      <c r="K2">
        <v>2.27</v>
      </c>
      <c r="L2">
        <v>50</v>
      </c>
      <c r="M2">
        <f t="shared" ref="M2:M21" si="0">L2*J2</f>
        <v>1154.25</v>
      </c>
      <c r="N2">
        <f t="shared" ref="N2:N21" si="1">M2/1000</f>
        <v>1.15425</v>
      </c>
      <c r="O2" t="b">
        <f t="shared" ref="O2:O21" si="2">M2&gt;1000</f>
        <v>1</v>
      </c>
      <c r="P2" t="s">
        <v>152</v>
      </c>
    </row>
    <row r="3" spans="1:16" x14ac:dyDescent="0.15">
      <c r="A3" t="s">
        <v>127</v>
      </c>
      <c r="B3" t="s">
        <v>126</v>
      </c>
      <c r="C3">
        <v>2</v>
      </c>
      <c r="D3" t="s">
        <v>128</v>
      </c>
      <c r="E3">
        <v>10</v>
      </c>
      <c r="F3" t="s">
        <v>132</v>
      </c>
      <c r="G3" s="1">
        <v>40519</v>
      </c>
      <c r="H3">
        <v>0</v>
      </c>
      <c r="I3" s="1">
        <v>40626</v>
      </c>
      <c r="J3">
        <v>78.218000000000004</v>
      </c>
      <c r="K3">
        <v>2.2599999999999998</v>
      </c>
      <c r="L3">
        <v>50</v>
      </c>
      <c r="M3">
        <f t="shared" si="0"/>
        <v>3910.9</v>
      </c>
      <c r="N3">
        <f t="shared" si="1"/>
        <v>3.9109000000000003</v>
      </c>
      <c r="O3" t="b">
        <f t="shared" si="2"/>
        <v>1</v>
      </c>
      <c r="P3" t="s">
        <v>152</v>
      </c>
    </row>
    <row r="4" spans="1:16" x14ac:dyDescent="0.15">
      <c r="A4" t="s">
        <v>110</v>
      </c>
      <c r="B4" t="s">
        <v>111</v>
      </c>
      <c r="C4">
        <v>11</v>
      </c>
      <c r="D4" t="s">
        <v>124</v>
      </c>
      <c r="E4">
        <v>5</v>
      </c>
      <c r="F4" t="s">
        <v>131</v>
      </c>
      <c r="G4" s="1">
        <v>40521</v>
      </c>
      <c r="I4" s="1">
        <v>40625</v>
      </c>
      <c r="J4">
        <v>168.72800000000001</v>
      </c>
      <c r="K4">
        <v>2.2679999999999998</v>
      </c>
      <c r="L4">
        <v>50</v>
      </c>
      <c r="M4">
        <f t="shared" si="0"/>
        <v>8436.4</v>
      </c>
      <c r="N4">
        <f t="shared" si="1"/>
        <v>8.436399999999999</v>
      </c>
      <c r="O4" t="b">
        <f t="shared" si="2"/>
        <v>1</v>
      </c>
      <c r="P4" t="s">
        <v>152</v>
      </c>
    </row>
    <row r="5" spans="1:16" x14ac:dyDescent="0.15">
      <c r="A5" t="s">
        <v>117</v>
      </c>
      <c r="B5" t="s">
        <v>118</v>
      </c>
      <c r="C5">
        <v>12</v>
      </c>
      <c r="D5" t="s">
        <v>124</v>
      </c>
      <c r="E5">
        <v>5</v>
      </c>
      <c r="F5" t="s">
        <v>131</v>
      </c>
      <c r="G5" s="1">
        <v>40522</v>
      </c>
      <c r="I5" s="1">
        <v>40625</v>
      </c>
      <c r="J5">
        <v>230.691</v>
      </c>
      <c r="K5">
        <v>2.2909999999999999</v>
      </c>
      <c r="L5">
        <v>50</v>
      </c>
      <c r="M5">
        <f t="shared" si="0"/>
        <v>11534.55</v>
      </c>
      <c r="N5">
        <f t="shared" si="1"/>
        <v>11.534549999999999</v>
      </c>
      <c r="O5" t="b">
        <f t="shared" si="2"/>
        <v>1</v>
      </c>
      <c r="P5" t="s">
        <v>152</v>
      </c>
    </row>
    <row r="6" spans="1:16" x14ac:dyDescent="0.15">
      <c r="A6" t="s">
        <v>119</v>
      </c>
      <c r="B6" t="s">
        <v>120</v>
      </c>
      <c r="C6">
        <v>17</v>
      </c>
      <c r="D6" t="s">
        <v>125</v>
      </c>
      <c r="E6">
        <v>2</v>
      </c>
      <c r="F6" t="s">
        <v>131</v>
      </c>
      <c r="G6" s="1">
        <v>40523</v>
      </c>
      <c r="I6" s="1">
        <v>40625</v>
      </c>
      <c r="J6">
        <v>472.2</v>
      </c>
      <c r="K6">
        <v>2.2909999999999999</v>
      </c>
      <c r="L6">
        <v>50</v>
      </c>
      <c r="M6">
        <f t="shared" si="0"/>
        <v>23610</v>
      </c>
      <c r="N6">
        <f t="shared" si="1"/>
        <v>23.61</v>
      </c>
      <c r="O6" t="b">
        <f t="shared" si="2"/>
        <v>1</v>
      </c>
      <c r="P6" t="s">
        <v>152</v>
      </c>
    </row>
    <row r="7" spans="1:16" x14ac:dyDescent="0.15">
      <c r="A7" t="s">
        <v>149</v>
      </c>
      <c r="B7" t="s">
        <v>150</v>
      </c>
      <c r="C7">
        <v>19</v>
      </c>
      <c r="D7" t="s">
        <v>128</v>
      </c>
      <c r="E7">
        <v>10</v>
      </c>
      <c r="F7" t="s">
        <v>138</v>
      </c>
      <c r="G7" s="1">
        <v>40525</v>
      </c>
      <c r="I7" s="1">
        <v>40626</v>
      </c>
      <c r="J7">
        <v>16.754999999999999</v>
      </c>
      <c r="K7">
        <v>2.2999999999999998</v>
      </c>
      <c r="L7">
        <v>50</v>
      </c>
      <c r="M7">
        <f t="shared" si="0"/>
        <v>837.75</v>
      </c>
      <c r="N7">
        <f t="shared" si="1"/>
        <v>0.83774999999999999</v>
      </c>
      <c r="O7" t="b">
        <f t="shared" si="2"/>
        <v>0</v>
      </c>
      <c r="P7" t="s">
        <v>152</v>
      </c>
    </row>
    <row r="8" spans="1:16" x14ac:dyDescent="0.15">
      <c r="A8" t="s">
        <v>86</v>
      </c>
      <c r="B8" t="s">
        <v>87</v>
      </c>
      <c r="D8" t="s">
        <v>128</v>
      </c>
      <c r="E8">
        <v>10</v>
      </c>
      <c r="F8" t="s">
        <v>138</v>
      </c>
      <c r="G8" s="1">
        <v>40528</v>
      </c>
      <c r="I8" s="1">
        <v>40626</v>
      </c>
      <c r="J8">
        <v>4.1349999999999998</v>
      </c>
      <c r="K8">
        <v>2.2999999999999998</v>
      </c>
      <c r="L8">
        <v>50</v>
      </c>
      <c r="M8">
        <f t="shared" si="0"/>
        <v>206.75</v>
      </c>
      <c r="N8">
        <f t="shared" si="1"/>
        <v>0.20674999999999999</v>
      </c>
      <c r="O8" t="b">
        <f t="shared" si="2"/>
        <v>0</v>
      </c>
      <c r="P8" t="s">
        <v>153</v>
      </c>
    </row>
    <row r="9" spans="1:16" x14ac:dyDescent="0.15">
      <c r="A9" t="s">
        <v>104</v>
      </c>
      <c r="B9" t="s">
        <v>87</v>
      </c>
      <c r="D9" t="s">
        <v>105</v>
      </c>
      <c r="E9">
        <v>10</v>
      </c>
      <c r="F9" t="s">
        <v>138</v>
      </c>
      <c r="G9" s="1">
        <v>40528</v>
      </c>
      <c r="I9" s="1">
        <v>40993</v>
      </c>
      <c r="J9">
        <v>6.9909999999999997</v>
      </c>
      <c r="K9">
        <v>1.952</v>
      </c>
      <c r="L9">
        <v>50</v>
      </c>
      <c r="M9">
        <f t="shared" si="0"/>
        <v>349.54999999999995</v>
      </c>
      <c r="N9">
        <f t="shared" si="1"/>
        <v>0.34954999999999997</v>
      </c>
      <c r="O9" t="b">
        <f t="shared" si="2"/>
        <v>0</v>
      </c>
      <c r="P9" t="s">
        <v>152</v>
      </c>
    </row>
    <row r="10" spans="1:16" x14ac:dyDescent="0.15">
      <c r="A10" t="s">
        <v>136</v>
      </c>
      <c r="B10" t="s">
        <v>137</v>
      </c>
      <c r="C10">
        <v>25</v>
      </c>
      <c r="D10" t="s">
        <v>128</v>
      </c>
      <c r="E10">
        <v>10</v>
      </c>
      <c r="F10" t="s">
        <v>138</v>
      </c>
      <c r="G10" s="1">
        <v>40529</v>
      </c>
      <c r="I10" s="1">
        <v>40626</v>
      </c>
      <c r="J10">
        <v>89.147999999999996</v>
      </c>
      <c r="K10">
        <v>2.2000000000000002</v>
      </c>
      <c r="L10">
        <v>50</v>
      </c>
      <c r="M10">
        <f t="shared" si="0"/>
        <v>4457.3999999999996</v>
      </c>
      <c r="N10">
        <f t="shared" si="1"/>
        <v>4.4573999999999998</v>
      </c>
      <c r="O10" t="b">
        <f t="shared" si="2"/>
        <v>1</v>
      </c>
      <c r="P10" t="s">
        <v>152</v>
      </c>
    </row>
    <row r="11" spans="1:16" x14ac:dyDescent="0.15">
      <c r="A11" t="s">
        <v>139</v>
      </c>
      <c r="B11" t="s">
        <v>140</v>
      </c>
      <c r="C11">
        <v>30</v>
      </c>
      <c r="D11" t="s">
        <v>128</v>
      </c>
      <c r="E11">
        <v>5</v>
      </c>
      <c r="F11" t="s">
        <v>141</v>
      </c>
      <c r="G11" s="1">
        <v>40530</v>
      </c>
      <c r="I11" s="1">
        <v>40626</v>
      </c>
      <c r="J11">
        <v>744.02599999999995</v>
      </c>
      <c r="K11">
        <v>2.21</v>
      </c>
      <c r="L11">
        <v>50</v>
      </c>
      <c r="M11">
        <f t="shared" si="0"/>
        <v>37201.299999999996</v>
      </c>
      <c r="N11">
        <f t="shared" si="1"/>
        <v>37.201299999999996</v>
      </c>
      <c r="O11" t="b">
        <f t="shared" si="2"/>
        <v>1</v>
      </c>
      <c r="P11" t="s">
        <v>152</v>
      </c>
    </row>
    <row r="12" spans="1:16" x14ac:dyDescent="0.15">
      <c r="A12" t="s">
        <v>142</v>
      </c>
      <c r="B12" t="s">
        <v>143</v>
      </c>
      <c r="C12">
        <v>42</v>
      </c>
      <c r="D12" t="s">
        <v>128</v>
      </c>
      <c r="E12">
        <v>5</v>
      </c>
      <c r="F12" t="s">
        <v>138</v>
      </c>
      <c r="G12" s="1">
        <v>40531</v>
      </c>
      <c r="I12" s="1">
        <v>40626</v>
      </c>
      <c r="J12">
        <v>289.26299999999998</v>
      </c>
      <c r="K12">
        <v>2.2000000000000002</v>
      </c>
      <c r="L12">
        <v>50</v>
      </c>
      <c r="M12">
        <f t="shared" si="0"/>
        <v>14463.15</v>
      </c>
      <c r="N12">
        <f t="shared" si="1"/>
        <v>14.463149999999999</v>
      </c>
      <c r="O12" t="b">
        <f t="shared" si="2"/>
        <v>1</v>
      </c>
      <c r="P12" t="s">
        <v>152</v>
      </c>
    </row>
    <row r="13" spans="1:16" x14ac:dyDescent="0.15">
      <c r="A13" t="s">
        <v>144</v>
      </c>
      <c r="B13" t="s">
        <v>145</v>
      </c>
      <c r="C13">
        <v>50</v>
      </c>
      <c r="D13" t="s">
        <v>128</v>
      </c>
      <c r="E13">
        <v>5</v>
      </c>
      <c r="F13" t="s">
        <v>138</v>
      </c>
      <c r="G13" s="1">
        <v>40533</v>
      </c>
      <c r="I13" s="1">
        <v>40626</v>
      </c>
      <c r="J13">
        <v>56.396999999999998</v>
      </c>
      <c r="K13">
        <v>2.2480000000000002</v>
      </c>
      <c r="L13">
        <v>50</v>
      </c>
      <c r="M13">
        <f t="shared" si="0"/>
        <v>2819.85</v>
      </c>
      <c r="N13">
        <f t="shared" si="1"/>
        <v>2.8198499999999997</v>
      </c>
      <c r="O13" t="b">
        <f t="shared" si="2"/>
        <v>1</v>
      </c>
      <c r="P13" t="s">
        <v>152</v>
      </c>
    </row>
    <row r="14" spans="1:16" x14ac:dyDescent="0.15">
      <c r="A14" t="s">
        <v>101</v>
      </c>
      <c r="B14" t="s">
        <v>102</v>
      </c>
      <c r="D14" t="s">
        <v>103</v>
      </c>
      <c r="E14">
        <v>10</v>
      </c>
      <c r="F14" t="s">
        <v>138</v>
      </c>
      <c r="G14" s="1">
        <v>40535</v>
      </c>
      <c r="I14" s="1">
        <v>40627</v>
      </c>
      <c r="J14">
        <v>192.86799999999999</v>
      </c>
      <c r="K14">
        <v>2.2000000000000002</v>
      </c>
      <c r="L14">
        <v>50</v>
      </c>
      <c r="M14">
        <f t="shared" si="0"/>
        <v>9643.4</v>
      </c>
      <c r="N14">
        <f t="shared" si="1"/>
        <v>9.6433999999999997</v>
      </c>
      <c r="O14" t="b">
        <f t="shared" si="2"/>
        <v>1</v>
      </c>
      <c r="P14" t="s">
        <v>152</v>
      </c>
    </row>
    <row r="15" spans="1:16" x14ac:dyDescent="0.15">
      <c r="A15" t="s">
        <v>154</v>
      </c>
      <c r="B15" t="s">
        <v>147</v>
      </c>
      <c r="C15">
        <v>3</v>
      </c>
      <c r="D15" t="s">
        <v>88</v>
      </c>
      <c r="E15">
        <v>10</v>
      </c>
      <c r="F15" t="s">
        <v>135</v>
      </c>
      <c r="G15" s="1">
        <v>40519</v>
      </c>
      <c r="H15">
        <v>4</v>
      </c>
      <c r="I15" s="1">
        <v>40627</v>
      </c>
      <c r="J15">
        <v>56.805</v>
      </c>
      <c r="K15">
        <v>2.2999999999999998</v>
      </c>
      <c r="L15">
        <v>50</v>
      </c>
      <c r="M15">
        <f t="shared" si="0"/>
        <v>2840.25</v>
      </c>
      <c r="N15">
        <f t="shared" si="1"/>
        <v>2.8402500000000002</v>
      </c>
      <c r="O15" t="b">
        <f t="shared" si="2"/>
        <v>1</v>
      </c>
      <c r="P15" t="s">
        <v>152</v>
      </c>
    </row>
    <row r="16" spans="1:16" x14ac:dyDescent="0.15">
      <c r="A16" t="s">
        <v>89</v>
      </c>
      <c r="B16" t="s">
        <v>126</v>
      </c>
      <c r="C16">
        <v>4</v>
      </c>
      <c r="D16" t="s">
        <v>90</v>
      </c>
      <c r="E16">
        <v>10</v>
      </c>
      <c r="F16" t="s">
        <v>135</v>
      </c>
      <c r="G16" s="1">
        <v>40519</v>
      </c>
      <c r="H16">
        <v>8</v>
      </c>
      <c r="I16" s="1">
        <v>40627</v>
      </c>
      <c r="J16">
        <v>131.62799999999999</v>
      </c>
      <c r="K16">
        <v>2.2271000000000001</v>
      </c>
      <c r="L16">
        <v>50</v>
      </c>
      <c r="M16">
        <f t="shared" si="0"/>
        <v>6581.4</v>
      </c>
      <c r="N16">
        <f t="shared" si="1"/>
        <v>6.5813999999999995</v>
      </c>
      <c r="O16" t="b">
        <f t="shared" si="2"/>
        <v>1</v>
      </c>
      <c r="P16" t="s">
        <v>152</v>
      </c>
    </row>
    <row r="17" spans="1:16" x14ac:dyDescent="0.15">
      <c r="A17" t="s">
        <v>91</v>
      </c>
      <c r="B17" t="s">
        <v>147</v>
      </c>
      <c r="C17">
        <v>5</v>
      </c>
      <c r="D17" t="s">
        <v>92</v>
      </c>
      <c r="E17">
        <v>10</v>
      </c>
      <c r="F17" t="s">
        <v>135</v>
      </c>
      <c r="G17" s="1">
        <v>40519</v>
      </c>
      <c r="H17">
        <v>12</v>
      </c>
      <c r="I17" s="1">
        <v>40627</v>
      </c>
      <c r="J17">
        <v>27.893000000000001</v>
      </c>
      <c r="K17">
        <v>2.1640000000000001</v>
      </c>
      <c r="L17">
        <v>50</v>
      </c>
      <c r="M17">
        <f t="shared" si="0"/>
        <v>1394.65</v>
      </c>
      <c r="N17">
        <f t="shared" si="1"/>
        <v>1.3946500000000002</v>
      </c>
      <c r="O17" t="b">
        <f t="shared" si="2"/>
        <v>1</v>
      </c>
      <c r="P17" t="s">
        <v>152</v>
      </c>
    </row>
    <row r="18" spans="1:16" x14ac:dyDescent="0.15">
      <c r="A18" t="s">
        <v>93</v>
      </c>
      <c r="B18" t="s">
        <v>147</v>
      </c>
      <c r="C18">
        <v>6</v>
      </c>
      <c r="D18" t="s">
        <v>94</v>
      </c>
      <c r="E18">
        <v>10</v>
      </c>
      <c r="F18" t="s">
        <v>135</v>
      </c>
      <c r="G18" s="1">
        <v>40520</v>
      </c>
      <c r="H18">
        <v>16</v>
      </c>
      <c r="I18" s="1">
        <v>40627</v>
      </c>
      <c r="J18">
        <v>58.844000000000001</v>
      </c>
      <c r="K18">
        <v>2.202</v>
      </c>
      <c r="L18">
        <v>50</v>
      </c>
      <c r="M18">
        <f t="shared" si="0"/>
        <v>2942.2000000000003</v>
      </c>
      <c r="N18">
        <f t="shared" si="1"/>
        <v>2.9422000000000001</v>
      </c>
      <c r="O18" t="b">
        <f t="shared" si="2"/>
        <v>1</v>
      </c>
      <c r="P18" t="s">
        <v>152</v>
      </c>
    </row>
    <row r="19" spans="1:16" x14ac:dyDescent="0.15">
      <c r="A19" t="s">
        <v>99</v>
      </c>
      <c r="B19" t="s">
        <v>147</v>
      </c>
      <c r="C19">
        <v>7</v>
      </c>
      <c r="D19" t="s">
        <v>100</v>
      </c>
      <c r="E19">
        <v>10</v>
      </c>
      <c r="F19" t="s">
        <v>135</v>
      </c>
      <c r="G19" s="1">
        <v>40520</v>
      </c>
      <c r="H19">
        <v>20</v>
      </c>
      <c r="I19" s="1">
        <v>40627</v>
      </c>
      <c r="J19">
        <v>52.237000000000002</v>
      </c>
      <c r="K19">
        <v>2.2370000000000001</v>
      </c>
      <c r="L19">
        <v>50</v>
      </c>
      <c r="M19">
        <f t="shared" si="0"/>
        <v>2611.85</v>
      </c>
      <c r="N19">
        <f t="shared" si="1"/>
        <v>2.61185</v>
      </c>
      <c r="O19" t="b">
        <f t="shared" si="2"/>
        <v>1</v>
      </c>
      <c r="P19" t="s">
        <v>152</v>
      </c>
    </row>
    <row r="20" spans="1:16" x14ac:dyDescent="0.15">
      <c r="A20" t="s">
        <v>146</v>
      </c>
      <c r="B20" t="s">
        <v>147</v>
      </c>
      <c r="C20">
        <v>8</v>
      </c>
      <c r="D20" t="s">
        <v>148</v>
      </c>
      <c r="E20">
        <v>10</v>
      </c>
      <c r="F20" t="s">
        <v>135</v>
      </c>
      <c r="G20" s="1">
        <v>40520</v>
      </c>
      <c r="H20">
        <v>24</v>
      </c>
      <c r="I20" s="1">
        <v>40626</v>
      </c>
      <c r="J20">
        <v>28.02</v>
      </c>
      <c r="K20">
        <v>2.1280000000000001</v>
      </c>
      <c r="L20">
        <v>50</v>
      </c>
      <c r="M20">
        <f t="shared" si="0"/>
        <v>1401</v>
      </c>
      <c r="N20">
        <f t="shared" si="1"/>
        <v>1.401</v>
      </c>
      <c r="O20" t="b">
        <f t="shared" si="2"/>
        <v>1</v>
      </c>
      <c r="P20" t="s">
        <v>152</v>
      </c>
    </row>
    <row r="21" spans="1:16" x14ac:dyDescent="0.15">
      <c r="A21" t="s">
        <v>129</v>
      </c>
      <c r="B21" t="s">
        <v>126</v>
      </c>
      <c r="C21">
        <v>9</v>
      </c>
      <c r="D21" t="s">
        <v>133</v>
      </c>
      <c r="E21">
        <v>10</v>
      </c>
      <c r="F21" t="s">
        <v>135</v>
      </c>
      <c r="G21" s="1">
        <v>40520</v>
      </c>
      <c r="H21">
        <v>28</v>
      </c>
      <c r="I21" s="1">
        <v>40626</v>
      </c>
      <c r="J21">
        <v>37.729999999999997</v>
      </c>
      <c r="K21">
        <v>2.1280000000000001</v>
      </c>
      <c r="L21">
        <v>50</v>
      </c>
      <c r="M21">
        <f t="shared" si="0"/>
        <v>1886.4999999999998</v>
      </c>
      <c r="N21">
        <f t="shared" si="1"/>
        <v>1.8864999999999998</v>
      </c>
      <c r="O21" t="b">
        <f t="shared" si="2"/>
        <v>1</v>
      </c>
      <c r="P21" t="s">
        <v>152</v>
      </c>
    </row>
  </sheetData>
  <sortState ref="A2:O21">
    <sortCondition ref="A2:A2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" sqref="E2"/>
    </sheetView>
  </sheetViews>
  <sheetFormatPr baseColWidth="10" defaultRowHeight="13" x14ac:dyDescent="0.15"/>
  <sheetData>
    <row r="1" spans="1:5" ht="52" x14ac:dyDescent="0.15">
      <c r="A1" s="2" t="s">
        <v>112</v>
      </c>
      <c r="B1" s="2" t="s">
        <v>97</v>
      </c>
      <c r="C1" s="2" t="s">
        <v>116</v>
      </c>
      <c r="D1" s="2" t="s">
        <v>151</v>
      </c>
    </row>
    <row r="2" spans="1:5" x14ac:dyDescent="0.15">
      <c r="A2" t="s">
        <v>121</v>
      </c>
      <c r="B2">
        <v>23.085000000000001</v>
      </c>
      <c r="C2">
        <v>2.27</v>
      </c>
      <c r="D2" t="s">
        <v>152</v>
      </c>
    </row>
    <row r="3" spans="1:5" x14ac:dyDescent="0.15">
      <c r="A3" t="s">
        <v>127</v>
      </c>
      <c r="B3">
        <v>78.218000000000004</v>
      </c>
      <c r="C3">
        <v>2.2599999999999998</v>
      </c>
      <c r="D3" t="s">
        <v>152</v>
      </c>
    </row>
    <row r="4" spans="1:5" x14ac:dyDescent="0.15">
      <c r="A4" t="s">
        <v>110</v>
      </c>
      <c r="B4">
        <v>168.72800000000001</v>
      </c>
      <c r="C4">
        <v>2.2679999999999998</v>
      </c>
      <c r="D4" t="s">
        <v>152</v>
      </c>
    </row>
    <row r="5" spans="1:5" x14ac:dyDescent="0.15">
      <c r="A5" t="s">
        <v>117</v>
      </c>
      <c r="B5">
        <v>230.691</v>
      </c>
      <c r="C5">
        <v>2.2909999999999999</v>
      </c>
      <c r="D5" t="s">
        <v>152</v>
      </c>
    </row>
    <row r="6" spans="1:5" x14ac:dyDescent="0.15">
      <c r="A6" t="s">
        <v>119</v>
      </c>
      <c r="B6">
        <v>472.2</v>
      </c>
      <c r="C6">
        <v>2.2909999999999999</v>
      </c>
      <c r="D6" t="s">
        <v>152</v>
      </c>
    </row>
    <row r="7" spans="1:5" x14ac:dyDescent="0.15">
      <c r="A7" t="s">
        <v>149</v>
      </c>
      <c r="B7">
        <v>16.754999999999999</v>
      </c>
      <c r="C7">
        <v>2.2999999999999998</v>
      </c>
      <c r="D7" t="s">
        <v>152</v>
      </c>
    </row>
    <row r="8" spans="1:5" x14ac:dyDescent="0.15">
      <c r="A8" t="s">
        <v>86</v>
      </c>
      <c r="B8">
        <v>6.9909999999999997</v>
      </c>
      <c r="C8">
        <v>1.952</v>
      </c>
      <c r="D8" t="s">
        <v>152</v>
      </c>
    </row>
    <row r="9" spans="1:5" x14ac:dyDescent="0.15">
      <c r="A9" t="s">
        <v>136</v>
      </c>
      <c r="B9">
        <v>89.147999999999996</v>
      </c>
      <c r="C9">
        <v>2.2000000000000002</v>
      </c>
      <c r="D9" t="s">
        <v>152</v>
      </c>
    </row>
    <row r="10" spans="1:5" x14ac:dyDescent="0.15">
      <c r="A10" t="s">
        <v>139</v>
      </c>
      <c r="B10">
        <v>744.02599999999995</v>
      </c>
      <c r="C10">
        <v>2.21</v>
      </c>
      <c r="D10" t="s">
        <v>152</v>
      </c>
    </row>
    <row r="11" spans="1:5" x14ac:dyDescent="0.15">
      <c r="A11" t="s">
        <v>142</v>
      </c>
      <c r="B11">
        <v>289.26299999999998</v>
      </c>
      <c r="C11">
        <v>2.2000000000000002</v>
      </c>
      <c r="D11" t="s">
        <v>152</v>
      </c>
    </row>
    <row r="12" spans="1:5" x14ac:dyDescent="0.15">
      <c r="A12" t="s">
        <v>144</v>
      </c>
      <c r="B12">
        <v>56.396999999999998</v>
      </c>
      <c r="C12">
        <v>2.2480000000000002</v>
      </c>
      <c r="D12" t="s">
        <v>152</v>
      </c>
    </row>
    <row r="13" spans="1:5" x14ac:dyDescent="0.15">
      <c r="A13" t="s">
        <v>101</v>
      </c>
      <c r="B13">
        <v>192.86799999999999</v>
      </c>
      <c r="C13">
        <v>2.2000000000000002</v>
      </c>
      <c r="D13" t="s">
        <v>152</v>
      </c>
    </row>
    <row r="14" spans="1:5" x14ac:dyDescent="0.15">
      <c r="A14" t="s">
        <v>154</v>
      </c>
      <c r="B14">
        <v>56.805</v>
      </c>
      <c r="C14">
        <v>2.2999999999999998</v>
      </c>
      <c r="D14" t="s">
        <v>152</v>
      </c>
    </row>
    <row r="15" spans="1:5" x14ac:dyDescent="0.15">
      <c r="A15" t="s">
        <v>89</v>
      </c>
      <c r="B15">
        <v>131.62799999999999</v>
      </c>
      <c r="C15">
        <v>2.2271000000000001</v>
      </c>
      <c r="D15" t="s">
        <v>152</v>
      </c>
    </row>
    <row r="16" spans="1:5" x14ac:dyDescent="0.15">
      <c r="A16" t="s">
        <v>91</v>
      </c>
      <c r="B16">
        <v>27.893000000000001</v>
      </c>
      <c r="C16">
        <v>2.1640000000000001</v>
      </c>
      <c r="D16" t="s">
        <v>152</v>
      </c>
      <c r="E16" t="s">
        <v>155</v>
      </c>
    </row>
    <row r="17" spans="1:4" x14ac:dyDescent="0.15">
      <c r="A17" t="s">
        <v>93</v>
      </c>
      <c r="B17">
        <v>58.844000000000001</v>
      </c>
      <c r="C17">
        <v>2.202</v>
      </c>
      <c r="D17" t="s">
        <v>152</v>
      </c>
    </row>
    <row r="18" spans="1:4" x14ac:dyDescent="0.15">
      <c r="A18" t="s">
        <v>99</v>
      </c>
      <c r="B18">
        <v>52.237000000000002</v>
      </c>
      <c r="C18">
        <v>2.2370000000000001</v>
      </c>
      <c r="D18" t="s">
        <v>152</v>
      </c>
    </row>
    <row r="19" spans="1:4" x14ac:dyDescent="0.15">
      <c r="A19" t="s">
        <v>146</v>
      </c>
      <c r="B19">
        <v>28.02</v>
      </c>
      <c r="C19">
        <v>2.1280000000000001</v>
      </c>
      <c r="D19" t="s">
        <v>152</v>
      </c>
    </row>
    <row r="20" spans="1:4" x14ac:dyDescent="0.15">
      <c r="A20" t="s">
        <v>129</v>
      </c>
      <c r="B20">
        <v>37.729999999999997</v>
      </c>
      <c r="C20">
        <v>2.1280000000000001</v>
      </c>
      <c r="D20" t="s">
        <v>152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Y22" sqref="Y22"/>
    </sheetView>
  </sheetViews>
  <sheetFormatPr baseColWidth="10" defaultRowHeight="13" x14ac:dyDescent="0.15"/>
  <sheetData>
    <row r="1" spans="1:17" s="4" customFormat="1" ht="65" x14ac:dyDescent="0.15">
      <c r="A1" s="5" t="s">
        <v>112</v>
      </c>
      <c r="B1" s="5" t="s">
        <v>163</v>
      </c>
      <c r="C1" s="5" t="s">
        <v>164</v>
      </c>
      <c r="D1" s="5" t="s">
        <v>165</v>
      </c>
      <c r="E1" s="5" t="s">
        <v>41</v>
      </c>
      <c r="F1" s="5" t="s">
        <v>114</v>
      </c>
      <c r="G1" s="5" t="s">
        <v>27</v>
      </c>
      <c r="H1" s="5" t="s">
        <v>96</v>
      </c>
      <c r="I1" s="5" t="s">
        <v>95</v>
      </c>
      <c r="J1" s="5" t="s">
        <v>97</v>
      </c>
      <c r="K1" s="5" t="s">
        <v>116</v>
      </c>
      <c r="L1" s="5" t="s">
        <v>98</v>
      </c>
      <c r="M1" s="5" t="s">
        <v>170</v>
      </c>
      <c r="N1" s="5" t="s">
        <v>107</v>
      </c>
      <c r="O1" s="5" t="s">
        <v>18</v>
      </c>
      <c r="P1" s="5" t="s">
        <v>171</v>
      </c>
      <c r="Q1" s="5" t="s">
        <v>151</v>
      </c>
    </row>
    <row r="2" spans="1:17" ht="16" x14ac:dyDescent="0.2">
      <c r="A2" s="6" t="s">
        <v>67</v>
      </c>
      <c r="B2" s="7" t="s">
        <v>166</v>
      </c>
      <c r="C2" s="7" t="str">
        <f>"+N"</f>
        <v>+N</v>
      </c>
      <c r="D2" s="7" t="s">
        <v>21</v>
      </c>
      <c r="E2" s="7" t="s">
        <v>24</v>
      </c>
      <c r="F2" s="7" t="s">
        <v>65</v>
      </c>
      <c r="G2" s="7">
        <v>5</v>
      </c>
      <c r="H2" s="8">
        <v>40524</v>
      </c>
      <c r="I2" s="8">
        <v>40701</v>
      </c>
      <c r="J2" s="7">
        <v>259.8</v>
      </c>
      <c r="K2" s="7">
        <v>2.23</v>
      </c>
      <c r="L2" s="7">
        <v>50</v>
      </c>
      <c r="M2" s="7">
        <f t="shared" ref="M2:M35" si="0">L2*J2</f>
        <v>12990</v>
      </c>
      <c r="N2" s="7">
        <f t="shared" ref="N2:N35" si="1">M2/10^3</f>
        <v>12.99</v>
      </c>
      <c r="O2" s="7">
        <v>313</v>
      </c>
      <c r="P2" s="7">
        <f t="shared" ref="P2:P35" si="2">O2*L2</f>
        <v>15650</v>
      </c>
      <c r="Q2" s="7" t="s">
        <v>169</v>
      </c>
    </row>
    <row r="3" spans="1:17" ht="16" x14ac:dyDescent="0.2">
      <c r="A3" s="6" t="s">
        <v>68</v>
      </c>
      <c r="B3" s="7" t="s">
        <v>166</v>
      </c>
      <c r="C3" s="7" t="str">
        <f>"-N"</f>
        <v>-N</v>
      </c>
      <c r="D3" s="7" t="s">
        <v>22</v>
      </c>
      <c r="E3" s="7" t="s">
        <v>25</v>
      </c>
      <c r="F3" s="7" t="s">
        <v>65</v>
      </c>
      <c r="G3" s="7">
        <v>5</v>
      </c>
      <c r="H3" s="8">
        <v>40524</v>
      </c>
      <c r="I3" s="8">
        <v>40701</v>
      </c>
      <c r="J3" s="7">
        <v>39.299999999999997</v>
      </c>
      <c r="K3" s="7">
        <v>2.14</v>
      </c>
      <c r="L3" s="7">
        <v>50</v>
      </c>
      <c r="M3" s="7">
        <f t="shared" si="0"/>
        <v>1964.9999999999998</v>
      </c>
      <c r="N3" s="7">
        <f t="shared" si="1"/>
        <v>1.9649999999999999</v>
      </c>
      <c r="O3" s="7">
        <v>35</v>
      </c>
      <c r="P3" s="7">
        <f t="shared" si="2"/>
        <v>1750</v>
      </c>
      <c r="Q3" s="7" t="s">
        <v>169</v>
      </c>
    </row>
    <row r="4" spans="1:17" ht="16" x14ac:dyDescent="0.2">
      <c r="A4" s="6" t="s">
        <v>69</v>
      </c>
      <c r="B4" s="7" t="s">
        <v>168</v>
      </c>
      <c r="C4" s="7" t="s">
        <v>20</v>
      </c>
      <c r="D4" s="7" t="s">
        <v>23</v>
      </c>
      <c r="E4" s="7" t="s">
        <v>45</v>
      </c>
      <c r="F4" s="7" t="s">
        <v>65</v>
      </c>
      <c r="G4" s="7">
        <v>5</v>
      </c>
      <c r="H4" s="8">
        <v>40524</v>
      </c>
      <c r="I4" s="8">
        <v>40701</v>
      </c>
      <c r="J4" s="7">
        <v>260.2</v>
      </c>
      <c r="K4" s="7">
        <v>2.23</v>
      </c>
      <c r="L4" s="7">
        <v>50</v>
      </c>
      <c r="M4" s="7">
        <f t="shared" si="0"/>
        <v>13010</v>
      </c>
      <c r="N4" s="7">
        <f t="shared" si="1"/>
        <v>13.01</v>
      </c>
      <c r="O4" s="7">
        <v>334</v>
      </c>
      <c r="P4" s="7">
        <f t="shared" si="2"/>
        <v>16700</v>
      </c>
      <c r="Q4" s="7" t="s">
        <v>169</v>
      </c>
    </row>
    <row r="5" spans="1:17" ht="16" x14ac:dyDescent="0.2">
      <c r="A5" s="6" t="s">
        <v>70</v>
      </c>
      <c r="B5" s="7" t="s">
        <v>28</v>
      </c>
      <c r="C5" s="7" t="s">
        <v>29</v>
      </c>
      <c r="D5" s="7" t="s">
        <v>30</v>
      </c>
      <c r="E5" s="7" t="s">
        <v>34</v>
      </c>
      <c r="F5" s="7" t="s">
        <v>39</v>
      </c>
      <c r="G5" s="7">
        <v>5</v>
      </c>
      <c r="H5" s="8">
        <v>40526</v>
      </c>
      <c r="I5" s="8">
        <v>40701</v>
      </c>
      <c r="J5" s="7">
        <v>418</v>
      </c>
      <c r="K5" s="7">
        <v>2.2799999999999998</v>
      </c>
      <c r="L5" s="7">
        <v>50</v>
      </c>
      <c r="M5" s="7">
        <f t="shared" si="0"/>
        <v>20900</v>
      </c>
      <c r="N5" s="7">
        <f t="shared" si="1"/>
        <v>20.9</v>
      </c>
      <c r="O5" s="7">
        <v>2820</v>
      </c>
      <c r="P5" s="7">
        <f t="shared" si="2"/>
        <v>141000</v>
      </c>
      <c r="Q5" s="7" t="s">
        <v>169</v>
      </c>
    </row>
    <row r="6" spans="1:17" ht="16" x14ac:dyDescent="0.2">
      <c r="A6" s="6" t="s">
        <v>71</v>
      </c>
      <c r="B6" s="7" t="s">
        <v>28</v>
      </c>
      <c r="C6" s="7" t="str">
        <f>"+N"</f>
        <v>+N</v>
      </c>
      <c r="D6" s="7" t="s">
        <v>31</v>
      </c>
      <c r="E6" s="7" t="s">
        <v>35</v>
      </c>
      <c r="F6" s="7" t="s">
        <v>39</v>
      </c>
      <c r="G6" s="7">
        <v>5</v>
      </c>
      <c r="H6" s="8">
        <v>40526</v>
      </c>
      <c r="I6" s="8">
        <v>40701</v>
      </c>
      <c r="J6" s="7">
        <v>501.9</v>
      </c>
      <c r="K6" s="7">
        <v>2.2719999999999998</v>
      </c>
      <c r="L6" s="7">
        <v>50</v>
      </c>
      <c r="M6" s="7">
        <f t="shared" si="0"/>
        <v>25095</v>
      </c>
      <c r="N6" s="7">
        <f t="shared" si="1"/>
        <v>25.094999999999999</v>
      </c>
      <c r="O6" s="7">
        <v>560</v>
      </c>
      <c r="P6" s="7">
        <f t="shared" si="2"/>
        <v>28000</v>
      </c>
      <c r="Q6" s="7" t="s">
        <v>169</v>
      </c>
    </row>
    <row r="7" spans="1:17" ht="16" x14ac:dyDescent="0.2">
      <c r="A7" s="6" t="s">
        <v>72</v>
      </c>
      <c r="B7" s="7" t="s">
        <v>28</v>
      </c>
      <c r="C7" s="7" t="str">
        <f>"-N"</f>
        <v>-N</v>
      </c>
      <c r="D7" s="7" t="s">
        <v>32</v>
      </c>
      <c r="E7" s="7" t="s">
        <v>36</v>
      </c>
      <c r="F7" s="7" t="s">
        <v>39</v>
      </c>
      <c r="G7" s="7">
        <v>5</v>
      </c>
      <c r="H7" s="8">
        <v>40526</v>
      </c>
      <c r="I7" s="8">
        <v>40701</v>
      </c>
      <c r="J7" s="7">
        <v>350.2</v>
      </c>
      <c r="K7" s="7">
        <v>2.2679999999999998</v>
      </c>
      <c r="L7" s="7">
        <v>50</v>
      </c>
      <c r="M7" s="7">
        <f t="shared" si="0"/>
        <v>17510</v>
      </c>
      <c r="N7" s="7">
        <f t="shared" si="1"/>
        <v>17.510000000000002</v>
      </c>
      <c r="O7" s="7">
        <v>338</v>
      </c>
      <c r="P7" s="7">
        <f t="shared" si="2"/>
        <v>16900</v>
      </c>
      <c r="Q7" s="7" t="s">
        <v>169</v>
      </c>
    </row>
    <row r="8" spans="1:17" ht="16" x14ac:dyDescent="0.2">
      <c r="A8" s="6" t="s">
        <v>73</v>
      </c>
      <c r="B8" s="7" t="s">
        <v>28</v>
      </c>
      <c r="C8" s="7" t="str">
        <f>"+Si"</f>
        <v>+Si</v>
      </c>
      <c r="D8" s="7" t="s">
        <v>33</v>
      </c>
      <c r="E8" s="7" t="s">
        <v>37</v>
      </c>
      <c r="F8" s="7" t="s">
        <v>39</v>
      </c>
      <c r="G8" s="7">
        <v>5</v>
      </c>
      <c r="H8" s="8">
        <v>40526</v>
      </c>
      <c r="I8" s="8">
        <v>40701</v>
      </c>
      <c r="J8" s="7">
        <v>805.1</v>
      </c>
      <c r="K8" s="7">
        <v>2.258</v>
      </c>
      <c r="L8" s="7">
        <v>50</v>
      </c>
      <c r="M8" s="7">
        <f t="shared" si="0"/>
        <v>40255</v>
      </c>
      <c r="N8" s="7">
        <f t="shared" si="1"/>
        <v>40.255000000000003</v>
      </c>
      <c r="O8" s="7">
        <v>2114</v>
      </c>
      <c r="P8" s="7">
        <f t="shared" si="2"/>
        <v>105700</v>
      </c>
      <c r="Q8" s="7" t="s">
        <v>169</v>
      </c>
    </row>
    <row r="9" spans="1:17" ht="16" x14ac:dyDescent="0.2">
      <c r="A9" s="6" t="s">
        <v>74</v>
      </c>
      <c r="B9" s="7" t="s">
        <v>28</v>
      </c>
      <c r="C9" s="7" t="str">
        <f>"-Si"</f>
        <v>-Si</v>
      </c>
      <c r="D9" s="7" t="s">
        <v>167</v>
      </c>
      <c r="E9" s="7" t="s">
        <v>38</v>
      </c>
      <c r="F9" s="7" t="s">
        <v>39</v>
      </c>
      <c r="G9" s="7">
        <v>5</v>
      </c>
      <c r="H9" s="8">
        <v>40526</v>
      </c>
      <c r="I9" s="8">
        <v>40701</v>
      </c>
      <c r="J9" s="7">
        <v>622.78200000000004</v>
      </c>
      <c r="K9" s="7">
        <v>2.2829999999999999</v>
      </c>
      <c r="L9" s="7">
        <v>50</v>
      </c>
      <c r="M9" s="7">
        <f t="shared" si="0"/>
        <v>31139.100000000002</v>
      </c>
      <c r="N9" s="7">
        <f t="shared" si="1"/>
        <v>31.139100000000003</v>
      </c>
      <c r="O9" s="7">
        <v>663</v>
      </c>
      <c r="P9" s="7">
        <f t="shared" si="2"/>
        <v>33150</v>
      </c>
      <c r="Q9" s="7" t="s">
        <v>169</v>
      </c>
    </row>
    <row r="10" spans="1:17" ht="16" x14ac:dyDescent="0.2">
      <c r="A10" s="6" t="s">
        <v>66</v>
      </c>
      <c r="B10" s="7" t="s">
        <v>40</v>
      </c>
      <c r="C10" s="7" t="str">
        <f>"+N"</f>
        <v>+N</v>
      </c>
      <c r="D10" s="7" t="s">
        <v>42</v>
      </c>
      <c r="E10" s="7" t="s">
        <v>46</v>
      </c>
      <c r="F10" s="7" t="s">
        <v>49</v>
      </c>
      <c r="G10" s="7">
        <v>5</v>
      </c>
      <c r="H10" s="8">
        <v>40535</v>
      </c>
      <c r="I10" s="8">
        <v>40702</v>
      </c>
      <c r="J10" s="7">
        <v>583.20000000000005</v>
      </c>
      <c r="K10" s="7">
        <v>2.2599999999999998</v>
      </c>
      <c r="L10" s="7">
        <v>50</v>
      </c>
      <c r="M10" s="7">
        <f t="shared" si="0"/>
        <v>29160.000000000004</v>
      </c>
      <c r="N10" s="7">
        <f t="shared" si="1"/>
        <v>29.160000000000004</v>
      </c>
      <c r="O10" s="7">
        <v>1072</v>
      </c>
      <c r="P10" s="7">
        <f t="shared" si="2"/>
        <v>53600</v>
      </c>
      <c r="Q10" s="7" t="s">
        <v>169</v>
      </c>
    </row>
    <row r="11" spans="1:17" ht="16" x14ac:dyDescent="0.2">
      <c r="A11" s="6" t="s">
        <v>156</v>
      </c>
      <c r="B11" s="7" t="s">
        <v>40</v>
      </c>
      <c r="C11" s="7" t="str">
        <f>"-N"</f>
        <v>-N</v>
      </c>
      <c r="D11" s="7" t="s">
        <v>19</v>
      </c>
      <c r="E11" s="7" t="s">
        <v>25</v>
      </c>
      <c r="F11" s="7" t="s">
        <v>49</v>
      </c>
      <c r="G11" s="7">
        <v>5</v>
      </c>
      <c r="H11" s="8">
        <v>40535</v>
      </c>
      <c r="I11" s="8">
        <v>40702</v>
      </c>
      <c r="J11" s="7">
        <v>37.6</v>
      </c>
      <c r="K11" s="7">
        <v>2.2850000000000001</v>
      </c>
      <c r="L11" s="7">
        <v>50</v>
      </c>
      <c r="M11" s="7">
        <f t="shared" si="0"/>
        <v>1880</v>
      </c>
      <c r="N11" s="7">
        <f t="shared" si="1"/>
        <v>1.88</v>
      </c>
      <c r="O11" s="7">
        <v>548</v>
      </c>
      <c r="P11" s="7">
        <f t="shared" si="2"/>
        <v>27400</v>
      </c>
      <c r="Q11" s="7" t="s">
        <v>169</v>
      </c>
    </row>
    <row r="12" spans="1:17" ht="16" x14ac:dyDescent="0.2">
      <c r="A12" s="6" t="s">
        <v>157</v>
      </c>
      <c r="B12" s="7" t="s">
        <v>40</v>
      </c>
      <c r="C12" s="7" t="str">
        <f>"+Si"</f>
        <v>+Si</v>
      </c>
      <c r="D12" s="7" t="s">
        <v>43</v>
      </c>
      <c r="E12" s="7" t="s">
        <v>26</v>
      </c>
      <c r="F12" s="7" t="s">
        <v>49</v>
      </c>
      <c r="G12" s="7">
        <v>5</v>
      </c>
      <c r="H12" s="8">
        <v>40535</v>
      </c>
      <c r="I12" s="8">
        <v>40702</v>
      </c>
      <c r="J12" s="7">
        <v>400.9</v>
      </c>
      <c r="K12" s="7">
        <v>2.2669999999999999</v>
      </c>
      <c r="L12" s="7">
        <v>50</v>
      </c>
      <c r="M12" s="7">
        <f t="shared" si="0"/>
        <v>20045</v>
      </c>
      <c r="N12" s="7">
        <f t="shared" si="1"/>
        <v>20.045000000000002</v>
      </c>
      <c r="O12" s="7">
        <v>630</v>
      </c>
      <c r="P12" s="7">
        <f t="shared" si="2"/>
        <v>31500</v>
      </c>
      <c r="Q12" s="7" t="s">
        <v>169</v>
      </c>
    </row>
    <row r="13" spans="1:17" ht="16" x14ac:dyDescent="0.2">
      <c r="A13" s="6" t="s">
        <v>158</v>
      </c>
      <c r="B13" s="7" t="s">
        <v>40</v>
      </c>
      <c r="C13" s="7" t="str">
        <f>"-Si"</f>
        <v>-Si</v>
      </c>
      <c r="D13" s="7" t="s">
        <v>44</v>
      </c>
      <c r="E13" s="7" t="s">
        <v>47</v>
      </c>
      <c r="F13" s="7" t="s">
        <v>49</v>
      </c>
      <c r="G13" s="7">
        <v>5</v>
      </c>
      <c r="H13" s="8">
        <v>40535</v>
      </c>
      <c r="I13" s="8">
        <v>40702</v>
      </c>
      <c r="J13" s="7">
        <v>375.1</v>
      </c>
      <c r="K13" s="7">
        <v>2.2589999999999999</v>
      </c>
      <c r="L13" s="7">
        <v>50</v>
      </c>
      <c r="M13" s="7">
        <f t="shared" si="0"/>
        <v>18755</v>
      </c>
      <c r="N13" s="7">
        <f t="shared" si="1"/>
        <v>18.754999999999999</v>
      </c>
      <c r="O13" s="7">
        <v>693</v>
      </c>
      <c r="P13" s="7">
        <f t="shared" si="2"/>
        <v>34650</v>
      </c>
      <c r="Q13" s="7" t="s">
        <v>169</v>
      </c>
    </row>
    <row r="14" spans="1:17" ht="16" x14ac:dyDescent="0.2">
      <c r="A14" s="6" t="s">
        <v>159</v>
      </c>
      <c r="B14" s="7" t="s">
        <v>40</v>
      </c>
      <c r="C14" s="7" t="s">
        <v>50</v>
      </c>
      <c r="D14" s="7" t="s">
        <v>23</v>
      </c>
      <c r="E14" s="7" t="s">
        <v>48</v>
      </c>
      <c r="F14" s="7" t="s">
        <v>49</v>
      </c>
      <c r="G14" s="7">
        <v>5</v>
      </c>
      <c r="H14" s="8">
        <v>40535</v>
      </c>
      <c r="I14" s="8">
        <v>40702</v>
      </c>
      <c r="J14" s="7">
        <v>313.89999999999998</v>
      </c>
      <c r="K14" s="7">
        <v>2.2650000000000001</v>
      </c>
      <c r="L14" s="7">
        <v>50</v>
      </c>
      <c r="M14" s="7">
        <f t="shared" si="0"/>
        <v>15694.999999999998</v>
      </c>
      <c r="N14" s="7">
        <f t="shared" si="1"/>
        <v>15.694999999999999</v>
      </c>
      <c r="O14" s="7">
        <v>204</v>
      </c>
      <c r="P14" s="7">
        <f t="shared" si="2"/>
        <v>10200</v>
      </c>
      <c r="Q14" s="7" t="s">
        <v>169</v>
      </c>
    </row>
    <row r="15" spans="1:17" ht="16" x14ac:dyDescent="0.2">
      <c r="A15" s="6" t="s">
        <v>160</v>
      </c>
      <c r="B15" s="7" t="s">
        <v>51</v>
      </c>
      <c r="C15" s="7" t="str">
        <f>"+N"</f>
        <v>+N</v>
      </c>
      <c r="D15" s="7" t="s">
        <v>52</v>
      </c>
      <c r="E15" s="7" t="s">
        <v>55</v>
      </c>
      <c r="F15" s="7" t="s">
        <v>60</v>
      </c>
      <c r="G15" s="7">
        <v>5</v>
      </c>
      <c r="H15" s="8">
        <v>40528</v>
      </c>
      <c r="I15" s="8">
        <v>40702</v>
      </c>
      <c r="J15" s="7">
        <v>2826.12</v>
      </c>
      <c r="K15" s="7">
        <v>2.286</v>
      </c>
      <c r="L15" s="7">
        <v>50</v>
      </c>
      <c r="M15" s="7">
        <f t="shared" si="0"/>
        <v>141306</v>
      </c>
      <c r="N15" s="7">
        <f t="shared" si="1"/>
        <v>141.30600000000001</v>
      </c>
      <c r="O15" s="7">
        <v>2934</v>
      </c>
      <c r="P15" s="7">
        <f t="shared" si="2"/>
        <v>146700</v>
      </c>
      <c r="Q15" s="7" t="s">
        <v>169</v>
      </c>
    </row>
    <row r="16" spans="1:17" ht="16" x14ac:dyDescent="0.2">
      <c r="A16" s="6" t="s">
        <v>161</v>
      </c>
      <c r="B16" s="7" t="s">
        <v>51</v>
      </c>
      <c r="C16" s="7" t="str">
        <f>"-N"</f>
        <v>-N</v>
      </c>
      <c r="D16" s="7" t="s">
        <v>53</v>
      </c>
      <c r="E16" s="7" t="s">
        <v>56</v>
      </c>
      <c r="F16" s="7" t="s">
        <v>58</v>
      </c>
      <c r="G16" s="7">
        <v>5</v>
      </c>
      <c r="H16" s="8">
        <v>40528</v>
      </c>
      <c r="I16" s="8">
        <v>40702</v>
      </c>
      <c r="J16" s="7">
        <v>978.42</v>
      </c>
      <c r="K16" s="7">
        <v>2.2639999999999998</v>
      </c>
      <c r="L16" s="7">
        <v>50</v>
      </c>
      <c r="M16" s="7">
        <f t="shared" si="0"/>
        <v>48921</v>
      </c>
      <c r="N16" s="7">
        <f t="shared" si="1"/>
        <v>48.920999999999999</v>
      </c>
      <c r="O16" s="7">
        <v>1554</v>
      </c>
      <c r="P16" s="7">
        <f t="shared" si="2"/>
        <v>77700</v>
      </c>
      <c r="Q16" s="7" t="s">
        <v>169</v>
      </c>
    </row>
    <row r="17" spans="1:17" ht="16" x14ac:dyDescent="0.2">
      <c r="A17" s="6" t="s">
        <v>162</v>
      </c>
      <c r="B17" s="7" t="s">
        <v>51</v>
      </c>
      <c r="C17" s="7" t="s">
        <v>50</v>
      </c>
      <c r="D17" s="7" t="s">
        <v>54</v>
      </c>
      <c r="E17" s="7" t="s">
        <v>57</v>
      </c>
      <c r="F17" s="7" t="s">
        <v>59</v>
      </c>
      <c r="G17" s="7">
        <v>5</v>
      </c>
      <c r="H17" s="8">
        <v>40528</v>
      </c>
      <c r="I17" s="8">
        <v>40702</v>
      </c>
      <c r="J17" s="7">
        <v>287.7</v>
      </c>
      <c r="K17" s="7">
        <v>2.262</v>
      </c>
      <c r="L17" s="7">
        <v>50</v>
      </c>
      <c r="M17" s="7">
        <f t="shared" si="0"/>
        <v>14385</v>
      </c>
      <c r="N17" s="7">
        <f t="shared" si="1"/>
        <v>14.385</v>
      </c>
      <c r="O17" s="7">
        <v>233</v>
      </c>
      <c r="P17" s="7">
        <f t="shared" si="2"/>
        <v>11650</v>
      </c>
      <c r="Q17" s="7" t="s">
        <v>169</v>
      </c>
    </row>
    <row r="18" spans="1:17" ht="16" x14ac:dyDescent="0.2">
      <c r="A18" s="6" t="s">
        <v>62</v>
      </c>
      <c r="B18" s="7" t="s">
        <v>61</v>
      </c>
      <c r="C18" s="7" t="str">
        <f>"+N"</f>
        <v>+N</v>
      </c>
      <c r="D18" s="7" t="s">
        <v>52</v>
      </c>
      <c r="E18" s="7" t="s">
        <v>55</v>
      </c>
      <c r="F18" s="7" t="s">
        <v>59</v>
      </c>
      <c r="G18" s="7">
        <v>5</v>
      </c>
      <c r="H18" s="8">
        <v>40538</v>
      </c>
      <c r="I18" s="8">
        <v>40702</v>
      </c>
      <c r="J18" s="7">
        <v>178.48</v>
      </c>
      <c r="K18" s="7">
        <v>2.218</v>
      </c>
      <c r="L18" s="7">
        <v>50</v>
      </c>
      <c r="M18" s="7">
        <f t="shared" si="0"/>
        <v>8924</v>
      </c>
      <c r="N18" s="7">
        <f t="shared" si="1"/>
        <v>8.9239999999999995</v>
      </c>
      <c r="O18" s="7">
        <v>148</v>
      </c>
      <c r="P18" s="7">
        <f t="shared" si="2"/>
        <v>7400</v>
      </c>
      <c r="Q18" s="7" t="s">
        <v>169</v>
      </c>
    </row>
    <row r="19" spans="1:17" ht="16" x14ac:dyDescent="0.2">
      <c r="A19" s="6" t="s">
        <v>63</v>
      </c>
      <c r="B19" s="7" t="s">
        <v>61</v>
      </c>
      <c r="C19" s="7" t="str">
        <f>"-N"</f>
        <v>-N</v>
      </c>
      <c r="D19" s="7" t="s">
        <v>53</v>
      </c>
      <c r="E19" s="7" t="s">
        <v>56</v>
      </c>
      <c r="F19" s="7" t="s">
        <v>59</v>
      </c>
      <c r="G19" s="7">
        <v>5</v>
      </c>
      <c r="H19" s="8">
        <v>40538</v>
      </c>
      <c r="I19" s="8">
        <v>40702</v>
      </c>
      <c r="J19" s="7">
        <v>199.53</v>
      </c>
      <c r="K19" s="7">
        <v>2.242</v>
      </c>
      <c r="L19" s="7">
        <v>50</v>
      </c>
      <c r="M19" s="7">
        <f t="shared" si="0"/>
        <v>9976.5</v>
      </c>
      <c r="N19" s="7">
        <f t="shared" si="1"/>
        <v>9.9764999999999997</v>
      </c>
      <c r="O19" s="7">
        <v>290</v>
      </c>
      <c r="P19" s="7">
        <f t="shared" si="2"/>
        <v>14500</v>
      </c>
      <c r="Q19" s="7" t="s">
        <v>169</v>
      </c>
    </row>
    <row r="20" spans="1:17" ht="16" x14ac:dyDescent="0.2">
      <c r="A20" s="6" t="s">
        <v>64</v>
      </c>
      <c r="B20" s="7" t="s">
        <v>61</v>
      </c>
      <c r="C20" s="7" t="s">
        <v>50</v>
      </c>
      <c r="D20" s="7" t="s">
        <v>54</v>
      </c>
      <c r="E20" s="7" t="s">
        <v>57</v>
      </c>
      <c r="F20" s="7" t="s">
        <v>59</v>
      </c>
      <c r="G20" s="7">
        <v>5</v>
      </c>
      <c r="H20" s="8">
        <v>40538</v>
      </c>
      <c r="I20" s="8">
        <v>40702</v>
      </c>
      <c r="J20" s="7">
        <v>46.48</v>
      </c>
      <c r="K20" s="7">
        <v>2.2519999999999998</v>
      </c>
      <c r="L20" s="7">
        <v>50</v>
      </c>
      <c r="M20" s="7">
        <f t="shared" si="0"/>
        <v>2324</v>
      </c>
      <c r="N20" s="7">
        <f t="shared" si="1"/>
        <v>2.3239999999999998</v>
      </c>
      <c r="O20" s="7">
        <v>43</v>
      </c>
      <c r="P20" s="7">
        <f t="shared" si="2"/>
        <v>2150</v>
      </c>
      <c r="Q20" s="7" t="s">
        <v>169</v>
      </c>
    </row>
    <row r="21" spans="1:17" ht="16" x14ac:dyDescent="0.2">
      <c r="A21" s="9" t="s">
        <v>75</v>
      </c>
      <c r="B21" s="7" t="s">
        <v>82</v>
      </c>
      <c r="C21" s="7" t="s">
        <v>83</v>
      </c>
      <c r="D21" s="7" t="s">
        <v>85</v>
      </c>
      <c r="E21" s="7" t="s">
        <v>55</v>
      </c>
      <c r="F21" s="7" t="s">
        <v>0</v>
      </c>
      <c r="G21" s="7">
        <v>5</v>
      </c>
      <c r="H21" s="8">
        <v>40522</v>
      </c>
      <c r="I21" s="8">
        <v>40703</v>
      </c>
      <c r="J21" s="7">
        <v>53.470999999999997</v>
      </c>
      <c r="K21" s="7">
        <v>2.14</v>
      </c>
      <c r="L21" s="7">
        <v>50</v>
      </c>
      <c r="M21" s="7">
        <f t="shared" si="0"/>
        <v>2673.5499999999997</v>
      </c>
      <c r="N21" s="7">
        <f t="shared" si="1"/>
        <v>2.6735499999999996</v>
      </c>
      <c r="O21" s="7">
        <v>54</v>
      </c>
      <c r="P21" s="7">
        <f t="shared" si="2"/>
        <v>2700</v>
      </c>
      <c r="Q21" s="7" t="s">
        <v>153</v>
      </c>
    </row>
    <row r="22" spans="1:17" ht="16" x14ac:dyDescent="0.2">
      <c r="A22" s="9" t="s">
        <v>76</v>
      </c>
      <c r="B22" s="7" t="s">
        <v>82</v>
      </c>
      <c r="C22" s="7" t="s">
        <v>84</v>
      </c>
      <c r="D22" s="7" t="s">
        <v>53</v>
      </c>
      <c r="E22" s="7" t="s">
        <v>56</v>
      </c>
      <c r="F22" s="7" t="s">
        <v>0</v>
      </c>
      <c r="G22" s="7">
        <v>5</v>
      </c>
      <c r="H22" s="8">
        <v>40522</v>
      </c>
      <c r="I22" s="8">
        <v>40703</v>
      </c>
      <c r="J22" s="7">
        <v>51.673999999999999</v>
      </c>
      <c r="K22" s="7">
        <v>2.1389999999999998</v>
      </c>
      <c r="L22" s="7">
        <v>50</v>
      </c>
      <c r="M22" s="7">
        <f t="shared" si="0"/>
        <v>2583.6999999999998</v>
      </c>
      <c r="N22" s="7">
        <f t="shared" si="1"/>
        <v>2.5836999999999999</v>
      </c>
      <c r="O22" s="7">
        <v>76</v>
      </c>
      <c r="P22" s="7">
        <f t="shared" si="2"/>
        <v>3800</v>
      </c>
      <c r="Q22" s="7" t="s">
        <v>153</v>
      </c>
    </row>
    <row r="23" spans="1:17" ht="16" x14ac:dyDescent="0.2">
      <c r="A23" s="9" t="s">
        <v>77</v>
      </c>
      <c r="B23" s="7" t="s">
        <v>82</v>
      </c>
      <c r="C23" s="7" t="s">
        <v>50</v>
      </c>
      <c r="D23" s="7" t="s">
        <v>54</v>
      </c>
      <c r="E23" s="7" t="s">
        <v>57</v>
      </c>
      <c r="F23" s="7" t="s">
        <v>0</v>
      </c>
      <c r="G23" s="7">
        <v>5</v>
      </c>
      <c r="H23" s="8">
        <v>40522</v>
      </c>
      <c r="I23" s="8">
        <v>40703</v>
      </c>
      <c r="J23" s="7">
        <v>83.382999999999996</v>
      </c>
      <c r="K23" s="7">
        <v>2.214</v>
      </c>
      <c r="L23" s="7">
        <v>50</v>
      </c>
      <c r="M23" s="7">
        <f t="shared" si="0"/>
        <v>4169.1499999999996</v>
      </c>
      <c r="N23" s="7">
        <f t="shared" si="1"/>
        <v>4.1691499999999992</v>
      </c>
      <c r="O23" s="7">
        <v>113</v>
      </c>
      <c r="P23" s="7">
        <f t="shared" si="2"/>
        <v>5650</v>
      </c>
      <c r="Q23" s="7" t="s">
        <v>153</v>
      </c>
    </row>
    <row r="24" spans="1:17" ht="16" x14ac:dyDescent="0.2">
      <c r="A24" s="6" t="s">
        <v>78</v>
      </c>
      <c r="B24" s="7" t="s">
        <v>1</v>
      </c>
      <c r="C24" s="7" t="s">
        <v>50</v>
      </c>
      <c r="D24" s="7" t="s">
        <v>30</v>
      </c>
      <c r="E24" s="7" t="s">
        <v>15</v>
      </c>
      <c r="F24" s="7" t="s">
        <v>0</v>
      </c>
      <c r="G24" s="7">
        <v>5</v>
      </c>
      <c r="H24" s="8">
        <v>40535</v>
      </c>
      <c r="I24" s="8">
        <v>40703</v>
      </c>
      <c r="J24" s="7">
        <v>192.31899999999999</v>
      </c>
      <c r="K24" s="7">
        <v>2.1850000000000001</v>
      </c>
      <c r="L24" s="7">
        <v>50</v>
      </c>
      <c r="M24" s="7">
        <f t="shared" si="0"/>
        <v>9615.9499999999989</v>
      </c>
      <c r="N24" s="7">
        <f t="shared" si="1"/>
        <v>9.6159499999999998</v>
      </c>
      <c r="O24" s="7">
        <v>258</v>
      </c>
      <c r="P24" s="7">
        <f t="shared" si="2"/>
        <v>12900</v>
      </c>
      <c r="Q24" s="7" t="s">
        <v>169</v>
      </c>
    </row>
    <row r="25" spans="1:17" ht="16" x14ac:dyDescent="0.2">
      <c r="A25" s="6" t="s">
        <v>79</v>
      </c>
      <c r="B25" s="7" t="s">
        <v>1</v>
      </c>
      <c r="C25" s="7" t="s">
        <v>84</v>
      </c>
      <c r="D25" s="7" t="s">
        <v>167</v>
      </c>
      <c r="E25" s="7" t="s">
        <v>16</v>
      </c>
      <c r="F25" s="7" t="s">
        <v>0</v>
      </c>
      <c r="G25" s="7">
        <v>5</v>
      </c>
      <c r="H25" s="8">
        <v>40535</v>
      </c>
      <c r="I25" s="8">
        <v>40703</v>
      </c>
      <c r="J25" s="7">
        <v>163.69</v>
      </c>
      <c r="K25" s="7">
        <v>2.2799999999999998</v>
      </c>
      <c r="L25" s="7">
        <v>50</v>
      </c>
      <c r="M25" s="7">
        <f t="shared" si="0"/>
        <v>8184.5</v>
      </c>
      <c r="N25" s="7">
        <f t="shared" si="1"/>
        <v>8.1844999999999999</v>
      </c>
      <c r="O25" s="7">
        <v>312</v>
      </c>
      <c r="P25" s="7">
        <f t="shared" si="2"/>
        <v>15600</v>
      </c>
      <c r="Q25" s="7" t="s">
        <v>169</v>
      </c>
    </row>
    <row r="26" spans="1:17" ht="16" x14ac:dyDescent="0.2">
      <c r="A26" s="6" t="s">
        <v>80</v>
      </c>
      <c r="B26" s="7" t="s">
        <v>1</v>
      </c>
      <c r="C26" s="7" t="s">
        <v>83</v>
      </c>
      <c r="D26" s="7" t="s">
        <v>2</v>
      </c>
      <c r="E26" s="7" t="s">
        <v>17</v>
      </c>
      <c r="F26" s="7" t="s">
        <v>0</v>
      </c>
      <c r="G26" s="7">
        <v>5</v>
      </c>
      <c r="H26" s="8">
        <v>40535</v>
      </c>
      <c r="I26" s="8">
        <v>40703</v>
      </c>
      <c r="J26" s="7">
        <v>168.49</v>
      </c>
      <c r="K26" s="7">
        <v>2.2200000000000002</v>
      </c>
      <c r="L26" s="7">
        <v>50</v>
      </c>
      <c r="M26" s="7">
        <f t="shared" si="0"/>
        <v>8424.5</v>
      </c>
      <c r="N26" s="7">
        <f t="shared" si="1"/>
        <v>8.4245000000000001</v>
      </c>
      <c r="O26" s="7">
        <v>192</v>
      </c>
      <c r="P26" s="7">
        <f t="shared" si="2"/>
        <v>9600</v>
      </c>
      <c r="Q26" s="7" t="s">
        <v>169</v>
      </c>
    </row>
    <row r="27" spans="1:17" ht="16" x14ac:dyDescent="0.2">
      <c r="A27" s="6" t="s">
        <v>81</v>
      </c>
      <c r="B27" s="7" t="s">
        <v>3</v>
      </c>
      <c r="C27" s="7" t="s">
        <v>50</v>
      </c>
      <c r="D27" s="7" t="s">
        <v>30</v>
      </c>
      <c r="E27" s="7" t="s">
        <v>15</v>
      </c>
      <c r="F27" s="7" t="s">
        <v>0</v>
      </c>
      <c r="G27" s="7">
        <v>5</v>
      </c>
      <c r="H27" s="8">
        <v>40533</v>
      </c>
      <c r="I27" s="8">
        <v>40703</v>
      </c>
      <c r="J27" s="7">
        <v>10.592000000000001</v>
      </c>
      <c r="K27" s="7">
        <v>1.97</v>
      </c>
      <c r="L27" s="7">
        <v>50</v>
      </c>
      <c r="M27" s="7">
        <f t="shared" si="0"/>
        <v>529.6</v>
      </c>
      <c r="N27" s="7">
        <f t="shared" si="1"/>
        <v>0.52960000000000007</v>
      </c>
      <c r="O27" s="7">
        <v>19</v>
      </c>
      <c r="P27" s="7">
        <f t="shared" si="2"/>
        <v>950</v>
      </c>
      <c r="Q27" s="7" t="s">
        <v>169</v>
      </c>
    </row>
    <row r="28" spans="1:17" ht="16" x14ac:dyDescent="0.2">
      <c r="A28" s="6" t="s">
        <v>4</v>
      </c>
      <c r="B28" s="7" t="s">
        <v>3</v>
      </c>
      <c r="C28" s="7" t="s">
        <v>84</v>
      </c>
      <c r="D28" s="7" t="s">
        <v>167</v>
      </c>
      <c r="E28" s="7" t="s">
        <v>16</v>
      </c>
      <c r="F28" s="7" t="s">
        <v>0</v>
      </c>
      <c r="G28" s="7">
        <v>5</v>
      </c>
      <c r="H28" s="8">
        <v>40533</v>
      </c>
      <c r="I28" s="8">
        <v>40703</v>
      </c>
      <c r="J28" s="7">
        <v>14.71</v>
      </c>
      <c r="K28" s="7">
        <v>1.5089999999999999</v>
      </c>
      <c r="L28" s="7">
        <v>50</v>
      </c>
      <c r="M28" s="7">
        <f t="shared" si="0"/>
        <v>735.5</v>
      </c>
      <c r="N28" s="7">
        <f t="shared" si="1"/>
        <v>0.73550000000000004</v>
      </c>
      <c r="O28" s="7">
        <v>20</v>
      </c>
      <c r="P28" s="7">
        <f t="shared" si="2"/>
        <v>1000</v>
      </c>
      <c r="Q28" s="7" t="s">
        <v>169</v>
      </c>
    </row>
    <row r="29" spans="1:17" ht="16" x14ac:dyDescent="0.2">
      <c r="A29" s="6" t="s">
        <v>5</v>
      </c>
      <c r="B29" s="7" t="s">
        <v>3</v>
      </c>
      <c r="C29" s="7" t="s">
        <v>83</v>
      </c>
      <c r="D29" s="7" t="s">
        <v>2</v>
      </c>
      <c r="E29" s="7" t="s">
        <v>17</v>
      </c>
      <c r="F29" s="7" t="s">
        <v>0</v>
      </c>
      <c r="G29" s="7">
        <v>5</v>
      </c>
      <c r="H29" s="8">
        <v>40533</v>
      </c>
      <c r="I29" s="8">
        <v>40703</v>
      </c>
      <c r="J29" s="7">
        <v>14.59</v>
      </c>
      <c r="K29" s="7">
        <v>2.0299999999999998</v>
      </c>
      <c r="L29" s="7">
        <v>50</v>
      </c>
      <c r="M29" s="7">
        <f t="shared" si="0"/>
        <v>729.5</v>
      </c>
      <c r="N29" s="7">
        <f t="shared" si="1"/>
        <v>0.72950000000000004</v>
      </c>
      <c r="O29" s="7">
        <v>18</v>
      </c>
      <c r="P29" s="7">
        <f t="shared" si="2"/>
        <v>900</v>
      </c>
      <c r="Q29" s="7" t="s">
        <v>169</v>
      </c>
    </row>
    <row r="30" spans="1:17" ht="16" x14ac:dyDescent="0.2">
      <c r="A30" s="6" t="s">
        <v>6</v>
      </c>
      <c r="B30" s="7" t="s">
        <v>9</v>
      </c>
      <c r="C30" s="7" t="s">
        <v>50</v>
      </c>
      <c r="D30" s="7" t="s">
        <v>30</v>
      </c>
      <c r="E30" s="7" t="s">
        <v>15</v>
      </c>
      <c r="F30" s="7" t="s">
        <v>0</v>
      </c>
      <c r="G30" s="7">
        <v>5</v>
      </c>
      <c r="H30" s="8">
        <v>40531</v>
      </c>
      <c r="I30" s="8">
        <v>40703</v>
      </c>
      <c r="J30" s="7">
        <v>95.817999999999998</v>
      </c>
      <c r="K30" s="7">
        <v>2.09</v>
      </c>
      <c r="L30" s="7">
        <v>50</v>
      </c>
      <c r="M30" s="7">
        <f t="shared" si="0"/>
        <v>4790.8999999999996</v>
      </c>
      <c r="N30" s="7">
        <f t="shared" si="1"/>
        <v>4.7908999999999997</v>
      </c>
      <c r="O30" s="7">
        <v>135</v>
      </c>
      <c r="P30" s="7">
        <f t="shared" si="2"/>
        <v>6750</v>
      </c>
      <c r="Q30" s="7" t="s">
        <v>169</v>
      </c>
    </row>
    <row r="31" spans="1:17" ht="16" x14ac:dyDescent="0.2">
      <c r="A31" s="6" t="s">
        <v>7</v>
      </c>
      <c r="B31" s="7" t="s">
        <v>9</v>
      </c>
      <c r="C31" s="7" t="s">
        <v>84</v>
      </c>
      <c r="D31" s="7" t="s">
        <v>10</v>
      </c>
      <c r="E31" s="7" t="s">
        <v>16</v>
      </c>
      <c r="F31" s="7" t="s">
        <v>0</v>
      </c>
      <c r="G31" s="7">
        <v>5</v>
      </c>
      <c r="H31" s="8">
        <v>40531</v>
      </c>
      <c r="I31" s="8">
        <v>40703</v>
      </c>
      <c r="J31" s="7">
        <v>85.471999999999994</v>
      </c>
      <c r="K31" s="7">
        <v>2.08</v>
      </c>
      <c r="L31" s="7">
        <v>50</v>
      </c>
      <c r="M31" s="7">
        <f t="shared" si="0"/>
        <v>4273.5999999999995</v>
      </c>
      <c r="N31" s="7">
        <f t="shared" si="1"/>
        <v>4.2735999999999992</v>
      </c>
      <c r="O31" s="7">
        <v>124</v>
      </c>
      <c r="P31" s="7">
        <f t="shared" si="2"/>
        <v>6200</v>
      </c>
      <c r="Q31" s="7" t="s">
        <v>169</v>
      </c>
    </row>
    <row r="32" spans="1:17" ht="16" x14ac:dyDescent="0.2">
      <c r="A32" s="6" t="s">
        <v>8</v>
      </c>
      <c r="B32" s="7" t="s">
        <v>9</v>
      </c>
      <c r="C32" s="7" t="s">
        <v>83</v>
      </c>
      <c r="D32" s="7" t="s">
        <v>2</v>
      </c>
      <c r="E32" s="7" t="s">
        <v>17</v>
      </c>
      <c r="F32" s="7" t="s">
        <v>0</v>
      </c>
      <c r="G32" s="7">
        <v>5</v>
      </c>
      <c r="H32" s="8">
        <v>40531</v>
      </c>
      <c r="I32" s="8">
        <v>40703</v>
      </c>
      <c r="J32" s="7">
        <v>68.222999999999999</v>
      </c>
      <c r="K32" s="7">
        <v>2.1539999999999999</v>
      </c>
      <c r="L32" s="7">
        <v>50</v>
      </c>
      <c r="M32" s="7">
        <f t="shared" si="0"/>
        <v>3411.15</v>
      </c>
      <c r="N32" s="7">
        <f t="shared" si="1"/>
        <v>3.4111500000000001</v>
      </c>
      <c r="O32" s="7">
        <v>107</v>
      </c>
      <c r="P32" s="7">
        <f t="shared" si="2"/>
        <v>5350</v>
      </c>
      <c r="Q32" s="7" t="s">
        <v>169</v>
      </c>
    </row>
    <row r="33" spans="1:17" ht="16" x14ac:dyDescent="0.2">
      <c r="A33" s="6" t="s">
        <v>12</v>
      </c>
      <c r="B33" s="7" t="s">
        <v>11</v>
      </c>
      <c r="C33" s="7" t="s">
        <v>50</v>
      </c>
      <c r="D33" s="7" t="s">
        <v>30</v>
      </c>
      <c r="E33" s="7" t="s">
        <v>15</v>
      </c>
      <c r="F33" s="7" t="s">
        <v>0</v>
      </c>
      <c r="G33" s="7">
        <v>5</v>
      </c>
      <c r="H33" s="8">
        <v>40530</v>
      </c>
      <c r="I33" s="8">
        <v>40703</v>
      </c>
      <c r="J33" s="7">
        <v>87.843000000000004</v>
      </c>
      <c r="K33" s="7">
        <v>2.2050000000000001</v>
      </c>
      <c r="L33" s="7">
        <v>50</v>
      </c>
      <c r="M33" s="7">
        <f t="shared" si="0"/>
        <v>4392.1500000000005</v>
      </c>
      <c r="N33" s="7">
        <f t="shared" si="1"/>
        <v>4.3921500000000009</v>
      </c>
      <c r="O33" s="7">
        <v>143</v>
      </c>
      <c r="P33" s="7">
        <f t="shared" si="2"/>
        <v>7150</v>
      </c>
      <c r="Q33" s="7" t="s">
        <v>169</v>
      </c>
    </row>
    <row r="34" spans="1:17" ht="16" x14ac:dyDescent="0.2">
      <c r="A34" s="6" t="s">
        <v>13</v>
      </c>
      <c r="B34" s="7" t="s">
        <v>11</v>
      </c>
      <c r="C34" s="7" t="s">
        <v>84</v>
      </c>
      <c r="D34" s="7" t="s">
        <v>10</v>
      </c>
      <c r="E34" s="7" t="s">
        <v>16</v>
      </c>
      <c r="F34" s="7" t="s">
        <v>0</v>
      </c>
      <c r="G34" s="7">
        <v>5</v>
      </c>
      <c r="H34" s="8">
        <v>40530</v>
      </c>
      <c r="I34" s="8">
        <v>40703</v>
      </c>
      <c r="J34" s="7">
        <v>136.9</v>
      </c>
      <c r="K34" s="7">
        <v>2.1949999999999998</v>
      </c>
      <c r="L34" s="7">
        <v>50</v>
      </c>
      <c r="M34" s="7">
        <f t="shared" si="0"/>
        <v>6845</v>
      </c>
      <c r="N34" s="7">
        <f t="shared" si="1"/>
        <v>6.8449999999999998</v>
      </c>
      <c r="O34" s="7">
        <v>218</v>
      </c>
      <c r="P34" s="7">
        <f t="shared" si="2"/>
        <v>10900</v>
      </c>
      <c r="Q34" s="7" t="s">
        <v>169</v>
      </c>
    </row>
    <row r="35" spans="1:17" ht="16" x14ac:dyDescent="0.2">
      <c r="A35" s="6" t="s">
        <v>14</v>
      </c>
      <c r="B35" s="7" t="s">
        <v>11</v>
      </c>
      <c r="C35" s="7" t="s">
        <v>83</v>
      </c>
      <c r="D35" s="7" t="s">
        <v>2</v>
      </c>
      <c r="E35" s="7" t="s">
        <v>17</v>
      </c>
      <c r="F35" s="7" t="s">
        <v>0</v>
      </c>
      <c r="G35" s="7">
        <v>5</v>
      </c>
      <c r="H35" s="8">
        <v>40530</v>
      </c>
      <c r="I35" s="8">
        <v>40703</v>
      </c>
      <c r="J35" s="7">
        <v>125.19199999999999</v>
      </c>
      <c r="K35" s="7">
        <v>2.1760000000000002</v>
      </c>
      <c r="L35" s="7">
        <v>50</v>
      </c>
      <c r="M35" s="7">
        <f t="shared" si="0"/>
        <v>6259.5999999999995</v>
      </c>
      <c r="N35" s="7">
        <f t="shared" si="1"/>
        <v>6.2595999999999998</v>
      </c>
      <c r="O35" s="7">
        <v>192</v>
      </c>
      <c r="P35" s="7">
        <f t="shared" si="2"/>
        <v>9600</v>
      </c>
      <c r="Q35" s="7" t="s">
        <v>169</v>
      </c>
    </row>
    <row r="36" spans="1:17" x14ac:dyDescent="0.15">
      <c r="A36" s="3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29" sqref="I29"/>
    </sheetView>
  </sheetViews>
  <sheetFormatPr baseColWidth="10" defaultRowHeight="13" x14ac:dyDescent="0.15"/>
  <sheetData>
    <row r="1" spans="1:5" ht="65" x14ac:dyDescent="0.15">
      <c r="A1" s="5" t="s">
        <v>112</v>
      </c>
      <c r="B1" s="5" t="s">
        <v>97</v>
      </c>
      <c r="C1" s="5" t="s">
        <v>18</v>
      </c>
      <c r="D1" s="5" t="s">
        <v>172</v>
      </c>
      <c r="E1" s="5" t="s">
        <v>151</v>
      </c>
    </row>
    <row r="2" spans="1:5" ht="16" x14ac:dyDescent="0.2">
      <c r="A2" s="6" t="s">
        <v>67</v>
      </c>
      <c r="B2" s="7">
        <v>259.8</v>
      </c>
      <c r="C2" s="7">
        <v>313</v>
      </c>
      <c r="D2" s="7">
        <v>25</v>
      </c>
      <c r="E2" s="7" t="s">
        <v>169</v>
      </c>
    </row>
    <row r="3" spans="1:5" ht="16" x14ac:dyDescent="0.2">
      <c r="A3" s="6" t="s">
        <v>68</v>
      </c>
      <c r="B3" s="7">
        <v>39.299999999999997</v>
      </c>
      <c r="C3" s="7">
        <v>35</v>
      </c>
      <c r="D3" s="7">
        <v>25</v>
      </c>
      <c r="E3" s="7" t="s">
        <v>169</v>
      </c>
    </row>
    <row r="4" spans="1:5" ht="16" x14ac:dyDescent="0.2">
      <c r="A4" s="6" t="s">
        <v>69</v>
      </c>
      <c r="B4" s="7">
        <v>260.2</v>
      </c>
      <c r="C4" s="7">
        <v>334</v>
      </c>
      <c r="D4" s="7">
        <v>25</v>
      </c>
      <c r="E4" s="7" t="s">
        <v>169</v>
      </c>
    </row>
    <row r="5" spans="1:5" ht="16" x14ac:dyDescent="0.2">
      <c r="A5" s="6" t="s">
        <v>70</v>
      </c>
      <c r="B5" s="7">
        <v>418</v>
      </c>
      <c r="C5" s="7">
        <v>2820</v>
      </c>
      <c r="D5" s="7">
        <v>25</v>
      </c>
      <c r="E5" s="7" t="s">
        <v>169</v>
      </c>
    </row>
    <row r="6" spans="1:5" ht="16" x14ac:dyDescent="0.2">
      <c r="A6" s="6" t="s">
        <v>71</v>
      </c>
      <c r="B6" s="7">
        <v>501.9</v>
      </c>
      <c r="C6" s="7">
        <v>560</v>
      </c>
      <c r="D6" s="7">
        <v>25</v>
      </c>
      <c r="E6" s="7" t="s">
        <v>169</v>
      </c>
    </row>
    <row r="7" spans="1:5" ht="16" x14ac:dyDescent="0.2">
      <c r="A7" s="6" t="s">
        <v>72</v>
      </c>
      <c r="B7" s="7">
        <v>350.2</v>
      </c>
      <c r="C7" s="7">
        <v>338</v>
      </c>
      <c r="D7" s="7">
        <v>25</v>
      </c>
      <c r="E7" s="7" t="s">
        <v>169</v>
      </c>
    </row>
    <row r="8" spans="1:5" ht="16" x14ac:dyDescent="0.2">
      <c r="A8" s="6" t="s">
        <v>73</v>
      </c>
      <c r="B8" s="7">
        <v>805.1</v>
      </c>
      <c r="C8" s="7">
        <v>2114</v>
      </c>
      <c r="D8" s="7">
        <v>25</v>
      </c>
      <c r="E8" s="7" t="s">
        <v>169</v>
      </c>
    </row>
    <row r="9" spans="1:5" ht="16" x14ac:dyDescent="0.2">
      <c r="A9" s="6" t="s">
        <v>74</v>
      </c>
      <c r="B9" s="7">
        <v>622.78200000000004</v>
      </c>
      <c r="C9" s="7">
        <v>663</v>
      </c>
      <c r="D9" s="7">
        <v>25</v>
      </c>
      <c r="E9" s="7" t="s">
        <v>169</v>
      </c>
    </row>
    <row r="10" spans="1:5" ht="16" x14ac:dyDescent="0.2">
      <c r="A10" s="6" t="s">
        <v>66</v>
      </c>
      <c r="B10" s="7">
        <v>583.20000000000005</v>
      </c>
      <c r="C10" s="7">
        <v>1072</v>
      </c>
      <c r="D10" s="7">
        <v>25</v>
      </c>
      <c r="E10" s="7" t="s">
        <v>169</v>
      </c>
    </row>
    <row r="11" spans="1:5" ht="16" x14ac:dyDescent="0.2">
      <c r="A11" s="6" t="s">
        <v>156</v>
      </c>
      <c r="B11" s="7">
        <v>37.6</v>
      </c>
      <c r="C11" s="7">
        <v>548</v>
      </c>
      <c r="D11" s="7">
        <v>25</v>
      </c>
      <c r="E11" s="7" t="s">
        <v>169</v>
      </c>
    </row>
    <row r="12" spans="1:5" ht="16" x14ac:dyDescent="0.2">
      <c r="A12" s="6" t="s">
        <v>157</v>
      </c>
      <c r="B12" s="7">
        <v>400.9</v>
      </c>
      <c r="C12" s="7">
        <v>630</v>
      </c>
      <c r="D12" s="7">
        <v>25</v>
      </c>
      <c r="E12" s="7" t="s">
        <v>169</v>
      </c>
    </row>
    <row r="13" spans="1:5" ht="16" x14ac:dyDescent="0.2">
      <c r="A13" s="6" t="s">
        <v>158</v>
      </c>
      <c r="B13" s="7">
        <v>375.1</v>
      </c>
      <c r="C13" s="7">
        <v>693</v>
      </c>
      <c r="D13" s="7">
        <v>25</v>
      </c>
      <c r="E13" s="7" t="s">
        <v>169</v>
      </c>
    </row>
    <row r="14" spans="1:5" ht="16" x14ac:dyDescent="0.2">
      <c r="A14" s="6" t="s">
        <v>159</v>
      </c>
      <c r="B14" s="7">
        <v>313.89999999999998</v>
      </c>
      <c r="C14" s="7">
        <v>204</v>
      </c>
      <c r="D14" s="7">
        <v>25</v>
      </c>
      <c r="E14" s="7" t="s">
        <v>169</v>
      </c>
    </row>
    <row r="15" spans="1:5" ht="16" x14ac:dyDescent="0.2">
      <c r="A15" s="6" t="s">
        <v>160</v>
      </c>
      <c r="B15" s="7">
        <v>2826.12</v>
      </c>
      <c r="C15" s="7">
        <v>2934</v>
      </c>
      <c r="D15" s="7">
        <v>25</v>
      </c>
      <c r="E15" s="7" t="s">
        <v>169</v>
      </c>
    </row>
    <row r="16" spans="1:5" ht="16" x14ac:dyDescent="0.2">
      <c r="A16" s="6" t="s">
        <v>161</v>
      </c>
      <c r="B16" s="7">
        <v>978.42</v>
      </c>
      <c r="C16" s="7">
        <v>1554</v>
      </c>
      <c r="D16" s="7">
        <v>25</v>
      </c>
      <c r="E16" s="7" t="s">
        <v>169</v>
      </c>
    </row>
    <row r="17" spans="1:5" ht="16" x14ac:dyDescent="0.2">
      <c r="A17" s="6" t="s">
        <v>162</v>
      </c>
      <c r="B17" s="7">
        <v>287.7</v>
      </c>
      <c r="C17" s="7">
        <v>233</v>
      </c>
      <c r="D17" s="7">
        <v>25</v>
      </c>
      <c r="E17" s="7" t="s">
        <v>169</v>
      </c>
    </row>
    <row r="18" spans="1:5" ht="16" x14ac:dyDescent="0.2">
      <c r="A18" s="6" t="s">
        <v>62</v>
      </c>
      <c r="B18" s="7">
        <v>178.48</v>
      </c>
      <c r="C18" s="7">
        <v>148</v>
      </c>
      <c r="D18" s="7">
        <v>25</v>
      </c>
      <c r="E18" s="7" t="s">
        <v>169</v>
      </c>
    </row>
    <row r="19" spans="1:5" ht="16" x14ac:dyDescent="0.2">
      <c r="A19" s="6" t="s">
        <v>63</v>
      </c>
      <c r="B19" s="7">
        <v>199.53</v>
      </c>
      <c r="C19" s="7">
        <v>290</v>
      </c>
      <c r="D19" s="7">
        <v>25</v>
      </c>
      <c r="E19" s="7" t="s">
        <v>169</v>
      </c>
    </row>
    <row r="20" spans="1:5" ht="16" x14ac:dyDescent="0.2">
      <c r="A20" s="6" t="s">
        <v>64</v>
      </c>
      <c r="B20" s="7">
        <v>46.48</v>
      </c>
      <c r="C20" s="7">
        <v>43</v>
      </c>
      <c r="D20" s="7">
        <v>25</v>
      </c>
      <c r="E20" s="7" t="s">
        <v>169</v>
      </c>
    </row>
    <row r="21" spans="1:5" ht="16" x14ac:dyDescent="0.2">
      <c r="A21" s="6" t="s">
        <v>78</v>
      </c>
      <c r="B21" s="7">
        <v>192.31899999999999</v>
      </c>
      <c r="C21" s="7">
        <v>258</v>
      </c>
      <c r="D21" s="7">
        <v>25</v>
      </c>
      <c r="E21" s="7" t="s">
        <v>169</v>
      </c>
    </row>
    <row r="22" spans="1:5" ht="16" x14ac:dyDescent="0.2">
      <c r="A22" s="6" t="s">
        <v>79</v>
      </c>
      <c r="B22" s="7">
        <v>163.69</v>
      </c>
      <c r="C22" s="7">
        <v>312</v>
      </c>
      <c r="D22" s="7">
        <v>25</v>
      </c>
      <c r="E22" s="7" t="s">
        <v>169</v>
      </c>
    </row>
    <row r="23" spans="1:5" ht="16" x14ac:dyDescent="0.2">
      <c r="A23" s="6" t="s">
        <v>80</v>
      </c>
      <c r="B23" s="7">
        <v>168.49</v>
      </c>
      <c r="C23" s="7">
        <v>192</v>
      </c>
      <c r="D23" s="7">
        <v>25</v>
      </c>
      <c r="E23" s="7" t="s">
        <v>169</v>
      </c>
    </row>
    <row r="24" spans="1:5" ht="16" x14ac:dyDescent="0.2">
      <c r="A24" s="6" t="s">
        <v>81</v>
      </c>
      <c r="B24" s="7">
        <v>10.592000000000001</v>
      </c>
      <c r="C24" s="7">
        <v>19</v>
      </c>
      <c r="D24" s="7">
        <v>50</v>
      </c>
      <c r="E24" s="7" t="s">
        <v>169</v>
      </c>
    </row>
    <row r="25" spans="1:5" ht="16" x14ac:dyDescent="0.2">
      <c r="A25" s="6" t="s">
        <v>4</v>
      </c>
      <c r="B25" s="7">
        <v>14.71</v>
      </c>
      <c r="C25" s="7">
        <v>20</v>
      </c>
      <c r="D25" s="7">
        <v>50</v>
      </c>
      <c r="E25" s="7" t="s">
        <v>169</v>
      </c>
    </row>
    <row r="26" spans="1:5" ht="16" x14ac:dyDescent="0.2">
      <c r="A26" s="6" t="s">
        <v>5</v>
      </c>
      <c r="B26" s="7">
        <v>14.59</v>
      </c>
      <c r="C26" s="7">
        <v>18</v>
      </c>
      <c r="D26" s="7">
        <v>50</v>
      </c>
      <c r="E26" s="7" t="s">
        <v>169</v>
      </c>
    </row>
    <row r="27" spans="1:5" ht="16" x14ac:dyDescent="0.2">
      <c r="A27" s="6" t="s">
        <v>6</v>
      </c>
      <c r="B27" s="7">
        <v>95.817999999999998</v>
      </c>
      <c r="C27" s="7">
        <v>135</v>
      </c>
      <c r="D27" s="7">
        <v>25</v>
      </c>
      <c r="E27" s="7" t="s">
        <v>169</v>
      </c>
    </row>
    <row r="28" spans="1:5" ht="16" x14ac:dyDescent="0.2">
      <c r="A28" s="6" t="s">
        <v>7</v>
      </c>
      <c r="B28" s="7">
        <v>85.471999999999994</v>
      </c>
      <c r="C28" s="7">
        <v>124</v>
      </c>
      <c r="D28" s="7">
        <v>25</v>
      </c>
      <c r="E28" s="7" t="s">
        <v>169</v>
      </c>
    </row>
    <row r="29" spans="1:5" ht="16" x14ac:dyDescent="0.2">
      <c r="A29" s="6" t="s">
        <v>8</v>
      </c>
      <c r="B29" s="7">
        <v>68.222999999999999</v>
      </c>
      <c r="C29" s="7">
        <v>107</v>
      </c>
      <c r="D29" s="7">
        <v>25</v>
      </c>
      <c r="E29" s="7" t="s">
        <v>169</v>
      </c>
    </row>
    <row r="30" spans="1:5" ht="16" x14ac:dyDescent="0.2">
      <c r="A30" s="6" t="s">
        <v>12</v>
      </c>
      <c r="B30" s="7">
        <v>87.843000000000004</v>
      </c>
      <c r="C30" s="7">
        <v>143</v>
      </c>
      <c r="D30" s="7">
        <v>25</v>
      </c>
      <c r="E30" s="7" t="s">
        <v>169</v>
      </c>
    </row>
    <row r="31" spans="1:5" ht="16" x14ac:dyDescent="0.2">
      <c r="A31" s="6" t="s">
        <v>13</v>
      </c>
      <c r="B31" s="7">
        <v>136.9</v>
      </c>
      <c r="C31" s="7">
        <v>218</v>
      </c>
      <c r="D31" s="7">
        <v>25</v>
      </c>
      <c r="E31" s="7" t="s">
        <v>169</v>
      </c>
    </row>
    <row r="32" spans="1:5" ht="16" x14ac:dyDescent="0.2">
      <c r="A32" s="6" t="s">
        <v>14</v>
      </c>
      <c r="B32" s="7">
        <v>125.19199999999999</v>
      </c>
      <c r="C32" s="7">
        <v>192</v>
      </c>
      <c r="D32" s="7">
        <v>25</v>
      </c>
      <c r="E32" s="7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InsituExtractions</vt:lpstr>
      <vt:lpstr>SentToColumba_March2015</vt:lpstr>
      <vt:lpstr>ExperimentExtractions</vt:lpstr>
      <vt:lpstr>SentToColumbia_June2015</vt:lpstr>
    </vt:vector>
  </TitlesOfParts>
  <Company>Woods Hole Oceanographic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Alexander</dc:creator>
  <cp:lastModifiedBy>Harriet Alexander</cp:lastModifiedBy>
  <dcterms:created xsi:type="dcterms:W3CDTF">2015-03-27T12:56:06Z</dcterms:created>
  <dcterms:modified xsi:type="dcterms:W3CDTF">2019-07-25T19:57:31Z</dcterms:modified>
</cp:coreProperties>
</file>