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firstSheet="3" activeTab="4"/>
  </bookViews>
  <sheets>
    <sheet name="Raw2ColsAtSource" sheetId="1" r:id="rId1"/>
    <sheet name="RawConvertedTo1Col" sheetId="2" r:id="rId2"/>
    <sheet name="1ColTransposed&amp;Cols&amp;FormusAdded" sheetId="3" r:id="rId3"/>
    <sheet name="ValuesReplacingFormulas" sheetId="4" r:id="rId4"/>
    <sheet name="ReorderedDataInputToReadpq" sheetId="5" r:id="rId5"/>
    <sheet name="ReorderedDataInputToReadpqpcap" sheetId="9" r:id="rId6"/>
    <sheet name="ReorderedDataInputToReadindpq" sheetId="10" r:id="rId7"/>
    <sheet name="ReorderedDataInputToReadpqFvNER" sheetId="11" r:id="rId8"/>
  </sheets>
  <calcPr calcId="145621"/>
</workbook>
</file>

<file path=xl/calcChain.xml><?xml version="1.0" encoding="utf-8"?>
<calcChain xmlns="http://schemas.openxmlformats.org/spreadsheetml/2006/main">
  <c r="AB66" i="3" l="1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BN23" i="2" l="1"/>
  <c r="BM23" i="2" l="1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Z67" i="3" l="1"/>
  <c r="AY67" i="3"/>
  <c r="AZ66" i="3"/>
  <c r="AY66" i="3"/>
  <c r="AZ65" i="3"/>
  <c r="AY65" i="3"/>
  <c r="AZ64" i="3"/>
  <c r="AY64" i="3"/>
  <c r="AZ63" i="3"/>
  <c r="AY63" i="3"/>
  <c r="AZ62" i="3"/>
  <c r="AY62" i="3"/>
  <c r="AZ61" i="3"/>
  <c r="AY61" i="3"/>
  <c r="AZ60" i="3"/>
  <c r="AY60" i="3"/>
  <c r="AZ59" i="3"/>
  <c r="AY59" i="3"/>
  <c r="AZ58" i="3"/>
  <c r="AY58" i="3"/>
  <c r="AZ57" i="3"/>
  <c r="AY57" i="3"/>
  <c r="AZ56" i="3"/>
  <c r="AY56" i="3"/>
  <c r="AZ55" i="3"/>
  <c r="AY55" i="3"/>
  <c r="AZ54" i="3"/>
  <c r="AY54" i="3"/>
  <c r="AZ53" i="3"/>
  <c r="AY53" i="3"/>
  <c r="AZ52" i="3"/>
  <c r="AY52" i="3"/>
  <c r="AZ51" i="3"/>
  <c r="AY51" i="3"/>
  <c r="AZ50" i="3"/>
  <c r="AY50" i="3"/>
  <c r="AZ49" i="3"/>
  <c r="AY49" i="3"/>
  <c r="AZ48" i="3"/>
  <c r="AY48" i="3"/>
  <c r="AZ47" i="3"/>
  <c r="AY47" i="3"/>
  <c r="AZ46" i="3"/>
  <c r="AY46" i="3"/>
  <c r="AZ45" i="3"/>
  <c r="AY45" i="3"/>
  <c r="AZ44" i="3"/>
  <c r="AY44" i="3"/>
  <c r="AZ43" i="3"/>
  <c r="AY43" i="3"/>
  <c r="AZ42" i="3"/>
  <c r="AY42" i="3"/>
  <c r="AZ41" i="3"/>
  <c r="AY41" i="3"/>
  <c r="AZ40" i="3"/>
  <c r="AY40" i="3"/>
  <c r="AZ39" i="3"/>
  <c r="AY39" i="3"/>
  <c r="AZ38" i="3"/>
  <c r="AY38" i="3"/>
  <c r="AZ37" i="3"/>
  <c r="AY37" i="3"/>
  <c r="AZ36" i="3"/>
  <c r="AY36" i="3"/>
  <c r="AZ35" i="3"/>
  <c r="AY35" i="3"/>
  <c r="AZ34" i="3"/>
  <c r="AY34" i="3"/>
  <c r="AZ33" i="3"/>
  <c r="AY33" i="3"/>
  <c r="AZ32" i="3"/>
  <c r="AY32" i="3"/>
  <c r="AZ31" i="3"/>
  <c r="AY31" i="3"/>
  <c r="AZ30" i="3"/>
  <c r="AY30" i="3"/>
  <c r="AZ29" i="3"/>
  <c r="AY29" i="3"/>
  <c r="AZ28" i="3"/>
  <c r="AY28" i="3"/>
  <c r="AZ27" i="3"/>
  <c r="AY27" i="3"/>
  <c r="AZ26" i="3"/>
  <c r="AY26" i="3"/>
  <c r="AZ25" i="3"/>
  <c r="AY25" i="3"/>
  <c r="AZ24" i="3"/>
  <c r="AY24" i="3"/>
  <c r="AZ23" i="3"/>
  <c r="AY23" i="3"/>
  <c r="AZ22" i="3"/>
  <c r="AY22" i="3"/>
  <c r="AZ21" i="3"/>
  <c r="AY21" i="3"/>
  <c r="AZ20" i="3"/>
  <c r="AY20" i="3"/>
  <c r="AZ19" i="3"/>
  <c r="AY19" i="3"/>
  <c r="AZ18" i="3"/>
  <c r="AY18" i="3"/>
  <c r="AZ17" i="3"/>
  <c r="AY17" i="3"/>
  <c r="AZ16" i="3"/>
  <c r="AY16" i="3"/>
  <c r="AZ15" i="3"/>
  <c r="AY15" i="3"/>
  <c r="AZ14" i="3"/>
  <c r="AY14" i="3"/>
  <c r="AZ13" i="3"/>
  <c r="AY13" i="3"/>
  <c r="AZ12" i="3"/>
  <c r="AY12" i="3"/>
  <c r="AZ11" i="3"/>
  <c r="AY11" i="3"/>
  <c r="AZ10" i="3"/>
  <c r="AY10" i="3"/>
  <c r="AZ9" i="3"/>
  <c r="AY9" i="3"/>
  <c r="AZ8" i="3"/>
  <c r="AY8" i="3"/>
  <c r="AZ7" i="3"/>
  <c r="AY7" i="3"/>
  <c r="AZ6" i="3"/>
  <c r="AY6" i="3"/>
  <c r="AZ5" i="3"/>
  <c r="AY5" i="3"/>
  <c r="AZ4" i="3"/>
  <c r="AY4" i="3"/>
  <c r="AZ3" i="3"/>
  <c r="AY3" i="3"/>
  <c r="AZ2" i="3"/>
  <c r="AY2" i="3"/>
  <c r="AW22" i="3"/>
  <c r="AU67" i="3"/>
  <c r="AW67" i="3" s="1"/>
  <c r="AU66" i="3"/>
  <c r="AW66" i="3" s="1"/>
  <c r="AU65" i="3"/>
  <c r="AW65" i="3" s="1"/>
  <c r="AU64" i="3"/>
  <c r="AW64" i="3" s="1"/>
  <c r="AU63" i="3"/>
  <c r="AW63" i="3" s="1"/>
  <c r="AU62" i="3"/>
  <c r="AW62" i="3" s="1"/>
  <c r="AU61" i="3"/>
  <c r="AW61" i="3" s="1"/>
  <c r="AU60" i="3"/>
  <c r="AW60" i="3" s="1"/>
  <c r="AU59" i="3"/>
  <c r="AW59" i="3" s="1"/>
  <c r="AU58" i="3"/>
  <c r="AW58" i="3" s="1"/>
  <c r="AU57" i="3"/>
  <c r="AW57" i="3" s="1"/>
  <c r="AU56" i="3"/>
  <c r="AW56" i="3" s="1"/>
  <c r="AU55" i="3"/>
  <c r="AW55" i="3" s="1"/>
  <c r="AU54" i="3"/>
  <c r="AW54" i="3" s="1"/>
  <c r="AU53" i="3"/>
  <c r="AW53" i="3" s="1"/>
  <c r="AU52" i="3"/>
  <c r="AW52" i="3" s="1"/>
  <c r="AU51" i="3"/>
  <c r="AW51" i="3" s="1"/>
  <c r="AU50" i="3"/>
  <c r="AW50" i="3" s="1"/>
  <c r="AU49" i="3"/>
  <c r="AW49" i="3" s="1"/>
  <c r="AU48" i="3"/>
  <c r="AW48" i="3" s="1"/>
  <c r="AU47" i="3"/>
  <c r="AW47" i="3" s="1"/>
  <c r="AU46" i="3"/>
  <c r="AW46" i="3" s="1"/>
  <c r="AU45" i="3"/>
  <c r="AW45" i="3" s="1"/>
  <c r="AU44" i="3"/>
  <c r="AW44" i="3" s="1"/>
  <c r="AU43" i="3"/>
  <c r="AW43" i="3" s="1"/>
  <c r="AU42" i="3"/>
  <c r="AW42" i="3" s="1"/>
  <c r="AU41" i="3"/>
  <c r="AW41" i="3" s="1"/>
  <c r="AU40" i="3"/>
  <c r="AW40" i="3" s="1"/>
  <c r="AU39" i="3"/>
  <c r="AW39" i="3" s="1"/>
  <c r="AU38" i="3"/>
  <c r="AW38" i="3" s="1"/>
  <c r="AU37" i="3"/>
  <c r="AW37" i="3" s="1"/>
  <c r="AU36" i="3"/>
  <c r="AW36" i="3" s="1"/>
  <c r="AU35" i="3"/>
  <c r="AW35" i="3" s="1"/>
  <c r="AU34" i="3"/>
  <c r="AW34" i="3" s="1"/>
  <c r="AU33" i="3"/>
  <c r="AW33" i="3" s="1"/>
  <c r="AU32" i="3"/>
  <c r="AW32" i="3" s="1"/>
  <c r="AU31" i="3"/>
  <c r="AW31" i="3" s="1"/>
  <c r="AU30" i="3"/>
  <c r="AW30" i="3" s="1"/>
  <c r="AU29" i="3"/>
  <c r="AW29" i="3" s="1"/>
  <c r="AU28" i="3"/>
  <c r="AW28" i="3" s="1"/>
  <c r="AU27" i="3"/>
  <c r="AW27" i="3" s="1"/>
  <c r="AU26" i="3"/>
  <c r="AW26" i="3" s="1"/>
  <c r="AU25" i="3"/>
  <c r="AW25" i="3" s="1"/>
  <c r="AU24" i="3"/>
  <c r="AW24" i="3" s="1"/>
  <c r="AU23" i="3"/>
  <c r="AW23" i="3" s="1"/>
  <c r="AU22" i="3"/>
  <c r="AU21" i="3"/>
  <c r="AW21" i="3" s="1"/>
  <c r="AU20" i="3"/>
  <c r="AW20" i="3" s="1"/>
  <c r="AU19" i="3"/>
  <c r="AW19" i="3" s="1"/>
  <c r="AU18" i="3"/>
  <c r="AW18" i="3" s="1"/>
  <c r="AU17" i="3"/>
  <c r="AW17" i="3" s="1"/>
  <c r="AU16" i="3"/>
  <c r="AW16" i="3" s="1"/>
  <c r="AU15" i="3"/>
  <c r="AW15" i="3" s="1"/>
  <c r="AU14" i="3"/>
  <c r="AW14" i="3" s="1"/>
  <c r="AU13" i="3"/>
  <c r="AW13" i="3" s="1"/>
  <c r="AU12" i="3"/>
  <c r="AW12" i="3" s="1"/>
  <c r="AU11" i="3"/>
  <c r="AW11" i="3" s="1"/>
  <c r="AU10" i="3"/>
  <c r="AW10" i="3" s="1"/>
  <c r="AU9" i="3"/>
  <c r="AW9" i="3" s="1"/>
  <c r="AU8" i="3"/>
  <c r="AW8" i="3" s="1"/>
  <c r="AU7" i="3"/>
  <c r="AW7" i="3" s="1"/>
  <c r="AU6" i="3"/>
  <c r="AW6" i="3" s="1"/>
  <c r="AU5" i="3"/>
  <c r="AW5" i="3" s="1"/>
  <c r="AU4" i="3"/>
  <c r="AW4" i="3" s="1"/>
  <c r="AU3" i="3"/>
  <c r="AW3" i="3" s="1"/>
  <c r="AU2" i="3"/>
  <c r="AW2" i="3" s="1"/>
  <c r="AC64" i="3" l="1"/>
  <c r="CC64" i="3" s="1"/>
  <c r="AC62" i="3"/>
  <c r="CC62" i="3" s="1"/>
  <c r="AC48" i="3"/>
  <c r="CC48" i="3" s="1"/>
  <c r="AC32" i="3"/>
  <c r="CC32" i="3" s="1"/>
  <c r="AC30" i="3"/>
  <c r="CC30" i="3" s="1"/>
  <c r="AC16" i="3"/>
  <c r="CC16" i="3" s="1"/>
  <c r="AC65" i="3"/>
  <c r="CC65" i="3" s="1"/>
  <c r="AC61" i="3"/>
  <c r="CC61" i="3" s="1"/>
  <c r="AC60" i="3"/>
  <c r="CC60" i="3" s="1"/>
  <c r="AC58" i="3"/>
  <c r="CC58" i="3" s="1"/>
  <c r="AC57" i="3"/>
  <c r="CC57" i="3" s="1"/>
  <c r="AC56" i="3"/>
  <c r="CC56" i="3" s="1"/>
  <c r="AC54" i="3"/>
  <c r="CC54" i="3" s="1"/>
  <c r="AC53" i="3"/>
  <c r="CC53" i="3" s="1"/>
  <c r="AC52" i="3"/>
  <c r="CC52" i="3" s="1"/>
  <c r="AC50" i="3"/>
  <c r="CC50" i="3" s="1"/>
  <c r="AC49" i="3"/>
  <c r="CC49" i="3" s="1"/>
  <c r="AC46" i="3"/>
  <c r="CC46" i="3" s="1"/>
  <c r="AC45" i="3"/>
  <c r="CC45" i="3" s="1"/>
  <c r="AC44" i="3"/>
  <c r="CC44" i="3" s="1"/>
  <c r="AC42" i="3"/>
  <c r="CC42" i="3" s="1"/>
  <c r="AC41" i="3"/>
  <c r="CC41" i="3" s="1"/>
  <c r="AC40" i="3"/>
  <c r="CC40" i="3" s="1"/>
  <c r="AC38" i="3"/>
  <c r="CC38" i="3" s="1"/>
  <c r="AC37" i="3"/>
  <c r="CC37" i="3" s="1"/>
  <c r="AC36" i="3"/>
  <c r="CC36" i="3" s="1"/>
  <c r="AC34" i="3"/>
  <c r="CC34" i="3" s="1"/>
  <c r="AC33" i="3"/>
  <c r="CC33" i="3" s="1"/>
  <c r="AC29" i="3"/>
  <c r="CC29" i="3" s="1"/>
  <c r="AC28" i="3"/>
  <c r="CC28" i="3" s="1"/>
  <c r="AC26" i="3"/>
  <c r="CC26" i="3" s="1"/>
  <c r="AC25" i="3"/>
  <c r="CC25" i="3" s="1"/>
  <c r="AC24" i="3"/>
  <c r="CC24" i="3" s="1"/>
  <c r="AC22" i="3"/>
  <c r="CC22" i="3" s="1"/>
  <c r="AC21" i="3"/>
  <c r="CC21" i="3" s="1"/>
  <c r="AC20" i="3"/>
  <c r="CC20" i="3" s="1"/>
  <c r="AC18" i="3"/>
  <c r="CC18" i="3" s="1"/>
  <c r="AC17" i="3"/>
  <c r="CC17" i="3" s="1"/>
  <c r="AC14" i="3"/>
  <c r="CC14" i="3" s="1"/>
  <c r="AC13" i="3"/>
  <c r="CC13" i="3" s="1"/>
  <c r="AC12" i="3"/>
  <c r="CC12" i="3" s="1"/>
  <c r="AC10" i="3"/>
  <c r="CC10" i="3" s="1"/>
  <c r="AC9" i="3"/>
  <c r="CC9" i="3" s="1"/>
  <c r="AC8" i="3"/>
  <c r="CC8" i="3" s="1"/>
  <c r="AC6" i="3"/>
  <c r="CC6" i="3" s="1"/>
  <c r="AC5" i="3"/>
  <c r="CC5" i="3" s="1"/>
  <c r="AC4" i="3"/>
  <c r="CC4" i="3" s="1"/>
  <c r="AC2" i="3"/>
  <c r="CC2" i="3" s="1"/>
  <c r="BT65" i="3"/>
  <c r="BT64" i="3"/>
  <c r="BT63" i="3"/>
  <c r="BT62" i="3"/>
  <c r="BT61" i="3"/>
  <c r="BT60" i="3"/>
  <c r="BT59" i="3"/>
  <c r="BT58" i="3"/>
  <c r="BT57" i="3"/>
  <c r="BT56" i="3"/>
  <c r="BT55" i="3"/>
  <c r="BT54" i="3"/>
  <c r="BT53" i="3"/>
  <c r="BT52" i="3"/>
  <c r="BT51" i="3"/>
  <c r="BT50" i="3"/>
  <c r="BT49" i="3"/>
  <c r="BT48" i="3"/>
  <c r="BT47" i="3"/>
  <c r="BT46" i="3"/>
  <c r="BT45" i="3"/>
  <c r="BT44" i="3"/>
  <c r="BT43" i="3"/>
  <c r="BT42" i="3"/>
  <c r="BT41" i="3"/>
  <c r="BT40" i="3"/>
  <c r="BT39" i="3"/>
  <c r="BT38" i="3"/>
  <c r="BT37" i="3"/>
  <c r="BT36" i="3"/>
  <c r="BT35" i="3"/>
  <c r="BT34" i="3"/>
  <c r="BT33" i="3"/>
  <c r="BT32" i="3"/>
  <c r="BT31" i="3"/>
  <c r="BT30" i="3"/>
  <c r="BT29" i="3"/>
  <c r="BT28" i="3"/>
  <c r="BT27" i="3"/>
  <c r="BT26" i="3"/>
  <c r="BT25" i="3"/>
  <c r="BT24" i="3"/>
  <c r="BT23" i="3"/>
  <c r="BT22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T9" i="3"/>
  <c r="BT8" i="3"/>
  <c r="BT7" i="3"/>
  <c r="BT6" i="3"/>
  <c r="BT5" i="3"/>
  <c r="BT4" i="3"/>
  <c r="BT3" i="3"/>
  <c r="BT2" i="3"/>
  <c r="BW65" i="3"/>
  <c r="BW64" i="3"/>
  <c r="BW63" i="3"/>
  <c r="BW62" i="3"/>
  <c r="BW61" i="3"/>
  <c r="BW60" i="3"/>
  <c r="BW59" i="3"/>
  <c r="BW58" i="3"/>
  <c r="BW57" i="3"/>
  <c r="BW56" i="3"/>
  <c r="BW55" i="3"/>
  <c r="BW54" i="3"/>
  <c r="BW53" i="3"/>
  <c r="BW52" i="3"/>
  <c r="BW51" i="3"/>
  <c r="BW50" i="3"/>
  <c r="BW49" i="3"/>
  <c r="BW48" i="3"/>
  <c r="BW47" i="3"/>
  <c r="BW46" i="3"/>
  <c r="BW45" i="3"/>
  <c r="BW44" i="3"/>
  <c r="BW43" i="3"/>
  <c r="BW42" i="3"/>
  <c r="BW41" i="3"/>
  <c r="BW40" i="3"/>
  <c r="BW39" i="3"/>
  <c r="BW38" i="3"/>
  <c r="BW37" i="3"/>
  <c r="BW36" i="3"/>
  <c r="BW35" i="3"/>
  <c r="BW34" i="3"/>
  <c r="BW33" i="3"/>
  <c r="BW32" i="3"/>
  <c r="BW31" i="3"/>
  <c r="BW30" i="3"/>
  <c r="BW29" i="3"/>
  <c r="BW28" i="3"/>
  <c r="BW27" i="3"/>
  <c r="BW26" i="3"/>
  <c r="BW25" i="3"/>
  <c r="BW24" i="3"/>
  <c r="BW23" i="3"/>
  <c r="BW22" i="3"/>
  <c r="BW21" i="3"/>
  <c r="BW20" i="3"/>
  <c r="BW19" i="3"/>
  <c r="BW18" i="3"/>
  <c r="BW17" i="3"/>
  <c r="BW16" i="3"/>
  <c r="BW15" i="3"/>
  <c r="BW14" i="3"/>
  <c r="BW13" i="3"/>
  <c r="BW12" i="3"/>
  <c r="BW11" i="3"/>
  <c r="BW10" i="3"/>
  <c r="BW9" i="3"/>
  <c r="BW8" i="3"/>
  <c r="BW7" i="3"/>
  <c r="BW6" i="3"/>
  <c r="BW5" i="3"/>
  <c r="BW4" i="3"/>
  <c r="BW3" i="3"/>
  <c r="BW2" i="3"/>
  <c r="BU65" i="3"/>
  <c r="BU64" i="3"/>
  <c r="BU63" i="3"/>
  <c r="BU62" i="3"/>
  <c r="BU61" i="3"/>
  <c r="BU60" i="3"/>
  <c r="BU59" i="3"/>
  <c r="BU58" i="3"/>
  <c r="BU57" i="3"/>
  <c r="BU56" i="3"/>
  <c r="BU55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CB51" i="3"/>
  <c r="CB35" i="3"/>
  <c r="CB19" i="3"/>
  <c r="CB3" i="3"/>
  <c r="Q65" i="3"/>
  <c r="CB65" i="3" s="1"/>
  <c r="Q64" i="3"/>
  <c r="CB64" i="3"/>
  <c r="Q63" i="3"/>
  <c r="CB63" i="3" s="1"/>
  <c r="Q62" i="3"/>
  <c r="CB62" i="3" s="1"/>
  <c r="Q61" i="3"/>
  <c r="CB61" i="3" s="1"/>
  <c r="Q60" i="3"/>
  <c r="CB60" i="3" s="1"/>
  <c r="Q59" i="3"/>
  <c r="CB59" i="3" s="1"/>
  <c r="Q58" i="3"/>
  <c r="CB58" i="3" s="1"/>
  <c r="Q57" i="3"/>
  <c r="CB57" i="3"/>
  <c r="Q56" i="3"/>
  <c r="CB56" i="3" s="1"/>
  <c r="Q55" i="3"/>
  <c r="CB55" i="3" s="1"/>
  <c r="Q54" i="3"/>
  <c r="CB54" i="3"/>
  <c r="Q53" i="3"/>
  <c r="CB53" i="3" s="1"/>
  <c r="Q52" i="3"/>
  <c r="CB52" i="3" s="1"/>
  <c r="Q51" i="3"/>
  <c r="Q50" i="3"/>
  <c r="CB50" i="3"/>
  <c r="Q49" i="3"/>
  <c r="CB49" i="3" s="1"/>
  <c r="Q48" i="3"/>
  <c r="CB48" i="3"/>
  <c r="Q47" i="3"/>
  <c r="CB47" i="3" s="1"/>
  <c r="Q46" i="3"/>
  <c r="CB46" i="3" s="1"/>
  <c r="Q45" i="3"/>
  <c r="CB45" i="3"/>
  <c r="Q44" i="3"/>
  <c r="CB44" i="3" s="1"/>
  <c r="Q43" i="3"/>
  <c r="CB43" i="3" s="1"/>
  <c r="Q42" i="3"/>
  <c r="CB42" i="3" s="1"/>
  <c r="Q41" i="3"/>
  <c r="CB41" i="3"/>
  <c r="Q40" i="3"/>
  <c r="CB40" i="3" s="1"/>
  <c r="Q39" i="3"/>
  <c r="CB39" i="3" s="1"/>
  <c r="Q38" i="3"/>
  <c r="CB38" i="3" s="1"/>
  <c r="Q37" i="3"/>
  <c r="CB37" i="3" s="1"/>
  <c r="Q36" i="3"/>
  <c r="CB36" i="3" s="1"/>
  <c r="Q35" i="3"/>
  <c r="Q34" i="3"/>
  <c r="CB34" i="3"/>
  <c r="Q33" i="3"/>
  <c r="CB33" i="3" s="1"/>
  <c r="Q32" i="3"/>
  <c r="CB32" i="3"/>
  <c r="Q31" i="3"/>
  <c r="CB31" i="3" s="1"/>
  <c r="Q30" i="3"/>
  <c r="CB30" i="3" s="1"/>
  <c r="Q29" i="3"/>
  <c r="CB29" i="3" s="1"/>
  <c r="Q28" i="3"/>
  <c r="CB28" i="3" s="1"/>
  <c r="Q27" i="3"/>
  <c r="CB27" i="3" s="1"/>
  <c r="Q26" i="3"/>
  <c r="CB26" i="3" s="1"/>
  <c r="Q25" i="3"/>
  <c r="CB25" i="3"/>
  <c r="Q24" i="3"/>
  <c r="CB24" i="3" s="1"/>
  <c r="Q23" i="3"/>
  <c r="CB23" i="3" s="1"/>
  <c r="Q22" i="3"/>
  <c r="CB22" i="3"/>
  <c r="Q21" i="3"/>
  <c r="CB21" i="3" s="1"/>
  <c r="Q20" i="3"/>
  <c r="CB20" i="3" s="1"/>
  <c r="Q19" i="3"/>
  <c r="Q18" i="3"/>
  <c r="CB18" i="3"/>
  <c r="Q17" i="3"/>
  <c r="CB17" i="3" s="1"/>
  <c r="Q16" i="3"/>
  <c r="CB16" i="3"/>
  <c r="Q15" i="3"/>
  <c r="CB15" i="3" s="1"/>
  <c r="Q14" i="3"/>
  <c r="CB14" i="3" s="1"/>
  <c r="Q13" i="3"/>
  <c r="CB13" i="3"/>
  <c r="Q12" i="3"/>
  <c r="CB12" i="3" s="1"/>
  <c r="Q11" i="3"/>
  <c r="CB11" i="3" s="1"/>
  <c r="Q10" i="3"/>
  <c r="CB10" i="3" s="1"/>
  <c r="Q9" i="3"/>
  <c r="CB9" i="3"/>
  <c r="Q8" i="3"/>
  <c r="CB8" i="3" s="1"/>
  <c r="Q7" i="3"/>
  <c r="CB7" i="3" s="1"/>
  <c r="Q6" i="3"/>
  <c r="CB6" i="3" s="1"/>
  <c r="Q5" i="3"/>
  <c r="CB5" i="3" s="1"/>
  <c r="Q4" i="3"/>
  <c r="CB4" i="3"/>
  <c r="Q3" i="3"/>
  <c r="Q2" i="3"/>
  <c r="CB2" i="3"/>
  <c r="L64" i="3"/>
  <c r="CA64" i="3" s="1"/>
  <c r="L63" i="3"/>
  <c r="CA63" i="3" s="1"/>
  <c r="L62" i="3"/>
  <c r="CA62" i="3" s="1"/>
  <c r="L61" i="3"/>
  <c r="CA61" i="3" s="1"/>
  <c r="L60" i="3"/>
  <c r="CA60" i="3" s="1"/>
  <c r="L59" i="3"/>
  <c r="CA59" i="3" s="1"/>
  <c r="L58" i="3"/>
  <c r="CA58" i="3" s="1"/>
  <c r="L57" i="3"/>
  <c r="CA57" i="3" s="1"/>
  <c r="L56" i="3"/>
  <c r="CA56" i="3" s="1"/>
  <c r="L55" i="3"/>
  <c r="CA55" i="3" s="1"/>
  <c r="L54" i="3"/>
  <c r="CA54" i="3" s="1"/>
  <c r="L53" i="3"/>
  <c r="CA53" i="3" s="1"/>
  <c r="L52" i="3"/>
  <c r="CA52" i="3" s="1"/>
  <c r="L51" i="3"/>
  <c r="CA51" i="3" s="1"/>
  <c r="L50" i="3"/>
  <c r="CA50" i="3" s="1"/>
  <c r="L49" i="3"/>
  <c r="CA49" i="3" s="1"/>
  <c r="L48" i="3"/>
  <c r="CA48" i="3" s="1"/>
  <c r="L47" i="3"/>
  <c r="CA47" i="3" s="1"/>
  <c r="L46" i="3"/>
  <c r="CA46" i="3" s="1"/>
  <c r="L45" i="3"/>
  <c r="CA45" i="3" s="1"/>
  <c r="L44" i="3"/>
  <c r="CA44" i="3" s="1"/>
  <c r="L43" i="3"/>
  <c r="CA43" i="3" s="1"/>
  <c r="L42" i="3"/>
  <c r="CA42" i="3" s="1"/>
  <c r="L41" i="3"/>
  <c r="CA41" i="3" s="1"/>
  <c r="L40" i="3"/>
  <c r="CA40" i="3" s="1"/>
  <c r="L39" i="3"/>
  <c r="CA39" i="3" s="1"/>
  <c r="L38" i="3"/>
  <c r="CA38" i="3" s="1"/>
  <c r="L37" i="3"/>
  <c r="CA37" i="3" s="1"/>
  <c r="L36" i="3"/>
  <c r="CA36" i="3" s="1"/>
  <c r="L35" i="3"/>
  <c r="CA35" i="3" s="1"/>
  <c r="L34" i="3"/>
  <c r="CA34" i="3" s="1"/>
  <c r="L33" i="3"/>
  <c r="CA33" i="3" s="1"/>
  <c r="L32" i="3"/>
  <c r="CA32" i="3" s="1"/>
  <c r="L31" i="3"/>
  <c r="CA31" i="3" s="1"/>
  <c r="L30" i="3"/>
  <c r="CA30" i="3" s="1"/>
  <c r="L29" i="3"/>
  <c r="CA29" i="3" s="1"/>
  <c r="L28" i="3"/>
  <c r="CA28" i="3" s="1"/>
  <c r="L27" i="3"/>
  <c r="CA27" i="3" s="1"/>
  <c r="L26" i="3"/>
  <c r="CA26" i="3" s="1"/>
  <c r="BZ11" i="3"/>
  <c r="BZ7" i="3"/>
  <c r="W64" i="3"/>
  <c r="BY64" i="3" s="1"/>
  <c r="W63" i="3"/>
  <c r="BY63" i="3" s="1"/>
  <c r="W62" i="3"/>
  <c r="BY62" i="3" s="1"/>
  <c r="W61" i="3"/>
  <c r="BY61" i="3" s="1"/>
  <c r="W60" i="3"/>
  <c r="BY60" i="3" s="1"/>
  <c r="W59" i="3"/>
  <c r="BY59" i="3" s="1"/>
  <c r="W58" i="3"/>
  <c r="BY58" i="3" s="1"/>
  <c r="W57" i="3"/>
  <c r="BY57" i="3" s="1"/>
  <c r="W56" i="3"/>
  <c r="BY56" i="3" s="1"/>
  <c r="W55" i="3"/>
  <c r="BY55" i="3" s="1"/>
  <c r="W54" i="3"/>
  <c r="BY54" i="3" s="1"/>
  <c r="W53" i="3"/>
  <c r="BY53" i="3" s="1"/>
  <c r="W52" i="3"/>
  <c r="BY52" i="3" s="1"/>
  <c r="W51" i="3"/>
  <c r="BY51" i="3" s="1"/>
  <c r="W50" i="3"/>
  <c r="BY50" i="3" s="1"/>
  <c r="W49" i="3"/>
  <c r="BY49" i="3" s="1"/>
  <c r="W48" i="3"/>
  <c r="BY48" i="3" s="1"/>
  <c r="W47" i="3"/>
  <c r="BY47" i="3" s="1"/>
  <c r="W46" i="3"/>
  <c r="BY46" i="3" s="1"/>
  <c r="W45" i="3"/>
  <c r="BY45" i="3" s="1"/>
  <c r="W44" i="3"/>
  <c r="BY44" i="3" s="1"/>
  <c r="W43" i="3"/>
  <c r="BY43" i="3" s="1"/>
  <c r="W42" i="3"/>
  <c r="BY42" i="3" s="1"/>
  <c r="W41" i="3"/>
  <c r="BY41" i="3" s="1"/>
  <c r="W40" i="3"/>
  <c r="BY40" i="3" s="1"/>
  <c r="W39" i="3"/>
  <c r="BY39" i="3" s="1"/>
  <c r="W38" i="3"/>
  <c r="BY38" i="3" s="1"/>
  <c r="W37" i="3"/>
  <c r="BY37" i="3" s="1"/>
  <c r="W36" i="3"/>
  <c r="BY36" i="3" s="1"/>
  <c r="W35" i="3"/>
  <c r="BY35" i="3" s="1"/>
  <c r="W34" i="3"/>
  <c r="BY34" i="3" s="1"/>
  <c r="W33" i="3"/>
  <c r="BY33" i="3" s="1"/>
  <c r="W32" i="3"/>
  <c r="BY32" i="3" s="1"/>
  <c r="W31" i="3"/>
  <c r="BY31" i="3" s="1"/>
  <c r="W30" i="3"/>
  <c r="BY30" i="3" s="1"/>
  <c r="W29" i="3"/>
  <c r="BY29" i="3" s="1"/>
  <c r="W28" i="3"/>
  <c r="BY28" i="3" s="1"/>
  <c r="W27" i="3"/>
  <c r="BY27" i="3" s="1"/>
  <c r="W26" i="3"/>
  <c r="BY26" i="3" s="1"/>
  <c r="Z66" i="3"/>
  <c r="Z65" i="3"/>
  <c r="BZ65" i="3"/>
  <c r="Z64" i="3"/>
  <c r="BZ64" i="3" s="1"/>
  <c r="Z63" i="3"/>
  <c r="BZ63" i="3"/>
  <c r="Z62" i="3"/>
  <c r="BZ62" i="3" s="1"/>
  <c r="Z61" i="3"/>
  <c r="BZ61" i="3"/>
  <c r="Z60" i="3"/>
  <c r="BZ60" i="3" s="1"/>
  <c r="Z59" i="3"/>
  <c r="BZ59" i="3"/>
  <c r="Z58" i="3"/>
  <c r="BZ58" i="3" s="1"/>
  <c r="Z57" i="3"/>
  <c r="BZ57" i="3"/>
  <c r="Z56" i="3"/>
  <c r="BZ56" i="3" s="1"/>
  <c r="Z55" i="3"/>
  <c r="BZ55" i="3"/>
  <c r="Z54" i="3"/>
  <c r="BZ54" i="3" s="1"/>
  <c r="Z53" i="3"/>
  <c r="BZ53" i="3"/>
  <c r="Z52" i="3"/>
  <c r="BZ52" i="3" s="1"/>
  <c r="Z51" i="3"/>
  <c r="BZ51" i="3"/>
  <c r="Z50" i="3"/>
  <c r="BZ50" i="3" s="1"/>
  <c r="Z49" i="3"/>
  <c r="BZ49" i="3"/>
  <c r="Z48" i="3"/>
  <c r="BZ48" i="3" s="1"/>
  <c r="Z47" i="3"/>
  <c r="BZ47" i="3"/>
  <c r="Z46" i="3"/>
  <c r="BZ46" i="3" s="1"/>
  <c r="Z45" i="3"/>
  <c r="BZ45" i="3"/>
  <c r="Z44" i="3"/>
  <c r="BZ44" i="3" s="1"/>
  <c r="Z43" i="3"/>
  <c r="BZ43" i="3"/>
  <c r="Z42" i="3"/>
  <c r="BZ42" i="3" s="1"/>
  <c r="Z41" i="3"/>
  <c r="BZ41" i="3"/>
  <c r="Z40" i="3"/>
  <c r="BZ40" i="3" s="1"/>
  <c r="Z39" i="3"/>
  <c r="BZ39" i="3"/>
  <c r="Z38" i="3"/>
  <c r="BZ38" i="3" s="1"/>
  <c r="Z37" i="3"/>
  <c r="BZ37" i="3"/>
  <c r="Z36" i="3"/>
  <c r="BZ36" i="3" s="1"/>
  <c r="Z35" i="3"/>
  <c r="BZ35" i="3"/>
  <c r="Z34" i="3"/>
  <c r="BZ34" i="3" s="1"/>
  <c r="Z33" i="3"/>
  <c r="BZ33" i="3"/>
  <c r="Z32" i="3"/>
  <c r="BZ32" i="3" s="1"/>
  <c r="Z31" i="3"/>
  <c r="BZ31" i="3"/>
  <c r="Z30" i="3"/>
  <c r="BZ30" i="3" s="1"/>
  <c r="Z29" i="3"/>
  <c r="BZ29" i="3"/>
  <c r="Z28" i="3"/>
  <c r="BZ28" i="3" s="1"/>
  <c r="Z27" i="3"/>
  <c r="BZ27" i="3"/>
  <c r="Z26" i="3"/>
  <c r="BZ26" i="3" s="1"/>
  <c r="Z25" i="3"/>
  <c r="BZ25" i="3"/>
  <c r="Z24" i="3"/>
  <c r="BZ24" i="3" s="1"/>
  <c r="Z23" i="3"/>
  <c r="BZ23" i="3"/>
  <c r="Z22" i="3"/>
  <c r="BZ22" i="3" s="1"/>
  <c r="Z21" i="3"/>
  <c r="BZ21" i="3"/>
  <c r="Z20" i="3"/>
  <c r="BZ20" i="3" s="1"/>
  <c r="Z19" i="3"/>
  <c r="BZ19" i="3"/>
  <c r="Z18" i="3"/>
  <c r="BZ18" i="3" s="1"/>
  <c r="Z17" i="3"/>
  <c r="BZ17" i="3"/>
  <c r="Z16" i="3"/>
  <c r="BZ16" i="3" s="1"/>
  <c r="Z15" i="3"/>
  <c r="BZ15" i="3"/>
  <c r="Z14" i="3"/>
  <c r="BZ14" i="3" s="1"/>
  <c r="Z13" i="3"/>
  <c r="BZ13" i="3"/>
  <c r="Z12" i="3"/>
  <c r="BZ12" i="3" s="1"/>
  <c r="Z11" i="3"/>
  <c r="Z10" i="3"/>
  <c r="BZ10" i="3"/>
  <c r="Z9" i="3"/>
  <c r="BZ9" i="3"/>
  <c r="Z8" i="3"/>
  <c r="BZ8" i="3"/>
  <c r="Z7" i="3"/>
  <c r="Z6" i="3"/>
  <c r="BZ6" i="3"/>
  <c r="Z5" i="3"/>
  <c r="BZ5" i="3" s="1"/>
  <c r="Z4" i="3"/>
  <c r="BZ4" i="3"/>
  <c r="Z3" i="3"/>
  <c r="BZ3" i="3" s="1"/>
  <c r="Z2" i="3"/>
  <c r="BZ2" i="3"/>
  <c r="L65" i="3"/>
  <c r="CA65" i="3"/>
  <c r="AE2" i="3"/>
  <c r="AF2" i="3"/>
  <c r="AG2" i="3"/>
  <c r="AH2" i="3"/>
  <c r="AI2" i="3"/>
  <c r="AI3" i="3" s="1"/>
  <c r="AK2" i="3"/>
  <c r="AM2" i="3"/>
  <c r="AS2" i="3" s="1"/>
  <c r="BK2" i="3" s="1"/>
  <c r="AO2" i="3"/>
  <c r="AQ2" i="3"/>
  <c r="BO2" i="3"/>
  <c r="BA2" i="3"/>
  <c r="BS2" i="3" s="1"/>
  <c r="BB2" i="3"/>
  <c r="BX2" i="3"/>
  <c r="BM2" i="3"/>
  <c r="BQ2" i="3"/>
  <c r="BR2" i="3"/>
  <c r="BV2" i="3"/>
  <c r="AE3" i="3"/>
  <c r="AF3" i="3"/>
  <c r="AG3" i="3"/>
  <c r="AH3" i="3"/>
  <c r="AK3" i="3"/>
  <c r="AK4" i="3" s="1"/>
  <c r="AK5" i="3" s="1"/>
  <c r="AM3" i="3"/>
  <c r="AO3" i="3"/>
  <c r="AQ3" i="3"/>
  <c r="BM3" i="3"/>
  <c r="BO3" i="3"/>
  <c r="BA3" i="3"/>
  <c r="BS3" i="3" s="1"/>
  <c r="BB3" i="3"/>
  <c r="BI3" i="3"/>
  <c r="BQ3" i="3"/>
  <c r="BR3" i="3"/>
  <c r="BV3" i="3"/>
  <c r="BX3" i="3"/>
  <c r="BB65" i="3"/>
  <c r="BX65" i="3" s="1"/>
  <c r="BB64" i="3"/>
  <c r="BB63" i="3"/>
  <c r="BB62" i="3"/>
  <c r="BB61" i="3"/>
  <c r="BX61" i="3" s="1"/>
  <c r="BB60" i="3"/>
  <c r="BB59" i="3"/>
  <c r="BB58" i="3"/>
  <c r="BB57" i="3"/>
  <c r="BX57" i="3" s="1"/>
  <c r="BB56" i="3"/>
  <c r="BB55" i="3"/>
  <c r="BB54" i="3"/>
  <c r="BB53" i="3"/>
  <c r="BX53" i="3" s="1"/>
  <c r="BB52" i="3"/>
  <c r="BB51" i="3"/>
  <c r="BB50" i="3"/>
  <c r="BB49" i="3"/>
  <c r="BB48" i="3"/>
  <c r="BB47" i="3"/>
  <c r="BB46" i="3"/>
  <c r="BX46" i="3" s="1"/>
  <c r="BB45" i="3"/>
  <c r="BB44" i="3"/>
  <c r="BB43" i="3"/>
  <c r="BB42" i="3"/>
  <c r="BX42" i="3" s="1"/>
  <c r="BB41" i="3"/>
  <c r="BX41" i="3" s="1"/>
  <c r="BB40" i="3"/>
  <c r="BB39" i="3"/>
  <c r="BB38" i="3"/>
  <c r="BB37" i="3"/>
  <c r="BX37" i="3" s="1"/>
  <c r="BB36" i="3"/>
  <c r="BB35" i="3"/>
  <c r="BB34" i="3"/>
  <c r="BB33" i="3"/>
  <c r="BX33" i="3" s="1"/>
  <c r="BB32" i="3"/>
  <c r="BB31" i="3"/>
  <c r="BB30" i="3"/>
  <c r="BB29" i="3"/>
  <c r="BB28" i="3"/>
  <c r="BB27" i="3"/>
  <c r="BB26" i="3"/>
  <c r="BB25" i="3"/>
  <c r="BB24" i="3"/>
  <c r="BB23" i="3"/>
  <c r="BB22" i="3"/>
  <c r="BX22" i="3" s="1"/>
  <c r="BB21" i="3"/>
  <c r="BB20" i="3"/>
  <c r="BB19" i="3"/>
  <c r="BB18" i="3"/>
  <c r="BX18" i="3" s="1"/>
  <c r="BB17" i="3"/>
  <c r="BB16" i="3"/>
  <c r="BB15" i="3"/>
  <c r="BB14" i="3"/>
  <c r="BX14" i="3" s="1"/>
  <c r="BB13" i="3"/>
  <c r="BX13" i="3" s="1"/>
  <c r="BB12" i="3"/>
  <c r="BB11" i="3"/>
  <c r="BB10" i="3"/>
  <c r="BB9" i="3"/>
  <c r="BX9" i="3" s="1"/>
  <c r="BB8" i="3"/>
  <c r="BB7" i="3"/>
  <c r="BB6" i="3"/>
  <c r="BB5" i="3"/>
  <c r="BB4" i="3"/>
  <c r="BA65" i="3"/>
  <c r="BS65" i="3" s="1"/>
  <c r="BA64" i="3"/>
  <c r="BS64" i="3" s="1"/>
  <c r="BA63" i="3"/>
  <c r="BA62" i="3"/>
  <c r="BA61" i="3"/>
  <c r="BA60" i="3"/>
  <c r="BS60" i="3" s="1"/>
  <c r="BA59" i="3"/>
  <c r="BA58" i="3"/>
  <c r="BA57" i="3"/>
  <c r="BS57" i="3" s="1"/>
  <c r="BA56" i="3"/>
  <c r="BA55" i="3"/>
  <c r="BA54" i="3"/>
  <c r="BA53" i="3"/>
  <c r="BA52" i="3"/>
  <c r="BS52" i="3" s="1"/>
  <c r="BA51" i="3"/>
  <c r="BA50" i="3"/>
  <c r="BA49" i="3"/>
  <c r="BS49" i="3" s="1"/>
  <c r="BA48" i="3"/>
  <c r="BA47" i="3"/>
  <c r="BS47" i="3" s="1"/>
  <c r="BA46" i="3"/>
  <c r="BA45" i="3"/>
  <c r="BS45" i="3" s="1"/>
  <c r="BA44" i="3"/>
  <c r="BA43" i="3"/>
  <c r="BA42" i="3"/>
  <c r="BA41" i="3"/>
  <c r="BS41" i="3" s="1"/>
  <c r="BA40" i="3"/>
  <c r="BS40" i="3" s="1"/>
  <c r="BA39" i="3"/>
  <c r="BA38" i="3"/>
  <c r="BA37" i="3"/>
  <c r="BS37" i="3" s="1"/>
  <c r="BA36" i="3"/>
  <c r="BA35" i="3"/>
  <c r="BS35" i="3" s="1"/>
  <c r="BA34" i="3"/>
  <c r="BA33" i="3"/>
  <c r="BA32" i="3"/>
  <c r="BS32" i="3" s="1"/>
  <c r="BA31" i="3"/>
  <c r="BS31" i="3" s="1"/>
  <c r="BA30" i="3"/>
  <c r="BA29" i="3"/>
  <c r="BA28" i="3"/>
  <c r="BS28" i="3" s="1"/>
  <c r="BA27" i="3"/>
  <c r="BS27" i="3" s="1"/>
  <c r="BA26" i="3"/>
  <c r="BA25" i="3"/>
  <c r="BS25" i="3" s="1"/>
  <c r="BA24" i="3"/>
  <c r="BA23" i="3"/>
  <c r="BS23" i="3" s="1"/>
  <c r="BA22" i="3"/>
  <c r="BA21" i="3"/>
  <c r="BA20" i="3"/>
  <c r="BA19" i="3"/>
  <c r="BS19" i="3" s="1"/>
  <c r="BA18" i="3"/>
  <c r="BA17" i="3"/>
  <c r="BS17" i="3" s="1"/>
  <c r="BA16" i="3"/>
  <c r="BA15" i="3"/>
  <c r="BS15" i="3" s="1"/>
  <c r="BA14" i="3"/>
  <c r="BA13" i="3"/>
  <c r="BS13" i="3" s="1"/>
  <c r="BA12" i="3"/>
  <c r="BS12" i="3" s="1"/>
  <c r="BA11" i="3"/>
  <c r="BA10" i="3"/>
  <c r="BA9" i="3"/>
  <c r="BS9" i="3" s="1"/>
  <c r="BA8" i="3"/>
  <c r="BS8" i="3" s="1"/>
  <c r="BA7" i="3"/>
  <c r="BS7" i="3" s="1"/>
  <c r="BA6" i="3"/>
  <c r="BA5" i="3"/>
  <c r="BA4" i="3"/>
  <c r="AQ65" i="3"/>
  <c r="BI65" i="3" s="1"/>
  <c r="AQ64" i="3"/>
  <c r="BI64" i="3" s="1"/>
  <c r="AQ63" i="3"/>
  <c r="BI63" i="3" s="1"/>
  <c r="AQ62" i="3"/>
  <c r="BI62" i="3"/>
  <c r="AQ61" i="3"/>
  <c r="BI61" i="3" s="1"/>
  <c r="AQ60" i="3"/>
  <c r="BI60" i="3" s="1"/>
  <c r="AQ59" i="3"/>
  <c r="BI59" i="3" s="1"/>
  <c r="AQ58" i="3"/>
  <c r="BI58" i="3" s="1"/>
  <c r="AQ57" i="3"/>
  <c r="BI57" i="3" s="1"/>
  <c r="AQ56" i="3"/>
  <c r="BI56" i="3" s="1"/>
  <c r="AQ55" i="3"/>
  <c r="BI55" i="3" s="1"/>
  <c r="AQ54" i="3"/>
  <c r="BI54" i="3"/>
  <c r="AQ53" i="3"/>
  <c r="BI53" i="3" s="1"/>
  <c r="AQ52" i="3"/>
  <c r="BI52" i="3" s="1"/>
  <c r="AQ51" i="3"/>
  <c r="AQ50" i="3"/>
  <c r="BI50" i="3"/>
  <c r="AQ49" i="3"/>
  <c r="BI49" i="3" s="1"/>
  <c r="AQ48" i="3"/>
  <c r="BI48" i="3" s="1"/>
  <c r="AQ47" i="3"/>
  <c r="BI47" i="3" s="1"/>
  <c r="AQ46" i="3"/>
  <c r="BI46" i="3" s="1"/>
  <c r="AQ45" i="3"/>
  <c r="BI45" i="3" s="1"/>
  <c r="AQ44" i="3"/>
  <c r="BI44" i="3" s="1"/>
  <c r="AQ43" i="3"/>
  <c r="AQ42" i="3"/>
  <c r="BI42" i="3" s="1"/>
  <c r="AQ41" i="3"/>
  <c r="BI41" i="3" s="1"/>
  <c r="AQ40" i="3"/>
  <c r="AQ39" i="3"/>
  <c r="BI39" i="3" s="1"/>
  <c r="AQ38" i="3"/>
  <c r="BI38" i="3"/>
  <c r="AQ37" i="3"/>
  <c r="BI37" i="3" s="1"/>
  <c r="AQ36" i="3"/>
  <c r="BI36" i="3" s="1"/>
  <c r="AQ35" i="3"/>
  <c r="AQ34" i="3"/>
  <c r="BI34" i="3"/>
  <c r="AQ33" i="3"/>
  <c r="BI33" i="3" s="1"/>
  <c r="AQ32" i="3"/>
  <c r="AQ31" i="3"/>
  <c r="BI31" i="3" s="1"/>
  <c r="AQ30" i="3"/>
  <c r="BI30" i="3" s="1"/>
  <c r="AQ29" i="3"/>
  <c r="BI29" i="3" s="1"/>
  <c r="AQ28" i="3"/>
  <c r="BI28" i="3" s="1"/>
  <c r="AQ27" i="3"/>
  <c r="BI27" i="3" s="1"/>
  <c r="AQ26" i="3"/>
  <c r="BI26" i="3" s="1"/>
  <c r="AQ25" i="3"/>
  <c r="AQ24" i="3"/>
  <c r="BI24" i="3" s="1"/>
  <c r="AQ23" i="3"/>
  <c r="AQ22" i="3"/>
  <c r="BI22" i="3" s="1"/>
  <c r="AQ21" i="3"/>
  <c r="AQ20" i="3"/>
  <c r="BI20" i="3" s="1"/>
  <c r="AQ19" i="3"/>
  <c r="AQ18" i="3"/>
  <c r="BI18" i="3" s="1"/>
  <c r="AQ17" i="3"/>
  <c r="AQ16" i="3"/>
  <c r="BI16" i="3" s="1"/>
  <c r="AQ15" i="3"/>
  <c r="AQ14" i="3"/>
  <c r="BI14" i="3" s="1"/>
  <c r="AQ13" i="3"/>
  <c r="AQ12" i="3"/>
  <c r="BI12" i="3" s="1"/>
  <c r="AQ11" i="3"/>
  <c r="AQ10" i="3"/>
  <c r="BI10" i="3" s="1"/>
  <c r="AQ9" i="3"/>
  <c r="BI9" i="3" s="1"/>
  <c r="AQ8" i="3"/>
  <c r="BI8" i="3" s="1"/>
  <c r="AQ7" i="3"/>
  <c r="AQ6" i="3"/>
  <c r="BI6" i="3" s="1"/>
  <c r="AQ5" i="3"/>
  <c r="BI5" i="3" s="1"/>
  <c r="AQ4" i="3"/>
  <c r="BI4" i="3" s="1"/>
  <c r="BR65" i="3"/>
  <c r="BR64" i="3"/>
  <c r="BR63" i="3"/>
  <c r="BR62" i="3"/>
  <c r="BR61" i="3"/>
  <c r="BR60" i="3"/>
  <c r="BR59" i="3"/>
  <c r="BR58" i="3"/>
  <c r="BR57" i="3"/>
  <c r="BR56" i="3"/>
  <c r="BR55" i="3"/>
  <c r="BR54" i="3"/>
  <c r="BR53" i="3"/>
  <c r="BR52" i="3"/>
  <c r="BR51" i="3"/>
  <c r="BR50" i="3"/>
  <c r="BR49" i="3"/>
  <c r="BR48" i="3"/>
  <c r="BR47" i="3"/>
  <c r="BR46" i="3"/>
  <c r="BR45" i="3"/>
  <c r="BR44" i="3"/>
  <c r="BR43" i="3"/>
  <c r="BR42" i="3"/>
  <c r="BR41" i="3"/>
  <c r="BR40" i="3"/>
  <c r="BR39" i="3"/>
  <c r="BR38" i="3"/>
  <c r="BR37" i="3"/>
  <c r="BR36" i="3"/>
  <c r="BR35" i="3"/>
  <c r="BR34" i="3"/>
  <c r="BR33" i="3"/>
  <c r="BR32" i="3"/>
  <c r="BR31" i="3"/>
  <c r="BR30" i="3"/>
  <c r="BR29" i="3"/>
  <c r="BR28" i="3"/>
  <c r="BR27" i="3"/>
  <c r="BR26" i="3"/>
  <c r="BR25" i="3"/>
  <c r="BR24" i="3"/>
  <c r="BR23" i="3"/>
  <c r="BR22" i="3"/>
  <c r="BR21" i="3"/>
  <c r="BR20" i="3"/>
  <c r="BR19" i="3"/>
  <c r="BR18" i="3"/>
  <c r="BR17" i="3"/>
  <c r="BR16" i="3"/>
  <c r="BR15" i="3"/>
  <c r="BR14" i="3"/>
  <c r="BR13" i="3"/>
  <c r="BR12" i="3"/>
  <c r="BR11" i="3"/>
  <c r="BR10" i="3"/>
  <c r="BR9" i="3"/>
  <c r="BR8" i="3"/>
  <c r="BR7" i="3"/>
  <c r="BR6" i="3"/>
  <c r="BR5" i="3"/>
  <c r="BR4" i="3"/>
  <c r="AO4" i="3"/>
  <c r="AO5" i="3"/>
  <c r="AO6" i="3"/>
  <c r="AV65" i="3"/>
  <c r="AV64" i="3"/>
  <c r="AV62" i="3"/>
  <c r="BM61" i="3"/>
  <c r="AV60" i="3"/>
  <c r="AV58" i="3"/>
  <c r="BM57" i="3"/>
  <c r="BN57" i="3" s="1"/>
  <c r="AV56" i="3"/>
  <c r="AV54" i="3"/>
  <c r="BM53" i="3"/>
  <c r="AV52" i="3"/>
  <c r="AV50" i="3"/>
  <c r="AV49" i="3"/>
  <c r="AV48" i="3"/>
  <c r="AV46" i="3"/>
  <c r="BM45" i="3"/>
  <c r="AV44" i="3"/>
  <c r="AV42" i="3"/>
  <c r="BM41" i="3"/>
  <c r="AV40" i="3"/>
  <c r="AV38" i="3"/>
  <c r="BM37" i="3"/>
  <c r="AV36" i="3"/>
  <c r="AV34" i="3"/>
  <c r="AV33" i="3"/>
  <c r="AV32" i="3"/>
  <c r="AV30" i="3"/>
  <c r="BM29" i="3"/>
  <c r="AV28" i="3"/>
  <c r="AV26" i="3"/>
  <c r="BM25" i="3"/>
  <c r="AV24" i="3"/>
  <c r="AV22" i="3"/>
  <c r="BM21" i="3"/>
  <c r="AV20" i="3"/>
  <c r="AV18" i="3"/>
  <c r="AV17" i="3"/>
  <c r="AV16" i="3"/>
  <c r="AV14" i="3"/>
  <c r="BM13" i="3"/>
  <c r="AV12" i="3"/>
  <c r="AV10" i="3"/>
  <c r="BM9" i="3"/>
  <c r="AV8" i="3"/>
  <c r="AV6" i="3"/>
  <c r="BM5" i="3"/>
  <c r="AV4" i="3"/>
  <c r="AF65" i="3"/>
  <c r="AE65" i="3"/>
  <c r="AF64" i="3"/>
  <c r="AE64" i="3"/>
  <c r="AF63" i="3"/>
  <c r="AE63" i="3"/>
  <c r="AF62" i="3"/>
  <c r="AE62" i="3"/>
  <c r="AF61" i="3"/>
  <c r="AE61" i="3"/>
  <c r="AF60" i="3"/>
  <c r="AE60" i="3"/>
  <c r="AF59" i="3"/>
  <c r="AE59" i="3"/>
  <c r="AF58" i="3"/>
  <c r="AE58" i="3"/>
  <c r="AF57" i="3"/>
  <c r="AE57" i="3"/>
  <c r="AF56" i="3"/>
  <c r="AE56" i="3"/>
  <c r="AF55" i="3"/>
  <c r="AE55" i="3"/>
  <c r="AF54" i="3"/>
  <c r="AE54" i="3"/>
  <c r="AF53" i="3"/>
  <c r="AE53" i="3"/>
  <c r="AF52" i="3"/>
  <c r="AE52" i="3"/>
  <c r="AF51" i="3"/>
  <c r="AE51" i="3"/>
  <c r="AF50" i="3"/>
  <c r="AE50" i="3"/>
  <c r="AF49" i="3"/>
  <c r="AE49" i="3"/>
  <c r="AF48" i="3"/>
  <c r="AE48" i="3"/>
  <c r="AF47" i="3"/>
  <c r="AE47" i="3"/>
  <c r="AF46" i="3"/>
  <c r="AE46" i="3"/>
  <c r="AF45" i="3"/>
  <c r="AE45" i="3"/>
  <c r="AF44" i="3"/>
  <c r="AE44" i="3"/>
  <c r="AF43" i="3"/>
  <c r="AE43" i="3"/>
  <c r="AF42" i="3"/>
  <c r="AE42" i="3"/>
  <c r="AF41" i="3"/>
  <c r="AE41" i="3"/>
  <c r="AF40" i="3"/>
  <c r="AE40" i="3"/>
  <c r="AF39" i="3"/>
  <c r="AE39" i="3"/>
  <c r="AF38" i="3"/>
  <c r="AE38" i="3"/>
  <c r="AF37" i="3"/>
  <c r="AE37" i="3"/>
  <c r="AF36" i="3"/>
  <c r="AE36" i="3"/>
  <c r="AF35" i="3"/>
  <c r="AE35" i="3"/>
  <c r="AF34" i="3"/>
  <c r="AE34" i="3"/>
  <c r="AF33" i="3"/>
  <c r="AE33" i="3"/>
  <c r="AF32" i="3"/>
  <c r="AE32" i="3"/>
  <c r="AF31" i="3"/>
  <c r="AE31" i="3"/>
  <c r="AF30" i="3"/>
  <c r="AE30" i="3"/>
  <c r="AF29" i="3"/>
  <c r="AE29" i="3"/>
  <c r="AF28" i="3"/>
  <c r="AE28" i="3"/>
  <c r="AF27" i="3"/>
  <c r="AE27" i="3"/>
  <c r="AF26" i="3"/>
  <c r="AE26" i="3"/>
  <c r="AF25" i="3"/>
  <c r="AE25" i="3"/>
  <c r="AF24" i="3"/>
  <c r="AE24" i="3"/>
  <c r="AF23" i="3"/>
  <c r="AE23" i="3"/>
  <c r="AF22" i="3"/>
  <c r="AE22" i="3"/>
  <c r="AF21" i="3"/>
  <c r="AE21" i="3"/>
  <c r="AF20" i="3"/>
  <c r="AE20" i="3"/>
  <c r="AF19" i="3"/>
  <c r="AE19" i="3"/>
  <c r="AF18" i="3"/>
  <c r="AE18" i="3"/>
  <c r="AF17" i="3"/>
  <c r="AE17" i="3"/>
  <c r="AF16" i="3"/>
  <c r="AE16" i="3"/>
  <c r="AF15" i="3"/>
  <c r="AE15" i="3"/>
  <c r="AF14" i="3"/>
  <c r="AE14" i="3"/>
  <c r="AF13" i="3"/>
  <c r="AE13" i="3"/>
  <c r="AF12" i="3"/>
  <c r="AE12" i="3"/>
  <c r="AF11" i="3"/>
  <c r="AE11" i="3"/>
  <c r="AF10" i="3"/>
  <c r="AE10" i="3"/>
  <c r="AF9" i="3"/>
  <c r="AE9" i="3"/>
  <c r="AF8" i="3"/>
  <c r="AE8" i="3"/>
  <c r="AF7" i="3"/>
  <c r="AE7" i="3"/>
  <c r="AF6" i="3"/>
  <c r="AE6" i="3"/>
  <c r="AF5" i="3"/>
  <c r="AE5" i="3"/>
  <c r="AF4" i="3"/>
  <c r="AE4" i="3"/>
  <c r="AH65" i="3"/>
  <c r="AG65" i="3"/>
  <c r="AH64" i="3"/>
  <c r="AG64" i="3"/>
  <c r="AH63" i="3"/>
  <c r="AG63" i="3"/>
  <c r="AH62" i="3"/>
  <c r="AG62" i="3"/>
  <c r="AH61" i="3"/>
  <c r="AG61" i="3"/>
  <c r="AH60" i="3"/>
  <c r="AG60" i="3"/>
  <c r="AH59" i="3"/>
  <c r="AG59" i="3"/>
  <c r="AH58" i="3"/>
  <c r="AG58" i="3"/>
  <c r="AH57" i="3"/>
  <c r="AG57" i="3"/>
  <c r="AH56" i="3"/>
  <c r="AG56" i="3"/>
  <c r="AH55" i="3"/>
  <c r="AG55" i="3"/>
  <c r="AH54" i="3"/>
  <c r="AG54" i="3"/>
  <c r="AH53" i="3"/>
  <c r="AG53" i="3"/>
  <c r="AH52" i="3"/>
  <c r="AG52" i="3"/>
  <c r="AH51" i="3"/>
  <c r="AG51" i="3"/>
  <c r="AH50" i="3"/>
  <c r="AG50" i="3"/>
  <c r="AH49" i="3"/>
  <c r="AG49" i="3"/>
  <c r="AH48" i="3"/>
  <c r="AG48" i="3"/>
  <c r="AH47" i="3"/>
  <c r="AG47" i="3"/>
  <c r="AH46" i="3"/>
  <c r="AG46" i="3"/>
  <c r="AH45" i="3"/>
  <c r="AG45" i="3"/>
  <c r="AH44" i="3"/>
  <c r="AG44" i="3"/>
  <c r="AH43" i="3"/>
  <c r="AG43" i="3"/>
  <c r="AH42" i="3"/>
  <c r="AG42" i="3"/>
  <c r="AH41" i="3"/>
  <c r="AG41" i="3"/>
  <c r="AH40" i="3"/>
  <c r="AG40" i="3"/>
  <c r="AH39" i="3"/>
  <c r="AG39" i="3"/>
  <c r="AH38" i="3"/>
  <c r="AG38" i="3"/>
  <c r="AH37" i="3"/>
  <c r="AG37" i="3"/>
  <c r="AH36" i="3"/>
  <c r="AG36" i="3"/>
  <c r="AH35" i="3"/>
  <c r="AG35" i="3"/>
  <c r="AH34" i="3"/>
  <c r="AG34" i="3"/>
  <c r="AH33" i="3"/>
  <c r="AG33" i="3"/>
  <c r="AH32" i="3"/>
  <c r="AG32" i="3"/>
  <c r="AH31" i="3"/>
  <c r="AG31" i="3"/>
  <c r="AH30" i="3"/>
  <c r="AG30" i="3"/>
  <c r="AH29" i="3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BV65" i="3"/>
  <c r="BQ65" i="3"/>
  <c r="BV64" i="3"/>
  <c r="BQ64" i="3"/>
  <c r="BV63" i="3"/>
  <c r="BQ63" i="3"/>
  <c r="BV62" i="3"/>
  <c r="BQ62" i="3"/>
  <c r="BV61" i="3"/>
  <c r="BQ61" i="3"/>
  <c r="BV60" i="3"/>
  <c r="BQ60" i="3"/>
  <c r="BV59" i="3"/>
  <c r="BQ59" i="3"/>
  <c r="BV58" i="3"/>
  <c r="BQ58" i="3"/>
  <c r="BV57" i="3"/>
  <c r="BQ57" i="3"/>
  <c r="BV56" i="3"/>
  <c r="BQ56" i="3"/>
  <c r="BV55" i="3"/>
  <c r="BQ55" i="3"/>
  <c r="BV54" i="3"/>
  <c r="BQ54" i="3"/>
  <c r="BV53" i="3"/>
  <c r="BQ53" i="3"/>
  <c r="BV52" i="3"/>
  <c r="BQ52" i="3"/>
  <c r="BV51" i="3"/>
  <c r="BQ51" i="3"/>
  <c r="BV50" i="3"/>
  <c r="BQ50" i="3"/>
  <c r="BV49" i="3"/>
  <c r="BQ49" i="3"/>
  <c r="BV48" i="3"/>
  <c r="BQ48" i="3"/>
  <c r="BV47" i="3"/>
  <c r="BQ47" i="3"/>
  <c r="BV46" i="3"/>
  <c r="BQ46" i="3"/>
  <c r="BV45" i="3"/>
  <c r="BQ45" i="3"/>
  <c r="BV44" i="3"/>
  <c r="BQ44" i="3"/>
  <c r="BV43" i="3"/>
  <c r="BQ43" i="3"/>
  <c r="BV42" i="3"/>
  <c r="BQ42" i="3"/>
  <c r="BV41" i="3"/>
  <c r="BQ41" i="3"/>
  <c r="BV40" i="3"/>
  <c r="BQ40" i="3"/>
  <c r="BV39" i="3"/>
  <c r="BQ39" i="3"/>
  <c r="BV38" i="3"/>
  <c r="BQ38" i="3"/>
  <c r="BV37" i="3"/>
  <c r="BQ37" i="3"/>
  <c r="BV36" i="3"/>
  <c r="BQ36" i="3"/>
  <c r="BV35" i="3"/>
  <c r="BQ35" i="3"/>
  <c r="BV34" i="3"/>
  <c r="BQ34" i="3"/>
  <c r="BV33" i="3"/>
  <c r="BQ33" i="3"/>
  <c r="BV32" i="3"/>
  <c r="BQ32" i="3"/>
  <c r="BV31" i="3"/>
  <c r="BQ31" i="3"/>
  <c r="BV30" i="3"/>
  <c r="BQ30" i="3"/>
  <c r="BV29" i="3"/>
  <c r="BQ29" i="3"/>
  <c r="BV28" i="3"/>
  <c r="BQ28" i="3"/>
  <c r="BV27" i="3"/>
  <c r="BQ27" i="3"/>
  <c r="BV26" i="3"/>
  <c r="BQ26" i="3"/>
  <c r="BV25" i="3"/>
  <c r="BQ25" i="3"/>
  <c r="BV24" i="3"/>
  <c r="BQ24" i="3"/>
  <c r="BV23" i="3"/>
  <c r="BQ23" i="3"/>
  <c r="BV22" i="3"/>
  <c r="BQ22" i="3"/>
  <c r="BV21" i="3"/>
  <c r="BQ21" i="3"/>
  <c r="BV20" i="3"/>
  <c r="BQ20" i="3"/>
  <c r="BV19" i="3"/>
  <c r="BQ19" i="3"/>
  <c r="BV18" i="3"/>
  <c r="BQ18" i="3"/>
  <c r="BV17" i="3"/>
  <c r="BQ17" i="3"/>
  <c r="BV16" i="3"/>
  <c r="BQ16" i="3"/>
  <c r="BV15" i="3"/>
  <c r="BQ15" i="3"/>
  <c r="BV14" i="3"/>
  <c r="BQ14" i="3"/>
  <c r="BV13" i="3"/>
  <c r="BQ13" i="3"/>
  <c r="BV12" i="3"/>
  <c r="BQ12" i="3"/>
  <c r="BV11" i="3"/>
  <c r="BQ11" i="3"/>
  <c r="BV10" i="3"/>
  <c r="BQ10" i="3"/>
  <c r="BV9" i="3"/>
  <c r="BQ9" i="3"/>
  <c r="BV8" i="3"/>
  <c r="BQ8" i="3"/>
  <c r="BV7" i="3"/>
  <c r="BQ7" i="3"/>
  <c r="BV6" i="3"/>
  <c r="BQ6" i="3"/>
  <c r="BV5" i="3"/>
  <c r="BQ5" i="3"/>
  <c r="BV4" i="3"/>
  <c r="BQ4" i="3"/>
  <c r="AX65" i="3"/>
  <c r="AX60" i="3"/>
  <c r="AX57" i="3"/>
  <c r="AX54" i="3"/>
  <c r="BO52" i="3"/>
  <c r="BP52" i="3" s="1"/>
  <c r="BO51" i="3"/>
  <c r="BO50" i="3"/>
  <c r="BO48" i="3"/>
  <c r="AX46" i="3"/>
  <c r="BO44" i="3"/>
  <c r="BO43" i="3"/>
  <c r="BO42" i="3"/>
  <c r="BP42" i="3" s="1"/>
  <c r="AX40" i="3"/>
  <c r="AX38" i="3"/>
  <c r="BO36" i="3"/>
  <c r="AX35" i="3"/>
  <c r="BO34" i="3"/>
  <c r="AX33" i="3"/>
  <c r="AX30" i="3"/>
  <c r="AX28" i="3"/>
  <c r="BO28" i="3"/>
  <c r="BO27" i="3"/>
  <c r="BO26" i="3"/>
  <c r="BO25" i="3"/>
  <c r="AX24" i="3"/>
  <c r="BO24" i="3"/>
  <c r="BO23" i="3"/>
  <c r="BO22" i="3"/>
  <c r="BO21" i="3"/>
  <c r="BP21" i="3" s="1"/>
  <c r="AX20" i="3"/>
  <c r="BO20" i="3"/>
  <c r="BO19" i="3"/>
  <c r="BO18" i="3"/>
  <c r="BP18" i="3" s="1"/>
  <c r="BO17" i="3"/>
  <c r="AX16" i="3"/>
  <c r="BO16" i="3"/>
  <c r="BO15" i="3"/>
  <c r="BP15" i="3" s="1"/>
  <c r="BO14" i="3"/>
  <c r="BO13" i="3"/>
  <c r="AX12" i="3"/>
  <c r="BO12" i="3"/>
  <c r="BP12" i="3" s="1"/>
  <c r="BO11" i="3"/>
  <c r="BO10" i="3"/>
  <c r="BO9" i="3"/>
  <c r="AX8" i="3"/>
  <c r="BO8" i="3"/>
  <c r="BO7" i="3"/>
  <c r="BO6" i="3"/>
  <c r="BO5" i="3"/>
  <c r="BP5" i="3" s="1"/>
  <c r="AX4" i="3"/>
  <c r="BO4" i="3"/>
  <c r="BS4" i="3"/>
  <c r="BS5" i="3"/>
  <c r="BS6" i="3"/>
  <c r="BX4" i="3"/>
  <c r="BX5" i="3"/>
  <c r="BX6" i="3"/>
  <c r="BX7" i="3"/>
  <c r="BS10" i="3"/>
  <c r="BX8" i="3"/>
  <c r="BS11" i="3"/>
  <c r="BX10" i="3"/>
  <c r="BS14" i="3"/>
  <c r="BX11" i="3"/>
  <c r="BX12" i="3"/>
  <c r="BS16" i="3"/>
  <c r="BX15" i="3"/>
  <c r="BS18" i="3"/>
  <c r="BX16" i="3"/>
  <c r="BX17" i="3"/>
  <c r="BS20" i="3"/>
  <c r="BS21" i="3"/>
  <c r="BS22" i="3"/>
  <c r="BX19" i="3"/>
  <c r="BX20" i="3"/>
  <c r="BX21" i="3"/>
  <c r="BS24" i="3"/>
  <c r="BS26" i="3"/>
  <c r="BX23" i="3"/>
  <c r="BX24" i="3"/>
  <c r="BX25" i="3"/>
  <c r="BX26" i="3"/>
  <c r="BS29" i="3"/>
  <c r="BX27" i="3"/>
  <c r="BS30" i="3"/>
  <c r="BX28" i="3"/>
  <c r="BX29" i="3"/>
  <c r="BX30" i="3"/>
  <c r="BS33" i="3"/>
  <c r="BS34" i="3"/>
  <c r="BX31" i="3"/>
  <c r="BX32" i="3"/>
  <c r="BS36" i="3"/>
  <c r="BX34" i="3"/>
  <c r="BX35" i="3"/>
  <c r="BS38" i="3"/>
  <c r="BX36" i="3"/>
  <c r="BS39" i="3"/>
  <c r="BX38" i="3"/>
  <c r="BX39" i="3"/>
  <c r="BS42" i="3"/>
  <c r="BX40" i="3"/>
  <c r="BS43" i="3"/>
  <c r="BS44" i="3"/>
  <c r="BX43" i="3"/>
  <c r="BS46" i="3"/>
  <c r="BX44" i="3"/>
  <c r="BS48" i="3"/>
  <c r="BX45" i="3"/>
  <c r="BS50" i="3"/>
  <c r="BX47" i="3"/>
  <c r="BS51" i="3"/>
  <c r="BX48" i="3"/>
  <c r="BX49" i="3"/>
  <c r="BX50" i="3"/>
  <c r="BS53" i="3"/>
  <c r="BS54" i="3"/>
  <c r="BX51" i="3"/>
  <c r="BS55" i="3"/>
  <c r="BX52" i="3"/>
  <c r="BS56" i="3"/>
  <c r="BX54" i="3"/>
  <c r="BS58" i="3"/>
  <c r="BX55" i="3"/>
  <c r="BX56" i="3"/>
  <c r="BS59" i="3"/>
  <c r="BX58" i="3"/>
  <c r="BS61" i="3"/>
  <c r="BX59" i="3"/>
  <c r="BS62" i="3"/>
  <c r="BS63" i="3"/>
  <c r="BX60" i="3"/>
  <c r="BX62" i="3"/>
  <c r="BX63" i="3"/>
  <c r="BX64" i="3"/>
  <c r="AT2" i="3"/>
  <c r="BL2" i="3" s="1"/>
  <c r="AR2" i="3"/>
  <c r="BJ2" i="3" s="1"/>
  <c r="AX29" i="3"/>
  <c r="BO29" i="3"/>
  <c r="AX34" i="3"/>
  <c r="AX37" i="3"/>
  <c r="BO37" i="3"/>
  <c r="AX42" i="3"/>
  <c r="AX45" i="3"/>
  <c r="BO45" i="3"/>
  <c r="AX50" i="3"/>
  <c r="AX53" i="3"/>
  <c r="BO53" i="3"/>
  <c r="BO56" i="3"/>
  <c r="AX59" i="3"/>
  <c r="BO59" i="3"/>
  <c r="BP59" i="3" s="1"/>
  <c r="AX63" i="3"/>
  <c r="BO63" i="3"/>
  <c r="AX5" i="3"/>
  <c r="AX7" i="3"/>
  <c r="AX9" i="3"/>
  <c r="AX13" i="3"/>
  <c r="AX15" i="3"/>
  <c r="AX17" i="3"/>
  <c r="AX21" i="3"/>
  <c r="AX23" i="3"/>
  <c r="AX25" i="3"/>
  <c r="BO30" i="3"/>
  <c r="BP30" i="3" s="1"/>
  <c r="BO38" i="3"/>
  <c r="AX43" i="3"/>
  <c r="BO46" i="3"/>
  <c r="BP46" i="3" s="1"/>
  <c r="BO54" i="3"/>
  <c r="BP54" i="3" s="1"/>
  <c r="AX64" i="3"/>
  <c r="BP8" i="3"/>
  <c r="BP24" i="3"/>
  <c r="BO33" i="3"/>
  <c r="BO41" i="3"/>
  <c r="BO49" i="3"/>
  <c r="BO57" i="3"/>
  <c r="BP57" i="3" s="1"/>
  <c r="BO61" i="3"/>
  <c r="BO65" i="3"/>
  <c r="AX31" i="3"/>
  <c r="BO31" i="3"/>
  <c r="AX36" i="3"/>
  <c r="BO39" i="3"/>
  <c r="BP39" i="3" s="1"/>
  <c r="AX39" i="3"/>
  <c r="AX47" i="3"/>
  <c r="BO47" i="3"/>
  <c r="BO55" i="3"/>
  <c r="AX55" i="3"/>
  <c r="AX58" i="3"/>
  <c r="BO58" i="3"/>
  <c r="AX62" i="3"/>
  <c r="BO62" i="3"/>
  <c r="AV7" i="3"/>
  <c r="AV11" i="3"/>
  <c r="AV15" i="3"/>
  <c r="AV19" i="3"/>
  <c r="AV23" i="3"/>
  <c r="AV27" i="3"/>
  <c r="AV31" i="3"/>
  <c r="AV35" i="3"/>
  <c r="AV39" i="3"/>
  <c r="AV43" i="3"/>
  <c r="AV47" i="3"/>
  <c r="AV51" i="3"/>
  <c r="AV55" i="3"/>
  <c r="AV59" i="3"/>
  <c r="AV63" i="3"/>
  <c r="AV5" i="3"/>
  <c r="AV21" i="3"/>
  <c r="AV37" i="3"/>
  <c r="AV53" i="3"/>
  <c r="AX3" i="3"/>
  <c r="BI2" i="3"/>
  <c r="BM4" i="3"/>
  <c r="BM6" i="3"/>
  <c r="BM8" i="3"/>
  <c r="BM10" i="3"/>
  <c r="BM12" i="3"/>
  <c r="BM14" i="3"/>
  <c r="BM16" i="3"/>
  <c r="BM18" i="3"/>
  <c r="BM20" i="3"/>
  <c r="BM22" i="3"/>
  <c r="BM24" i="3"/>
  <c r="BM26" i="3"/>
  <c r="BM28" i="3"/>
  <c r="BM30" i="3"/>
  <c r="BM32" i="3"/>
  <c r="BM34" i="3"/>
  <c r="BM36" i="3"/>
  <c r="BM38" i="3"/>
  <c r="BM40" i="3"/>
  <c r="BM42" i="3"/>
  <c r="BM44" i="3"/>
  <c r="BM46" i="3"/>
  <c r="BM48" i="3"/>
  <c r="BM50" i="3"/>
  <c r="BM52" i="3"/>
  <c r="BM54" i="3"/>
  <c r="BM56" i="3"/>
  <c r="BM58" i="3"/>
  <c r="BM60" i="3"/>
  <c r="BM62" i="3"/>
  <c r="BM64" i="3"/>
  <c r="AV9" i="3"/>
  <c r="AV25" i="3"/>
  <c r="AV41" i="3"/>
  <c r="AV57" i="3"/>
  <c r="AV13" i="3"/>
  <c r="AV29" i="3"/>
  <c r="AV45" i="3"/>
  <c r="AV61" i="3"/>
  <c r="BM7" i="3"/>
  <c r="BM11" i="3"/>
  <c r="BN11" i="3" s="1"/>
  <c r="BM15" i="3"/>
  <c r="BN15" i="3" s="1"/>
  <c r="BM17" i="3"/>
  <c r="BN17" i="3" s="1"/>
  <c r="BM19" i="3"/>
  <c r="BN19" i="3" s="1"/>
  <c r="BM23" i="3"/>
  <c r="BM27" i="3"/>
  <c r="BM31" i="3"/>
  <c r="BM33" i="3"/>
  <c r="BM35" i="3"/>
  <c r="BN35" i="3" s="1"/>
  <c r="BM39" i="3"/>
  <c r="BN39" i="3" s="1"/>
  <c r="BM43" i="3"/>
  <c r="BM47" i="3"/>
  <c r="BM49" i="3"/>
  <c r="BM51" i="3"/>
  <c r="BN51" i="3" s="1"/>
  <c r="BM55" i="3"/>
  <c r="BM59" i="3"/>
  <c r="BN59" i="3" s="1"/>
  <c r="BM63" i="3"/>
  <c r="BM65" i="3"/>
  <c r="L25" i="3"/>
  <c r="CA25" i="3" s="1"/>
  <c r="W25" i="3"/>
  <c r="BY25" i="3" s="1"/>
  <c r="W65" i="3"/>
  <c r="BY65" i="3" s="1"/>
  <c r="L24" i="3"/>
  <c r="CA24" i="3" s="1"/>
  <c r="W24" i="3"/>
  <c r="BY24" i="3" s="1"/>
  <c r="BN34" i="3"/>
  <c r="BP56" i="3"/>
  <c r="L23" i="3"/>
  <c r="CA23" i="3" s="1"/>
  <c r="W23" i="3"/>
  <c r="BY23" i="3" s="1"/>
  <c r="L22" i="3"/>
  <c r="CA22" i="3" s="1"/>
  <c r="W22" i="3"/>
  <c r="BY22" i="3" s="1"/>
  <c r="L21" i="3"/>
  <c r="CA21" i="3" s="1"/>
  <c r="W21" i="3"/>
  <c r="BY21" i="3" s="1"/>
  <c r="L20" i="3"/>
  <c r="CA20" i="3" s="1"/>
  <c r="W20" i="3"/>
  <c r="BY20" i="3" s="1"/>
  <c r="L19" i="3"/>
  <c r="CA19" i="3" s="1"/>
  <c r="W19" i="3"/>
  <c r="BY19" i="3" s="1"/>
  <c r="L18" i="3"/>
  <c r="CA18" i="3" s="1"/>
  <c r="W18" i="3"/>
  <c r="BY18" i="3" s="1"/>
  <c r="L17" i="3"/>
  <c r="CA17" i="3" s="1"/>
  <c r="W17" i="3"/>
  <c r="BY17" i="3" s="1"/>
  <c r="L16" i="3"/>
  <c r="CA16" i="3" s="1"/>
  <c r="W16" i="3"/>
  <c r="BY16" i="3" s="1"/>
  <c r="L15" i="3"/>
  <c r="CA15" i="3" s="1"/>
  <c r="W15" i="3"/>
  <c r="BY15" i="3" s="1"/>
  <c r="L14" i="3"/>
  <c r="CA14" i="3"/>
  <c r="W14" i="3"/>
  <c r="BY14" i="3" s="1"/>
  <c r="L13" i="3"/>
  <c r="CA13" i="3" s="1"/>
  <c r="W13" i="3"/>
  <c r="BY13" i="3" s="1"/>
  <c r="L12" i="3"/>
  <c r="CA12" i="3" s="1"/>
  <c r="W12" i="3"/>
  <c r="BY12" i="3" s="1"/>
  <c r="L11" i="3"/>
  <c r="CA11" i="3" s="1"/>
  <c r="W11" i="3"/>
  <c r="BY11" i="3" s="1"/>
  <c r="L10" i="3"/>
  <c r="CA10" i="3" s="1"/>
  <c r="W10" i="3"/>
  <c r="BY10" i="3"/>
  <c r="L9" i="3"/>
  <c r="CA9" i="3"/>
  <c r="W9" i="3"/>
  <c r="BY9" i="3" s="1"/>
  <c r="L8" i="3"/>
  <c r="CA8" i="3" s="1"/>
  <c r="W8" i="3"/>
  <c r="BY8" i="3" s="1"/>
  <c r="L7" i="3"/>
  <c r="CA7" i="3" s="1"/>
  <c r="W7" i="3"/>
  <c r="BY7" i="3" s="1"/>
  <c r="L6" i="3"/>
  <c r="CA6" i="3" s="1"/>
  <c r="W6" i="3"/>
  <c r="BY6" i="3" s="1"/>
  <c r="L5" i="3"/>
  <c r="CA5" i="3" s="1"/>
  <c r="W5" i="3"/>
  <c r="BY5" i="3" s="1"/>
  <c r="L4" i="3"/>
  <c r="CA4" i="3"/>
  <c r="W4" i="3"/>
  <c r="BY4" i="3" s="1"/>
  <c r="L3" i="3"/>
  <c r="CA3" i="3" s="1"/>
  <c r="W3" i="3"/>
  <c r="BY3" i="3" s="1"/>
  <c r="L2" i="3"/>
  <c r="CA2" i="3" s="1"/>
  <c r="W2" i="3"/>
  <c r="BY2" i="3" s="1"/>
  <c r="BN41" i="3" l="1"/>
  <c r="BN25" i="3"/>
  <c r="BN9" i="3"/>
  <c r="BP62" i="3"/>
  <c r="AO7" i="3"/>
  <c r="BN65" i="3"/>
  <c r="BN55" i="3"/>
  <c r="BN46" i="3"/>
  <c r="BN30" i="3"/>
  <c r="AR3" i="3"/>
  <c r="BJ3" i="3" s="1"/>
  <c r="AM4" i="3"/>
  <c r="BN44" i="3"/>
  <c r="BP49" i="3"/>
  <c r="AT3" i="3"/>
  <c r="BL3" i="3" s="1"/>
  <c r="BN48" i="3"/>
  <c r="BN58" i="3"/>
  <c r="BN42" i="3"/>
  <c r="BN10" i="3"/>
  <c r="BP38" i="3"/>
  <c r="BP17" i="3"/>
  <c r="BN50" i="3"/>
  <c r="BP58" i="3"/>
  <c r="BN31" i="3"/>
  <c r="BP34" i="3"/>
  <c r="BN23" i="3"/>
  <c r="BP55" i="3"/>
  <c r="BP16" i="3"/>
  <c r="BN36" i="3"/>
  <c r="BN28" i="3"/>
  <c r="BN20" i="3"/>
  <c r="BN12" i="3"/>
  <c r="BP31" i="3"/>
  <c r="BP7" i="3"/>
  <c r="BP10" i="3"/>
  <c r="BP20" i="3"/>
  <c r="BP23" i="3"/>
  <c r="BP26" i="3"/>
  <c r="BP43" i="3"/>
  <c r="BN53" i="3"/>
  <c r="BN40" i="3"/>
  <c r="BN64" i="3"/>
  <c r="BN27" i="3"/>
  <c r="BP47" i="3"/>
  <c r="BN32" i="3"/>
  <c r="BN16" i="3"/>
  <c r="BP63" i="3"/>
  <c r="BP6" i="3"/>
  <c r="BP9" i="3"/>
  <c r="BP22" i="3"/>
  <c r="BP25" i="3"/>
  <c r="BP48" i="3"/>
  <c r="BP13" i="3"/>
  <c r="BP14" i="3"/>
  <c r="BP51" i="3"/>
  <c r="BP29" i="3"/>
  <c r="BP3" i="3"/>
  <c r="BN43" i="3"/>
  <c r="BN33" i="3"/>
  <c r="BN8" i="3"/>
  <c r="BN26" i="3"/>
  <c r="BN24" i="3"/>
  <c r="BN29" i="3"/>
  <c r="BN45" i="3"/>
  <c r="BN61" i="3"/>
  <c r="BN60" i="3"/>
  <c r="BN49" i="3"/>
  <c r="BN63" i="3"/>
  <c r="BN56" i="3"/>
  <c r="BN18" i="3"/>
  <c r="AK6" i="3"/>
  <c r="AS3" i="3"/>
  <c r="BK3" i="3" s="1"/>
  <c r="AI4" i="3"/>
  <c r="BN21" i="3"/>
  <c r="BN22" i="3"/>
  <c r="BP19" i="3"/>
  <c r="BN13" i="3"/>
  <c r="BN14" i="3"/>
  <c r="BN3" i="3"/>
  <c r="BN4" i="3"/>
  <c r="BN54" i="3"/>
  <c r="BP53" i="3"/>
  <c r="BP45" i="3"/>
  <c r="BP44" i="3"/>
  <c r="BN6" i="3"/>
  <c r="BN5" i="3"/>
  <c r="BN38" i="3"/>
  <c r="BN37" i="3"/>
  <c r="BP37" i="3"/>
  <c r="BP4" i="3"/>
  <c r="BP11" i="3"/>
  <c r="BP27" i="3"/>
  <c r="BN47" i="3"/>
  <c r="BN7" i="3"/>
  <c r="BN62" i="3"/>
  <c r="BP50" i="3"/>
  <c r="AX44" i="3"/>
  <c r="AX61" i="3"/>
  <c r="BO64" i="3"/>
  <c r="BP64" i="3" s="1"/>
  <c r="AX51" i="3"/>
  <c r="AX32" i="3"/>
  <c r="AX6" i="3"/>
  <c r="AX10" i="3"/>
  <c r="AX14" i="3"/>
  <c r="AX18" i="3"/>
  <c r="AX22" i="3"/>
  <c r="AX26" i="3"/>
  <c r="BO32" i="3"/>
  <c r="BP32" i="3" s="1"/>
  <c r="BO40" i="3"/>
  <c r="BP40" i="3" s="1"/>
  <c r="AX48" i="3"/>
  <c r="AX56" i="3"/>
  <c r="AV3" i="3"/>
  <c r="AX49" i="3"/>
  <c r="AX41" i="3"/>
  <c r="BO60" i="3"/>
  <c r="BO35" i="3"/>
  <c r="BP35" i="3" s="1"/>
  <c r="BN52" i="3"/>
  <c r="AX52" i="3"/>
  <c r="BP28" i="3"/>
  <c r="AX27" i="3"/>
  <c r="AX19" i="3"/>
  <c r="AX11" i="3"/>
  <c r="BI13" i="3"/>
  <c r="BI17" i="3"/>
  <c r="BI21" i="3"/>
  <c r="BI25" i="3"/>
  <c r="BI32" i="3"/>
  <c r="BI35" i="3"/>
  <c r="BI51" i="3"/>
  <c r="AC3" i="3"/>
  <c r="CC3" i="3" s="1"/>
  <c r="AC7" i="3"/>
  <c r="CC7" i="3" s="1"/>
  <c r="AC11" i="3"/>
  <c r="CC11" i="3" s="1"/>
  <c r="AC15" i="3"/>
  <c r="CC15" i="3" s="1"/>
  <c r="AC19" i="3"/>
  <c r="CC19" i="3" s="1"/>
  <c r="AC23" i="3"/>
  <c r="CC23" i="3" s="1"/>
  <c r="AC27" i="3"/>
  <c r="CC27" i="3" s="1"/>
  <c r="AC31" i="3"/>
  <c r="CC31" i="3" s="1"/>
  <c r="AC35" i="3"/>
  <c r="CC35" i="3" s="1"/>
  <c r="AC39" i="3"/>
  <c r="CC39" i="3" s="1"/>
  <c r="AC43" i="3"/>
  <c r="CC43" i="3" s="1"/>
  <c r="AC47" i="3"/>
  <c r="CC47" i="3" s="1"/>
  <c r="AC51" i="3"/>
  <c r="CC51" i="3" s="1"/>
  <c r="AC55" i="3"/>
  <c r="CC55" i="3" s="1"/>
  <c r="AC59" i="3"/>
  <c r="CC59" i="3" s="1"/>
  <c r="AC63" i="3"/>
  <c r="CC63" i="3" s="1"/>
  <c r="BI7" i="3"/>
  <c r="BI11" i="3"/>
  <c r="BI15" i="3"/>
  <c r="BI19" i="3"/>
  <c r="BI23" i="3"/>
  <c r="BI40" i="3"/>
  <c r="BI43" i="3"/>
  <c r="AO8" i="3" l="1"/>
  <c r="AM5" i="3"/>
  <c r="BP36" i="3"/>
  <c r="BP33" i="3"/>
  <c r="AI5" i="3"/>
  <c r="AR4" i="3"/>
  <c r="BJ4" i="3" s="1"/>
  <c r="AS4" i="3"/>
  <c r="BK4" i="3" s="1"/>
  <c r="AT4" i="3"/>
  <c r="BL4" i="3" s="1"/>
  <c r="AK7" i="3"/>
  <c r="BP41" i="3"/>
  <c r="BP65" i="3"/>
  <c r="BP60" i="3"/>
  <c r="BP61" i="3"/>
  <c r="AO9" i="3" l="1"/>
  <c r="AM6" i="3"/>
  <c r="AI6" i="3"/>
  <c r="AR5" i="3"/>
  <c r="BJ5" i="3" s="1"/>
  <c r="AS5" i="3"/>
  <c r="BK5" i="3" s="1"/>
  <c r="AT5" i="3"/>
  <c r="BL5" i="3" s="1"/>
  <c r="AK8" i="3"/>
  <c r="AM7" i="3" l="1"/>
  <c r="AO10" i="3"/>
  <c r="AK9" i="3"/>
  <c r="AT6" i="3"/>
  <c r="BL6" i="3" s="1"/>
  <c r="AR6" i="3"/>
  <c r="BJ6" i="3" s="1"/>
  <c r="AI7" i="3"/>
  <c r="AS6" i="3"/>
  <c r="BK6" i="3" s="1"/>
  <c r="AM8" i="3" l="1"/>
  <c r="AO11" i="3"/>
  <c r="AR7" i="3"/>
  <c r="BJ7" i="3" s="1"/>
  <c r="AI8" i="3"/>
  <c r="AT7" i="3"/>
  <c r="BL7" i="3" s="1"/>
  <c r="AS7" i="3"/>
  <c r="BK7" i="3" s="1"/>
  <c r="AK10" i="3"/>
  <c r="AO12" i="3" l="1"/>
  <c r="AM9" i="3"/>
  <c r="AK11" i="3"/>
  <c r="AI9" i="3"/>
  <c r="AT8" i="3"/>
  <c r="BL8" i="3" s="1"/>
  <c r="AS8" i="3"/>
  <c r="BK8" i="3" s="1"/>
  <c r="AR8" i="3"/>
  <c r="BJ8" i="3" s="1"/>
  <c r="AM10" i="3" l="1"/>
  <c r="AO13" i="3"/>
  <c r="AI10" i="3"/>
  <c r="AR9" i="3"/>
  <c r="BJ9" i="3" s="1"/>
  <c r="AS9" i="3"/>
  <c r="BK9" i="3" s="1"/>
  <c r="AT9" i="3"/>
  <c r="BL9" i="3" s="1"/>
  <c r="AK12" i="3"/>
  <c r="AM11" i="3" l="1"/>
  <c r="AO14" i="3"/>
  <c r="AK13" i="3"/>
  <c r="AI11" i="3"/>
  <c r="AS10" i="3"/>
  <c r="BK10" i="3" s="1"/>
  <c r="AR10" i="3"/>
  <c r="BJ10" i="3" s="1"/>
  <c r="AT10" i="3"/>
  <c r="BL10" i="3" s="1"/>
  <c r="AO15" i="3" l="1"/>
  <c r="AM12" i="3"/>
  <c r="AT11" i="3"/>
  <c r="BL11" i="3" s="1"/>
  <c r="AR11" i="3"/>
  <c r="BJ11" i="3" s="1"/>
  <c r="AI12" i="3"/>
  <c r="AS11" i="3"/>
  <c r="BK11" i="3" s="1"/>
  <c r="AK14" i="3"/>
  <c r="AM13" i="3" l="1"/>
  <c r="AO16" i="3"/>
  <c r="AS12" i="3"/>
  <c r="BK12" i="3" s="1"/>
  <c r="AR12" i="3"/>
  <c r="BJ12" i="3" s="1"/>
  <c r="AT12" i="3"/>
  <c r="BL12" i="3" s="1"/>
  <c r="AI13" i="3"/>
  <c r="AK15" i="3"/>
  <c r="AO17" i="3" l="1"/>
  <c r="AM14" i="3"/>
  <c r="AK16" i="3"/>
  <c r="AI14" i="3"/>
  <c r="AR13" i="3"/>
  <c r="BJ13" i="3" s="1"/>
  <c r="AS13" i="3"/>
  <c r="BK13" i="3" s="1"/>
  <c r="AT13" i="3"/>
  <c r="BL13" i="3" s="1"/>
  <c r="AM15" i="3" l="1"/>
  <c r="AO18" i="3"/>
  <c r="AS14" i="3"/>
  <c r="BK14" i="3" s="1"/>
  <c r="AT14" i="3"/>
  <c r="BL14" i="3" s="1"/>
  <c r="AR14" i="3"/>
  <c r="BJ14" i="3" s="1"/>
  <c r="AI15" i="3"/>
  <c r="AK17" i="3"/>
  <c r="AO19" i="3" l="1"/>
  <c r="AM16" i="3"/>
  <c r="AR15" i="3"/>
  <c r="BJ15" i="3" s="1"/>
  <c r="AI16" i="3"/>
  <c r="AT15" i="3"/>
  <c r="BL15" i="3" s="1"/>
  <c r="AS15" i="3"/>
  <c r="BK15" i="3" s="1"/>
  <c r="AK18" i="3"/>
  <c r="AO20" i="3" l="1"/>
  <c r="AM17" i="3"/>
  <c r="AK19" i="3"/>
  <c r="AI17" i="3"/>
  <c r="AR16" i="3"/>
  <c r="BJ16" i="3" s="1"/>
  <c r="AS16" i="3"/>
  <c r="BK16" i="3" s="1"/>
  <c r="AT16" i="3"/>
  <c r="BL16" i="3" s="1"/>
  <c r="AM18" i="3" l="1"/>
  <c r="AO21" i="3"/>
  <c r="AI18" i="3"/>
  <c r="AR17" i="3"/>
  <c r="BJ17" i="3" s="1"/>
  <c r="AT17" i="3"/>
  <c r="BL17" i="3" s="1"/>
  <c r="AS17" i="3"/>
  <c r="BK17" i="3" s="1"/>
  <c r="AK20" i="3"/>
  <c r="AM19" i="3" l="1"/>
  <c r="AO22" i="3"/>
  <c r="AK21" i="3"/>
  <c r="AI19" i="3"/>
  <c r="AT18" i="3"/>
  <c r="BL18" i="3" s="1"/>
  <c r="AS18" i="3"/>
  <c r="BK18" i="3" s="1"/>
  <c r="AR18" i="3"/>
  <c r="BJ18" i="3" s="1"/>
  <c r="AO23" i="3" l="1"/>
  <c r="AM20" i="3"/>
  <c r="AI20" i="3"/>
  <c r="AR19" i="3"/>
  <c r="BJ19" i="3" s="1"/>
  <c r="AT19" i="3"/>
  <c r="BL19" i="3" s="1"/>
  <c r="AS19" i="3"/>
  <c r="BK19" i="3" s="1"/>
  <c r="AK22" i="3"/>
  <c r="AO24" i="3" l="1"/>
  <c r="AM21" i="3"/>
  <c r="AK23" i="3"/>
  <c r="AR20" i="3"/>
  <c r="BJ20" i="3" s="1"/>
  <c r="AT20" i="3"/>
  <c r="BL20" i="3" s="1"/>
  <c r="AI21" i="3"/>
  <c r="AS20" i="3"/>
  <c r="BK20" i="3" s="1"/>
  <c r="AO25" i="3" l="1"/>
  <c r="AM22" i="3"/>
  <c r="AK24" i="3"/>
  <c r="AI22" i="3"/>
  <c r="AR21" i="3"/>
  <c r="BJ21" i="3" s="1"/>
  <c r="AT21" i="3"/>
  <c r="BL21" i="3" s="1"/>
  <c r="AS21" i="3"/>
  <c r="BK21" i="3" s="1"/>
  <c r="AM23" i="3" l="1"/>
  <c r="AO26" i="3"/>
  <c r="AI23" i="3"/>
  <c r="AS22" i="3"/>
  <c r="BK22" i="3" s="1"/>
  <c r="AR22" i="3"/>
  <c r="BJ22" i="3" s="1"/>
  <c r="AT22" i="3"/>
  <c r="BL22" i="3" s="1"/>
  <c r="AK25" i="3"/>
  <c r="AO27" i="3" l="1"/>
  <c r="AM24" i="3"/>
  <c r="AK26" i="3"/>
  <c r="AI24" i="3"/>
  <c r="AR23" i="3"/>
  <c r="BJ23" i="3" s="1"/>
  <c r="AS23" i="3"/>
  <c r="BK23" i="3" s="1"/>
  <c r="AT23" i="3"/>
  <c r="BL23" i="3" s="1"/>
  <c r="AM25" i="3" l="1"/>
  <c r="AO28" i="3"/>
  <c r="AI25" i="3"/>
  <c r="AT24" i="3"/>
  <c r="BL24" i="3" s="1"/>
  <c r="AS24" i="3"/>
  <c r="BK24" i="3" s="1"/>
  <c r="AR24" i="3"/>
  <c r="BJ24" i="3" s="1"/>
  <c r="AK27" i="3"/>
  <c r="AO29" i="3" l="1"/>
  <c r="AM26" i="3"/>
  <c r="AK28" i="3"/>
  <c r="AR25" i="3"/>
  <c r="BJ25" i="3" s="1"/>
  <c r="AI26" i="3"/>
  <c r="AT25" i="3"/>
  <c r="BL25" i="3" s="1"/>
  <c r="AS25" i="3"/>
  <c r="BK25" i="3" s="1"/>
  <c r="AM27" i="3" l="1"/>
  <c r="AO30" i="3"/>
  <c r="AT26" i="3"/>
  <c r="BL26" i="3" s="1"/>
  <c r="AS26" i="3"/>
  <c r="BK26" i="3" s="1"/>
  <c r="AR26" i="3"/>
  <c r="BJ26" i="3" s="1"/>
  <c r="AI27" i="3"/>
  <c r="AK29" i="3"/>
  <c r="AO31" i="3" l="1"/>
  <c r="AM28" i="3"/>
  <c r="AK30" i="3"/>
  <c r="AI28" i="3"/>
  <c r="AR27" i="3"/>
  <c r="BJ27" i="3" s="1"/>
  <c r="AT27" i="3"/>
  <c r="BL27" i="3" s="1"/>
  <c r="AS27" i="3"/>
  <c r="BK27" i="3" s="1"/>
  <c r="AM29" i="3" l="1"/>
  <c r="AO32" i="3"/>
  <c r="AI29" i="3"/>
  <c r="AR28" i="3"/>
  <c r="BJ28" i="3" s="1"/>
  <c r="AT28" i="3"/>
  <c r="BL28" i="3" s="1"/>
  <c r="AS28" i="3"/>
  <c r="BK28" i="3" s="1"/>
  <c r="AK31" i="3"/>
  <c r="AM30" i="3" l="1"/>
  <c r="AO33" i="3"/>
  <c r="AK32" i="3"/>
  <c r="AI30" i="3"/>
  <c r="AT29" i="3"/>
  <c r="BL29" i="3" s="1"/>
  <c r="AR29" i="3"/>
  <c r="BJ29" i="3" s="1"/>
  <c r="AS29" i="3"/>
  <c r="BK29" i="3" s="1"/>
  <c r="AO34" i="3" l="1"/>
  <c r="AM31" i="3"/>
  <c r="AS30" i="3"/>
  <c r="BK30" i="3" s="1"/>
  <c r="AI31" i="3"/>
  <c r="AR30" i="3"/>
  <c r="BJ30" i="3" s="1"/>
  <c r="AT30" i="3"/>
  <c r="BL30" i="3" s="1"/>
  <c r="AK33" i="3"/>
  <c r="AO35" i="3" l="1"/>
  <c r="AM32" i="3"/>
  <c r="AS31" i="3"/>
  <c r="BK31" i="3" s="1"/>
  <c r="AT31" i="3"/>
  <c r="BL31" i="3" s="1"/>
  <c r="AI32" i="3"/>
  <c r="AR31" i="3"/>
  <c r="BJ31" i="3" s="1"/>
  <c r="AK34" i="3"/>
  <c r="AM33" i="3" l="1"/>
  <c r="AO36" i="3"/>
  <c r="AI33" i="3"/>
  <c r="AR32" i="3"/>
  <c r="BJ32" i="3" s="1"/>
  <c r="AS32" i="3"/>
  <c r="BK32" i="3" s="1"/>
  <c r="AT32" i="3"/>
  <c r="BL32" i="3" s="1"/>
  <c r="AK35" i="3"/>
  <c r="AM34" i="3" l="1"/>
  <c r="AO37" i="3"/>
  <c r="AK36" i="3"/>
  <c r="AS33" i="3"/>
  <c r="BK33" i="3" s="1"/>
  <c r="AR33" i="3"/>
  <c r="BJ33" i="3" s="1"/>
  <c r="AI34" i="3"/>
  <c r="AT33" i="3"/>
  <c r="BL33" i="3" s="1"/>
  <c r="AM35" i="3" l="1"/>
  <c r="AO38" i="3"/>
  <c r="AS34" i="3"/>
  <c r="BK34" i="3" s="1"/>
  <c r="AR34" i="3"/>
  <c r="BJ34" i="3" s="1"/>
  <c r="AI35" i="3"/>
  <c r="AT34" i="3"/>
  <c r="BL34" i="3" s="1"/>
  <c r="AK37" i="3"/>
  <c r="AO39" i="3" l="1"/>
  <c r="AM36" i="3"/>
  <c r="AR35" i="3"/>
  <c r="BJ35" i="3" s="1"/>
  <c r="AI36" i="3"/>
  <c r="AT35" i="3"/>
  <c r="BL35" i="3" s="1"/>
  <c r="AS35" i="3"/>
  <c r="BK35" i="3" s="1"/>
  <c r="AK38" i="3"/>
  <c r="AM37" i="3" l="1"/>
  <c r="AO40" i="3"/>
  <c r="AS36" i="3"/>
  <c r="BK36" i="3" s="1"/>
  <c r="AI37" i="3"/>
  <c r="AR36" i="3"/>
  <c r="BJ36" i="3" s="1"/>
  <c r="AT36" i="3"/>
  <c r="BL36" i="3" s="1"/>
  <c r="AK39" i="3"/>
  <c r="AO41" i="3" l="1"/>
  <c r="AM38" i="3"/>
  <c r="AK40" i="3"/>
  <c r="AI38" i="3"/>
  <c r="AS37" i="3"/>
  <c r="BK37" i="3" s="1"/>
  <c r="AT37" i="3"/>
  <c r="BL37" i="3" s="1"/>
  <c r="AR37" i="3"/>
  <c r="BJ37" i="3" s="1"/>
  <c r="AM39" i="3" l="1"/>
  <c r="AO42" i="3"/>
  <c r="AI39" i="3"/>
  <c r="AS38" i="3"/>
  <c r="BK38" i="3" s="1"/>
  <c r="AR38" i="3"/>
  <c r="BJ38" i="3" s="1"/>
  <c r="AT38" i="3"/>
  <c r="BL38" i="3" s="1"/>
  <c r="AK41" i="3"/>
  <c r="AM40" i="3" l="1"/>
  <c r="AO43" i="3"/>
  <c r="AK42" i="3"/>
  <c r="AR39" i="3"/>
  <c r="BJ39" i="3" s="1"/>
  <c r="AS39" i="3"/>
  <c r="BK39" i="3" s="1"/>
  <c r="AI40" i="3"/>
  <c r="AT39" i="3"/>
  <c r="BL39" i="3" s="1"/>
  <c r="AM41" i="3" l="1"/>
  <c r="AO44" i="3"/>
  <c r="AR40" i="3"/>
  <c r="BJ40" i="3" s="1"/>
  <c r="AI41" i="3"/>
  <c r="AT40" i="3"/>
  <c r="BL40" i="3" s="1"/>
  <c r="AS40" i="3"/>
  <c r="BK40" i="3" s="1"/>
  <c r="AK43" i="3"/>
  <c r="AM42" i="3" l="1"/>
  <c r="AO45" i="3"/>
  <c r="AK44" i="3"/>
  <c r="AR41" i="3"/>
  <c r="BJ41" i="3" s="1"/>
  <c r="AS41" i="3"/>
  <c r="BK41" i="3" s="1"/>
  <c r="AT41" i="3"/>
  <c r="BL41" i="3" s="1"/>
  <c r="AI42" i="3"/>
  <c r="AM43" i="3" l="1"/>
  <c r="AO46" i="3"/>
  <c r="AS42" i="3"/>
  <c r="BK42" i="3" s="1"/>
  <c r="AR42" i="3"/>
  <c r="BJ42" i="3" s="1"/>
  <c r="AT42" i="3"/>
  <c r="BL42" i="3" s="1"/>
  <c r="AI43" i="3"/>
  <c r="AK45" i="3"/>
  <c r="AM44" i="3" l="1"/>
  <c r="AO47" i="3"/>
  <c r="AK46" i="3"/>
  <c r="AI44" i="3"/>
  <c r="AR43" i="3"/>
  <c r="BJ43" i="3" s="1"/>
  <c r="AS43" i="3"/>
  <c r="BK43" i="3" s="1"/>
  <c r="AT43" i="3"/>
  <c r="BL43" i="3" s="1"/>
  <c r="AM45" i="3" l="1"/>
  <c r="AO48" i="3"/>
  <c r="AT44" i="3"/>
  <c r="BL44" i="3" s="1"/>
  <c r="AR44" i="3"/>
  <c r="BJ44" i="3" s="1"/>
  <c r="AS44" i="3"/>
  <c r="BK44" i="3" s="1"/>
  <c r="AI45" i="3"/>
  <c r="AK47" i="3"/>
  <c r="AM46" i="3" l="1"/>
  <c r="AO49" i="3"/>
  <c r="AP48" i="3" s="1"/>
  <c r="AP37" i="3"/>
  <c r="AP38" i="3"/>
  <c r="AP23" i="3"/>
  <c r="AP12" i="3"/>
  <c r="AP28" i="3"/>
  <c r="AP44" i="3"/>
  <c r="AP13" i="3"/>
  <c r="AP33" i="3"/>
  <c r="AP14" i="3"/>
  <c r="AP42" i="3"/>
  <c r="AP35" i="3"/>
  <c r="AK48" i="3"/>
  <c r="AR45" i="3"/>
  <c r="BJ45" i="3" s="1"/>
  <c r="AS45" i="3"/>
  <c r="BK45" i="3" s="1"/>
  <c r="AI46" i="3"/>
  <c r="AT45" i="3"/>
  <c r="BL45" i="3" s="1"/>
  <c r="AP34" i="3" l="1"/>
  <c r="AP9" i="3"/>
  <c r="AP24" i="3"/>
  <c r="AP15" i="3"/>
  <c r="AP21" i="3"/>
  <c r="AP26" i="3"/>
  <c r="AP5" i="3"/>
  <c r="AP2" i="3"/>
  <c r="AP36" i="3"/>
  <c r="AP20" i="3"/>
  <c r="AP39" i="3"/>
  <c r="AP22" i="3"/>
  <c r="AP46" i="3"/>
  <c r="AM47" i="3"/>
  <c r="AP43" i="3"/>
  <c r="AP11" i="3"/>
  <c r="AP18" i="3"/>
  <c r="AP41" i="3"/>
  <c r="AP17" i="3"/>
  <c r="AP45" i="3"/>
  <c r="AP32" i="3"/>
  <c r="AP16" i="3"/>
  <c r="AP31" i="3"/>
  <c r="AP3" i="3"/>
  <c r="AP10" i="3"/>
  <c r="AP49" i="3"/>
  <c r="AO50" i="3"/>
  <c r="AP4" i="3"/>
  <c r="AP47" i="3"/>
  <c r="AP27" i="3"/>
  <c r="AP6" i="3"/>
  <c r="AP29" i="3"/>
  <c r="AP40" i="3"/>
  <c r="AP8" i="3"/>
  <c r="AP30" i="3"/>
  <c r="AP19" i="3"/>
  <c r="AP25" i="3"/>
  <c r="AP7" i="3"/>
  <c r="AI47" i="3"/>
  <c r="AR46" i="3"/>
  <c r="BJ46" i="3" s="1"/>
  <c r="AS46" i="3"/>
  <c r="BK46" i="3" s="1"/>
  <c r="AT46" i="3"/>
  <c r="BL46" i="3" s="1"/>
  <c r="AL31" i="3"/>
  <c r="AL41" i="3"/>
  <c r="AL18" i="3"/>
  <c r="AL19" i="3"/>
  <c r="AL29" i="3"/>
  <c r="AL6" i="3"/>
  <c r="AL48" i="3"/>
  <c r="AK49" i="3"/>
  <c r="AL46" i="3" s="1"/>
  <c r="AL20" i="3"/>
  <c r="AL44" i="3"/>
  <c r="AL16" i="3"/>
  <c r="AL28" i="3"/>
  <c r="AL24" i="3"/>
  <c r="AL36" i="3"/>
  <c r="AL11" i="3"/>
  <c r="AL27" i="3"/>
  <c r="AL43" i="3"/>
  <c r="AL5" i="3"/>
  <c r="AL21" i="3"/>
  <c r="AL37" i="3"/>
  <c r="AL8" i="3"/>
  <c r="AL14" i="3"/>
  <c r="AL30" i="3"/>
  <c r="AL47" i="3"/>
  <c r="AP50" i="3" l="1"/>
  <c r="AO51" i="3"/>
  <c r="AL12" i="3"/>
  <c r="AL9" i="3"/>
  <c r="AM48" i="3"/>
  <c r="AL40" i="3"/>
  <c r="AL32" i="3"/>
  <c r="AL22" i="3"/>
  <c r="AL13" i="3"/>
  <c r="AL3" i="3"/>
  <c r="AL4" i="3"/>
  <c r="AL49" i="3"/>
  <c r="AK50" i="3"/>
  <c r="AL10" i="3"/>
  <c r="AL17" i="3"/>
  <c r="AL23" i="3"/>
  <c r="AL42" i="3"/>
  <c r="AL2" i="3"/>
  <c r="AL7" i="3"/>
  <c r="AL26" i="3"/>
  <c r="AL33" i="3"/>
  <c r="AL39" i="3"/>
  <c r="AL45" i="3"/>
  <c r="AL35" i="3"/>
  <c r="AL34" i="3"/>
  <c r="AL25" i="3"/>
  <c r="AL15" i="3"/>
  <c r="AT47" i="3"/>
  <c r="BL47" i="3" s="1"/>
  <c r="AR47" i="3"/>
  <c r="BJ47" i="3" s="1"/>
  <c r="AI48" i="3"/>
  <c r="AS47" i="3"/>
  <c r="BK47" i="3" s="1"/>
  <c r="AL38" i="3"/>
  <c r="AN7" i="3" l="1"/>
  <c r="BF7" i="3" s="1"/>
  <c r="AN32" i="3"/>
  <c r="BF32" i="3" s="1"/>
  <c r="AP51" i="3"/>
  <c r="AO52" i="3"/>
  <c r="AM49" i="3"/>
  <c r="AN23" i="3" s="1"/>
  <c r="BF23" i="3" s="1"/>
  <c r="AN9" i="3"/>
  <c r="BF9" i="3" s="1"/>
  <c r="AN29" i="3"/>
  <c r="BF29" i="3" s="1"/>
  <c r="AN37" i="3"/>
  <c r="BF37" i="3" s="1"/>
  <c r="AN25" i="3"/>
  <c r="BF25" i="3" s="1"/>
  <c r="AN33" i="3"/>
  <c r="BF33" i="3" s="1"/>
  <c r="BG33" i="3" s="1"/>
  <c r="BH33" i="3" s="1"/>
  <c r="AN30" i="3"/>
  <c r="BF30" i="3" s="1"/>
  <c r="BG30" i="3" s="1"/>
  <c r="BH30" i="3" s="1"/>
  <c r="AN36" i="3"/>
  <c r="BF36" i="3" s="1"/>
  <c r="AL50" i="3"/>
  <c r="AK51" i="3"/>
  <c r="AR48" i="3"/>
  <c r="BJ48" i="3" s="1"/>
  <c r="AI49" i="3"/>
  <c r="AS48" i="3"/>
  <c r="BK48" i="3" s="1"/>
  <c r="AT48" i="3"/>
  <c r="BL48" i="3" s="1"/>
  <c r="AJ5" i="3"/>
  <c r="AJ9" i="3"/>
  <c r="AJ13" i="3"/>
  <c r="AJ21" i="3"/>
  <c r="AJ25" i="3"/>
  <c r="AJ29" i="3"/>
  <c r="AJ37" i="3"/>
  <c r="AJ41" i="3"/>
  <c r="AJ46" i="3"/>
  <c r="AJ6" i="3"/>
  <c r="AJ10" i="3"/>
  <c r="AJ14" i="3"/>
  <c r="AJ18" i="3"/>
  <c r="AJ22" i="3"/>
  <c r="AJ26" i="3"/>
  <c r="AJ30" i="3"/>
  <c r="AJ34" i="3"/>
  <c r="AJ38" i="3"/>
  <c r="AJ42" i="3"/>
  <c r="AJ45" i="3"/>
  <c r="AJ3" i="3"/>
  <c r="AJ7" i="3"/>
  <c r="AJ11" i="3"/>
  <c r="AJ15" i="3"/>
  <c r="AJ19" i="3"/>
  <c r="AJ23" i="3"/>
  <c r="AJ27" i="3"/>
  <c r="AJ31" i="3"/>
  <c r="AJ35" i="3"/>
  <c r="AJ39" i="3"/>
  <c r="AJ43" i="3"/>
  <c r="AJ4" i="3"/>
  <c r="AJ8" i="3"/>
  <c r="AJ12" i="3"/>
  <c r="AJ16" i="3"/>
  <c r="AJ20" i="3"/>
  <c r="AJ24" i="3"/>
  <c r="AJ28" i="3"/>
  <c r="AJ32" i="3"/>
  <c r="AJ36" i="3"/>
  <c r="AJ40" i="3"/>
  <c r="AJ44" i="3"/>
  <c r="AN14" i="3" l="1"/>
  <c r="BF14" i="3" s="1"/>
  <c r="BG14" i="3" s="1"/>
  <c r="BH14" i="3" s="1"/>
  <c r="AN13" i="3"/>
  <c r="BF13" i="3" s="1"/>
  <c r="AN21" i="3"/>
  <c r="BF21" i="3" s="1"/>
  <c r="AN48" i="3"/>
  <c r="BF48" i="3" s="1"/>
  <c r="AN18" i="3"/>
  <c r="BF18" i="3" s="1"/>
  <c r="BG18" i="3" s="1"/>
  <c r="BH18" i="3" s="1"/>
  <c r="AN39" i="3"/>
  <c r="BF39" i="3" s="1"/>
  <c r="AN2" i="3"/>
  <c r="BF2" i="3" s="1"/>
  <c r="AN41" i="3"/>
  <c r="BF41" i="3" s="1"/>
  <c r="AN5" i="3"/>
  <c r="BF5" i="3" s="1"/>
  <c r="BG5" i="3" s="1"/>
  <c r="BH5" i="3" s="1"/>
  <c r="AN17" i="3"/>
  <c r="BF17" i="3" s="1"/>
  <c r="AO53" i="3"/>
  <c r="AP52" i="3"/>
  <c r="AN47" i="3"/>
  <c r="BF47" i="3" s="1"/>
  <c r="BG47" i="3" s="1"/>
  <c r="BH47" i="3" s="1"/>
  <c r="BG37" i="3"/>
  <c r="BH37" i="3" s="1"/>
  <c r="BG9" i="3"/>
  <c r="BH9" i="3" s="1"/>
  <c r="BG7" i="3"/>
  <c r="BH7" i="3" s="1"/>
  <c r="BG25" i="3"/>
  <c r="BH25" i="3" s="1"/>
  <c r="AN49" i="3"/>
  <c r="BF49" i="3" s="1"/>
  <c r="BG49" i="3" s="1"/>
  <c r="BH49" i="3" s="1"/>
  <c r="AM50" i="3"/>
  <c r="AN35" i="3"/>
  <c r="BF35" i="3" s="1"/>
  <c r="AN24" i="3"/>
  <c r="BF24" i="3" s="1"/>
  <c r="BG24" i="3" s="1"/>
  <c r="BH24" i="3" s="1"/>
  <c r="AN26" i="3"/>
  <c r="BF26" i="3" s="1"/>
  <c r="BG26" i="3" s="1"/>
  <c r="BH26" i="3" s="1"/>
  <c r="AN10" i="3"/>
  <c r="BF10" i="3" s="1"/>
  <c r="BG10" i="3" s="1"/>
  <c r="BH10" i="3" s="1"/>
  <c r="AN20" i="3"/>
  <c r="BF20" i="3" s="1"/>
  <c r="AN31" i="3"/>
  <c r="BF31" i="3" s="1"/>
  <c r="BG31" i="3" s="1"/>
  <c r="BH31" i="3" s="1"/>
  <c r="AN38" i="3"/>
  <c r="BF38" i="3" s="1"/>
  <c r="BG38" i="3" s="1"/>
  <c r="BH38" i="3" s="1"/>
  <c r="AN22" i="3"/>
  <c r="BF22" i="3" s="1"/>
  <c r="AN40" i="3"/>
  <c r="BF40" i="3" s="1"/>
  <c r="BG40" i="3" s="1"/>
  <c r="BH40" i="3" s="1"/>
  <c r="AN43" i="3"/>
  <c r="BF43" i="3" s="1"/>
  <c r="AN27" i="3"/>
  <c r="BF27" i="3" s="1"/>
  <c r="BG27" i="3" s="1"/>
  <c r="BH27" i="3" s="1"/>
  <c r="AN4" i="3"/>
  <c r="BF4" i="3" s="1"/>
  <c r="AN19" i="3"/>
  <c r="BF19" i="3" s="1"/>
  <c r="AN46" i="3"/>
  <c r="BF46" i="3" s="1"/>
  <c r="AN42" i="3"/>
  <c r="BF42" i="3" s="1"/>
  <c r="BG42" i="3" s="1"/>
  <c r="BH42" i="3" s="1"/>
  <c r="AN45" i="3"/>
  <c r="BF45" i="3" s="1"/>
  <c r="AN3" i="3"/>
  <c r="BF3" i="3" s="1"/>
  <c r="BG3" i="3" s="1"/>
  <c r="BH3" i="3" s="1"/>
  <c r="AN15" i="3"/>
  <c r="BF15" i="3" s="1"/>
  <c r="AN16" i="3"/>
  <c r="BF16" i="3" s="1"/>
  <c r="BG16" i="3" s="1"/>
  <c r="BH16" i="3" s="1"/>
  <c r="AN6" i="3"/>
  <c r="BF6" i="3" s="1"/>
  <c r="AN12" i="3"/>
  <c r="BF12" i="3" s="1"/>
  <c r="BG12" i="3" s="1"/>
  <c r="BH12" i="3" s="1"/>
  <c r="AN11" i="3"/>
  <c r="BF11" i="3" s="1"/>
  <c r="BG11" i="3" s="1"/>
  <c r="BH11" i="3" s="1"/>
  <c r="AN34" i="3"/>
  <c r="BF34" i="3" s="1"/>
  <c r="BG34" i="3" s="1"/>
  <c r="BH34" i="3" s="1"/>
  <c r="AN8" i="3"/>
  <c r="BF8" i="3" s="1"/>
  <c r="BG8" i="3" s="1"/>
  <c r="BH8" i="3" s="1"/>
  <c r="AN28" i="3"/>
  <c r="BF28" i="3" s="1"/>
  <c r="AN44" i="3"/>
  <c r="BF44" i="3" s="1"/>
  <c r="BG44" i="3" s="1"/>
  <c r="BH44" i="3" s="1"/>
  <c r="AD24" i="3"/>
  <c r="CD24" i="3" s="1"/>
  <c r="BC24" i="3"/>
  <c r="BC19" i="3"/>
  <c r="BD19" i="3" s="1"/>
  <c r="BE19" i="3" s="1"/>
  <c r="AD19" i="3"/>
  <c r="CD19" i="3" s="1"/>
  <c r="AD18" i="3"/>
  <c r="CD18" i="3" s="1"/>
  <c r="BC18" i="3"/>
  <c r="BC13" i="3"/>
  <c r="AD13" i="3"/>
  <c r="CD13" i="3" s="1"/>
  <c r="AD36" i="3"/>
  <c r="CD36" i="3" s="1"/>
  <c r="BC36" i="3"/>
  <c r="AD4" i="3"/>
  <c r="CD4" i="3" s="1"/>
  <c r="BC4" i="3"/>
  <c r="BC31" i="3"/>
  <c r="AD31" i="3"/>
  <c r="CD31" i="3" s="1"/>
  <c r="BC15" i="3"/>
  <c r="AD15" i="3"/>
  <c r="CD15" i="3" s="1"/>
  <c r="BC45" i="3"/>
  <c r="AD45" i="3"/>
  <c r="CD45" i="3" s="1"/>
  <c r="AD30" i="3"/>
  <c r="CD30" i="3" s="1"/>
  <c r="BC30" i="3"/>
  <c r="BC14" i="3"/>
  <c r="BD14" i="3" s="1"/>
  <c r="BE14" i="3" s="1"/>
  <c r="AD14" i="3"/>
  <c r="CD14" i="3" s="1"/>
  <c r="BC41" i="3"/>
  <c r="AD41" i="3"/>
  <c r="CD41" i="3" s="1"/>
  <c r="BC25" i="3"/>
  <c r="BD25" i="3" s="1"/>
  <c r="BE25" i="3" s="1"/>
  <c r="AD25" i="3"/>
  <c r="CD25" i="3" s="1"/>
  <c r="BC9" i="3"/>
  <c r="AD9" i="3"/>
  <c r="CD9" i="3" s="1"/>
  <c r="AL51" i="3"/>
  <c r="AK52" i="3"/>
  <c r="AD40" i="3"/>
  <c r="CD40" i="3" s="1"/>
  <c r="BC40" i="3"/>
  <c r="BC35" i="3"/>
  <c r="AD35" i="3"/>
  <c r="CD35" i="3" s="1"/>
  <c r="AD34" i="3"/>
  <c r="CD34" i="3" s="1"/>
  <c r="BC34" i="3"/>
  <c r="BC29" i="3"/>
  <c r="AD29" i="3"/>
  <c r="CD29" i="3" s="1"/>
  <c r="AD32" i="3"/>
  <c r="CD32" i="3" s="1"/>
  <c r="BC32" i="3"/>
  <c r="BC43" i="3"/>
  <c r="AD43" i="3"/>
  <c r="CD43" i="3" s="1"/>
  <c r="BC27" i="3"/>
  <c r="AD27" i="3"/>
  <c r="CD27" i="3" s="1"/>
  <c r="BC11" i="3"/>
  <c r="AD11" i="3"/>
  <c r="CD11" i="3" s="1"/>
  <c r="AD42" i="3"/>
  <c r="CD42" i="3" s="1"/>
  <c r="BC42" i="3"/>
  <c r="AD26" i="3"/>
  <c r="CD26" i="3" s="1"/>
  <c r="BC26" i="3"/>
  <c r="AD10" i="3"/>
  <c r="CD10" i="3" s="1"/>
  <c r="BC10" i="3"/>
  <c r="BC37" i="3"/>
  <c r="BD37" i="3" s="1"/>
  <c r="BE37" i="3" s="1"/>
  <c r="AD37" i="3"/>
  <c r="CD37" i="3" s="1"/>
  <c r="BC21" i="3"/>
  <c r="AD21" i="3"/>
  <c r="CD21" i="3" s="1"/>
  <c r="BC5" i="3"/>
  <c r="AD5" i="3"/>
  <c r="CD5" i="3" s="1"/>
  <c r="AR49" i="3"/>
  <c r="BJ49" i="3" s="1"/>
  <c r="AT49" i="3"/>
  <c r="BL49" i="3" s="1"/>
  <c r="AJ49" i="3"/>
  <c r="AS49" i="3"/>
  <c r="BK49" i="3" s="1"/>
  <c r="AI50" i="3"/>
  <c r="AD8" i="3"/>
  <c r="CD8" i="3" s="1"/>
  <c r="BC8" i="3"/>
  <c r="BC3" i="3"/>
  <c r="AD3" i="3"/>
  <c r="CD3" i="3" s="1"/>
  <c r="BC46" i="3"/>
  <c r="AD46" i="3"/>
  <c r="CD46" i="3" s="1"/>
  <c r="AD20" i="3"/>
  <c r="CD20" i="3" s="1"/>
  <c r="BC20" i="3"/>
  <c r="BD20" i="3" s="1"/>
  <c r="BE20" i="3" s="1"/>
  <c r="AD16" i="3"/>
  <c r="CD16" i="3" s="1"/>
  <c r="BC16" i="3"/>
  <c r="BD16" i="3" s="1"/>
  <c r="BE16" i="3" s="1"/>
  <c r="AD44" i="3"/>
  <c r="CD44" i="3" s="1"/>
  <c r="BC44" i="3"/>
  <c r="AD28" i="3"/>
  <c r="CD28" i="3" s="1"/>
  <c r="BC28" i="3"/>
  <c r="BD28" i="3" s="1"/>
  <c r="BE28" i="3" s="1"/>
  <c r="AD12" i="3"/>
  <c r="CD12" i="3" s="1"/>
  <c r="BC12" i="3"/>
  <c r="BC39" i="3"/>
  <c r="BD39" i="3" s="1"/>
  <c r="BE39" i="3" s="1"/>
  <c r="AD39" i="3"/>
  <c r="CD39" i="3" s="1"/>
  <c r="BC23" i="3"/>
  <c r="AD23" i="3"/>
  <c r="CD23" i="3" s="1"/>
  <c r="BC7" i="3"/>
  <c r="BD7" i="3" s="1"/>
  <c r="BE7" i="3" s="1"/>
  <c r="AD7" i="3"/>
  <c r="CD7" i="3" s="1"/>
  <c r="BC38" i="3"/>
  <c r="AD38" i="3"/>
  <c r="CD38" i="3" s="1"/>
  <c r="AD22" i="3"/>
  <c r="CD22" i="3" s="1"/>
  <c r="BC22" i="3"/>
  <c r="BD22" i="3" s="1"/>
  <c r="BE22" i="3" s="1"/>
  <c r="BC6" i="3"/>
  <c r="AD6" i="3"/>
  <c r="CD6" i="3" s="1"/>
  <c r="AJ33" i="3"/>
  <c r="AJ17" i="3"/>
  <c r="AJ2" i="3"/>
  <c r="AJ48" i="3"/>
  <c r="AJ47" i="3"/>
  <c r="BD44" i="3" l="1"/>
  <c r="BE44" i="3" s="1"/>
  <c r="BD15" i="3"/>
  <c r="BE15" i="3" s="1"/>
  <c r="BG20" i="3"/>
  <c r="BH20" i="3" s="1"/>
  <c r="BD12" i="3"/>
  <c r="BE12" i="3" s="1"/>
  <c r="BG28" i="3"/>
  <c r="BH28" i="3" s="1"/>
  <c r="BG19" i="3"/>
  <c r="BH19" i="3" s="1"/>
  <c r="BG35" i="3"/>
  <c r="BH35" i="3" s="1"/>
  <c r="AO54" i="3"/>
  <c r="AP53" i="3"/>
  <c r="BG21" i="3"/>
  <c r="BH21" i="3" s="1"/>
  <c r="BD6" i="3"/>
  <c r="BE6" i="3" s="1"/>
  <c r="BD38" i="3"/>
  <c r="BE38" i="3" s="1"/>
  <c r="BD26" i="3"/>
  <c r="BE26" i="3" s="1"/>
  <c r="BG6" i="3"/>
  <c r="BH6" i="3" s="1"/>
  <c r="BG45" i="3"/>
  <c r="BH45" i="3" s="1"/>
  <c r="BG4" i="3"/>
  <c r="BH4" i="3" s="1"/>
  <c r="BG22" i="3"/>
  <c r="BH22" i="3" s="1"/>
  <c r="AN50" i="3"/>
  <c r="BF50" i="3" s="1"/>
  <c r="BG50" i="3" s="1"/>
  <c r="BH50" i="3" s="1"/>
  <c r="AM51" i="3"/>
  <c r="BG36" i="3"/>
  <c r="BH36" i="3" s="1"/>
  <c r="BG17" i="3"/>
  <c r="BH17" i="3" s="1"/>
  <c r="BG39" i="3"/>
  <c r="BH39" i="3" s="1"/>
  <c r="BG13" i="3"/>
  <c r="BH13" i="3" s="1"/>
  <c r="BD46" i="3"/>
  <c r="BE46" i="3" s="1"/>
  <c r="BD10" i="3"/>
  <c r="BE10" i="3" s="1"/>
  <c r="BD42" i="3"/>
  <c r="BE42" i="3" s="1"/>
  <c r="BD32" i="3"/>
  <c r="BE32" i="3" s="1"/>
  <c r="BD30" i="3"/>
  <c r="BE30" i="3" s="1"/>
  <c r="BD4" i="3"/>
  <c r="BE4" i="3" s="1"/>
  <c r="BG15" i="3"/>
  <c r="BH15" i="3" s="1"/>
  <c r="BG46" i="3"/>
  <c r="BH46" i="3" s="1"/>
  <c r="BG43" i="3"/>
  <c r="BH43" i="3" s="1"/>
  <c r="BG29" i="3"/>
  <c r="BH29" i="3" s="1"/>
  <c r="BG32" i="3"/>
  <c r="BH32" i="3" s="1"/>
  <c r="BG41" i="3"/>
  <c r="BH41" i="3" s="1"/>
  <c r="BG48" i="3"/>
  <c r="BH48" i="3" s="1"/>
  <c r="BG23" i="3"/>
  <c r="BH23" i="3" s="1"/>
  <c r="BC33" i="3"/>
  <c r="BD33" i="3" s="1"/>
  <c r="BE33" i="3" s="1"/>
  <c r="AD33" i="3"/>
  <c r="CD33" i="3" s="1"/>
  <c r="AD48" i="3"/>
  <c r="CD48" i="3" s="1"/>
  <c r="BC48" i="3"/>
  <c r="AS50" i="3"/>
  <c r="BK50" i="3" s="1"/>
  <c r="AI51" i="3"/>
  <c r="AR50" i="3"/>
  <c r="BJ50" i="3" s="1"/>
  <c r="AJ50" i="3"/>
  <c r="AT50" i="3"/>
  <c r="BL50" i="3" s="1"/>
  <c r="BD21" i="3"/>
  <c r="BE21" i="3" s="1"/>
  <c r="BD27" i="3"/>
  <c r="BE27" i="3" s="1"/>
  <c r="BD9" i="3"/>
  <c r="BE9" i="3" s="1"/>
  <c r="BD41" i="3"/>
  <c r="BE41" i="3" s="1"/>
  <c r="BD13" i="3"/>
  <c r="BE13" i="3" s="1"/>
  <c r="BC47" i="3"/>
  <c r="BD47" i="3" s="1"/>
  <c r="BE47" i="3" s="1"/>
  <c r="AD47" i="3"/>
  <c r="CD47" i="3" s="1"/>
  <c r="BD40" i="3"/>
  <c r="BE40" i="3" s="1"/>
  <c r="AD2" i="3"/>
  <c r="CD2" i="3" s="1"/>
  <c r="BC2" i="3"/>
  <c r="BD3" i="3" s="1"/>
  <c r="BE3" i="3" s="1"/>
  <c r="BD23" i="3"/>
  <c r="BE23" i="3" s="1"/>
  <c r="AL52" i="3"/>
  <c r="AK53" i="3"/>
  <c r="BD36" i="3"/>
  <c r="BE36" i="3" s="1"/>
  <c r="BD24" i="3"/>
  <c r="BE24" i="3" s="1"/>
  <c r="BD34" i="3"/>
  <c r="BE34" i="3" s="1"/>
  <c r="BC17" i="3"/>
  <c r="BD17" i="3" s="1"/>
  <c r="BE17" i="3" s="1"/>
  <c r="AD17" i="3"/>
  <c r="CD17" i="3" s="1"/>
  <c r="BD8" i="3"/>
  <c r="BE8" i="3" s="1"/>
  <c r="BC49" i="3"/>
  <c r="AD49" i="3"/>
  <c r="CD49" i="3" s="1"/>
  <c r="BD5" i="3"/>
  <c r="BE5" i="3" s="1"/>
  <c r="BD11" i="3"/>
  <c r="BE11" i="3" s="1"/>
  <c r="BD43" i="3"/>
  <c r="BE43" i="3" s="1"/>
  <c r="BD29" i="3"/>
  <c r="BE29" i="3" s="1"/>
  <c r="BD35" i="3"/>
  <c r="BE35" i="3" s="1"/>
  <c r="BD45" i="3"/>
  <c r="BE45" i="3" s="1"/>
  <c r="BD31" i="3"/>
  <c r="BE31" i="3" s="1"/>
  <c r="AO55" i="3" l="1"/>
  <c r="AP54" i="3"/>
  <c r="AN51" i="3"/>
  <c r="BF51" i="3" s="1"/>
  <c r="BG51" i="3" s="1"/>
  <c r="BH51" i="3" s="1"/>
  <c r="AM52" i="3"/>
  <c r="BD48" i="3"/>
  <c r="BE48" i="3" s="1"/>
  <c r="AD50" i="3"/>
  <c r="CD50" i="3" s="1"/>
  <c r="BC50" i="3"/>
  <c r="BD50" i="3" s="1"/>
  <c r="BE50" i="3" s="1"/>
  <c r="BD49" i="3"/>
  <c r="BE49" i="3" s="1"/>
  <c r="AL53" i="3"/>
  <c r="AK54" i="3"/>
  <c r="AJ51" i="3"/>
  <c r="AI52" i="3"/>
  <c r="AR51" i="3"/>
  <c r="BJ51" i="3" s="1"/>
  <c r="AT51" i="3"/>
  <c r="BL51" i="3" s="1"/>
  <c r="AS51" i="3"/>
  <c r="BK51" i="3" s="1"/>
  <c r="BD18" i="3"/>
  <c r="BE18" i="3" s="1"/>
  <c r="AN52" i="3" l="1"/>
  <c r="BF52" i="3" s="1"/>
  <c r="BG52" i="3" s="1"/>
  <c r="BH52" i="3" s="1"/>
  <c r="AM53" i="3"/>
  <c r="AO56" i="3"/>
  <c r="AP55" i="3"/>
  <c r="AJ52" i="3"/>
  <c r="AI53" i="3"/>
  <c r="AS52" i="3"/>
  <c r="BK52" i="3" s="1"/>
  <c r="AT52" i="3"/>
  <c r="BL52" i="3" s="1"/>
  <c r="AR52" i="3"/>
  <c r="BJ52" i="3" s="1"/>
  <c r="BC51" i="3"/>
  <c r="BD51" i="3" s="1"/>
  <c r="BE51" i="3" s="1"/>
  <c r="AD51" i="3"/>
  <c r="CD51" i="3" s="1"/>
  <c r="AK55" i="3"/>
  <c r="AL54" i="3"/>
  <c r="AO57" i="3" l="1"/>
  <c r="AP56" i="3"/>
  <c r="AM54" i="3"/>
  <c r="AN53" i="3"/>
  <c r="BF53" i="3" s="1"/>
  <c r="BG53" i="3" s="1"/>
  <c r="BH53" i="3" s="1"/>
  <c r="AK56" i="3"/>
  <c r="AL55" i="3"/>
  <c r="AR53" i="3"/>
  <c r="BJ53" i="3" s="1"/>
  <c r="AI54" i="3"/>
  <c r="AJ53" i="3"/>
  <c r="AS53" i="3"/>
  <c r="BK53" i="3" s="1"/>
  <c r="AT53" i="3"/>
  <c r="BL53" i="3" s="1"/>
  <c r="AD52" i="3"/>
  <c r="CD52" i="3" s="1"/>
  <c r="BC52" i="3"/>
  <c r="BD52" i="3" s="1"/>
  <c r="BE52" i="3" s="1"/>
  <c r="AN54" i="3" l="1"/>
  <c r="BF54" i="3" s="1"/>
  <c r="BG54" i="3" s="1"/>
  <c r="BH54" i="3" s="1"/>
  <c r="AM55" i="3"/>
  <c r="AP57" i="3"/>
  <c r="AO58" i="3"/>
  <c r="AI55" i="3"/>
  <c r="AJ54" i="3"/>
  <c r="AT54" i="3"/>
  <c r="BL54" i="3" s="1"/>
  <c r="AS54" i="3"/>
  <c r="BK54" i="3" s="1"/>
  <c r="AR54" i="3"/>
  <c r="BJ54" i="3" s="1"/>
  <c r="BC53" i="3"/>
  <c r="BD53" i="3" s="1"/>
  <c r="BE53" i="3" s="1"/>
  <c r="AD53" i="3"/>
  <c r="CD53" i="3" s="1"/>
  <c r="AL56" i="3"/>
  <c r="AK57" i="3"/>
  <c r="AO59" i="3" l="1"/>
  <c r="AP58" i="3"/>
  <c r="AN55" i="3"/>
  <c r="BF55" i="3" s="1"/>
  <c r="BG55" i="3" s="1"/>
  <c r="BH55" i="3" s="1"/>
  <c r="AM56" i="3"/>
  <c r="AD54" i="3"/>
  <c r="CD54" i="3" s="1"/>
  <c r="BC54" i="3"/>
  <c r="BD54" i="3" s="1"/>
  <c r="BE54" i="3" s="1"/>
  <c r="AK58" i="3"/>
  <c r="AL57" i="3"/>
  <c r="AS55" i="3"/>
  <c r="BK55" i="3" s="1"/>
  <c r="AI56" i="3"/>
  <c r="AJ55" i="3"/>
  <c r="AR55" i="3"/>
  <c r="BJ55" i="3" s="1"/>
  <c r="AT55" i="3"/>
  <c r="BL55" i="3" s="1"/>
  <c r="AM57" i="3" l="1"/>
  <c r="AN56" i="3"/>
  <c r="BF56" i="3" s="1"/>
  <c r="BG56" i="3" s="1"/>
  <c r="BH56" i="3" s="1"/>
  <c r="AO60" i="3"/>
  <c r="AP59" i="3"/>
  <c r="AK59" i="3"/>
  <c r="AL58" i="3"/>
  <c r="BC55" i="3"/>
  <c r="BD55" i="3" s="1"/>
  <c r="BE55" i="3" s="1"/>
  <c r="AD55" i="3"/>
  <c r="CD55" i="3" s="1"/>
  <c r="AR56" i="3"/>
  <c r="BJ56" i="3" s="1"/>
  <c r="AT56" i="3"/>
  <c r="BL56" i="3" s="1"/>
  <c r="AI57" i="3"/>
  <c r="AS56" i="3"/>
  <c r="BK56" i="3" s="1"/>
  <c r="AJ56" i="3"/>
  <c r="AO61" i="3" l="1"/>
  <c r="AP60" i="3"/>
  <c r="AM58" i="3"/>
  <c r="AN57" i="3"/>
  <c r="BF57" i="3" s="1"/>
  <c r="BG57" i="3" s="1"/>
  <c r="BH57" i="3" s="1"/>
  <c r="AT57" i="3"/>
  <c r="BL57" i="3" s="1"/>
  <c r="AI58" i="3"/>
  <c r="AS57" i="3"/>
  <c r="BK57" i="3" s="1"/>
  <c r="AJ57" i="3"/>
  <c r="AR57" i="3"/>
  <c r="BJ57" i="3" s="1"/>
  <c r="AD56" i="3"/>
  <c r="CD56" i="3" s="1"/>
  <c r="BC56" i="3"/>
  <c r="BD56" i="3" s="1"/>
  <c r="BE56" i="3" s="1"/>
  <c r="AL59" i="3"/>
  <c r="AK60" i="3"/>
  <c r="AM59" i="3" l="1"/>
  <c r="AN58" i="3"/>
  <c r="BF58" i="3" s="1"/>
  <c r="BG58" i="3" s="1"/>
  <c r="BH58" i="3" s="1"/>
  <c r="AO62" i="3"/>
  <c r="AP61" i="3"/>
  <c r="AJ58" i="3"/>
  <c r="AS58" i="3"/>
  <c r="BK58" i="3" s="1"/>
  <c r="AR58" i="3"/>
  <c r="BJ58" i="3" s="1"/>
  <c r="AT58" i="3"/>
  <c r="BL58" i="3" s="1"/>
  <c r="AI59" i="3"/>
  <c r="BC57" i="3"/>
  <c r="BD57" i="3" s="1"/>
  <c r="BE57" i="3" s="1"/>
  <c r="AD57" i="3"/>
  <c r="CD57" i="3" s="1"/>
  <c r="AK61" i="3"/>
  <c r="AL60" i="3"/>
  <c r="AP62" i="3" l="1"/>
  <c r="AO63" i="3"/>
  <c r="AN59" i="3"/>
  <c r="BF59" i="3" s="1"/>
  <c r="BG59" i="3" s="1"/>
  <c r="BH59" i="3" s="1"/>
  <c r="AM60" i="3"/>
  <c r="AK62" i="3"/>
  <c r="AL61" i="3"/>
  <c r="AS59" i="3"/>
  <c r="BK59" i="3" s="1"/>
  <c r="AR59" i="3"/>
  <c r="BJ59" i="3" s="1"/>
  <c r="AT59" i="3"/>
  <c r="BL59" i="3" s="1"/>
  <c r="AJ59" i="3"/>
  <c r="AI60" i="3"/>
  <c r="AD58" i="3"/>
  <c r="CD58" i="3" s="1"/>
  <c r="BC58" i="3"/>
  <c r="BD58" i="3" s="1"/>
  <c r="BE58" i="3" s="1"/>
  <c r="AP63" i="3" l="1"/>
  <c r="AO64" i="3"/>
  <c r="AN60" i="3"/>
  <c r="BF60" i="3" s="1"/>
  <c r="BG60" i="3" s="1"/>
  <c r="BH60" i="3" s="1"/>
  <c r="AM61" i="3"/>
  <c r="AR60" i="3"/>
  <c r="BJ60" i="3" s="1"/>
  <c r="AI61" i="3"/>
  <c r="AJ60" i="3"/>
  <c r="AT60" i="3"/>
  <c r="BL60" i="3" s="1"/>
  <c r="AS60" i="3"/>
  <c r="BK60" i="3" s="1"/>
  <c r="BC59" i="3"/>
  <c r="BD59" i="3" s="1"/>
  <c r="BE59" i="3" s="1"/>
  <c r="AD59" i="3"/>
  <c r="CD59" i="3" s="1"/>
  <c r="AL62" i="3"/>
  <c r="AK63" i="3"/>
  <c r="AM62" i="3" l="1"/>
  <c r="AN61" i="3"/>
  <c r="BF61" i="3" s="1"/>
  <c r="BG61" i="3" s="1"/>
  <c r="BH61" i="3" s="1"/>
  <c r="AO65" i="3"/>
  <c r="AP65" i="3" s="1"/>
  <c r="AP64" i="3"/>
  <c r="AD60" i="3"/>
  <c r="CD60" i="3" s="1"/>
  <c r="BC60" i="3"/>
  <c r="BD60" i="3" s="1"/>
  <c r="BE60" i="3" s="1"/>
  <c r="AI62" i="3"/>
  <c r="AJ61" i="3"/>
  <c r="AR61" i="3"/>
  <c r="BJ61" i="3" s="1"/>
  <c r="AS61" i="3"/>
  <c r="BK61" i="3" s="1"/>
  <c r="AT61" i="3"/>
  <c r="BL61" i="3" s="1"/>
  <c r="AK64" i="3"/>
  <c r="AL63" i="3"/>
  <c r="AN62" i="3" l="1"/>
  <c r="BF62" i="3" s="1"/>
  <c r="BG62" i="3" s="1"/>
  <c r="BH62" i="3" s="1"/>
  <c r="AM63" i="3"/>
  <c r="AI63" i="3"/>
  <c r="AJ62" i="3"/>
  <c r="AR62" i="3"/>
  <c r="BJ62" i="3" s="1"/>
  <c r="AS62" i="3"/>
  <c r="BK62" i="3" s="1"/>
  <c r="AT62" i="3"/>
  <c r="BL62" i="3" s="1"/>
  <c r="BC61" i="3"/>
  <c r="BD61" i="3" s="1"/>
  <c r="BE61" i="3" s="1"/>
  <c r="AD61" i="3"/>
  <c r="CD61" i="3" s="1"/>
  <c r="AL64" i="3"/>
  <c r="AK65" i="3"/>
  <c r="AL65" i="3" s="1"/>
  <c r="AN63" i="3" l="1"/>
  <c r="BF63" i="3" s="1"/>
  <c r="BG63" i="3" s="1"/>
  <c r="BH63" i="3" s="1"/>
  <c r="AM64" i="3"/>
  <c r="AD62" i="3"/>
  <c r="CD62" i="3" s="1"/>
  <c r="BC62" i="3"/>
  <c r="BD62" i="3" s="1"/>
  <c r="BE62" i="3" s="1"/>
  <c r="AR63" i="3"/>
  <c r="BJ63" i="3" s="1"/>
  <c r="AT63" i="3"/>
  <c r="BL63" i="3" s="1"/>
  <c r="AS63" i="3"/>
  <c r="BK63" i="3" s="1"/>
  <c r="AJ63" i="3"/>
  <c r="AI64" i="3"/>
  <c r="AN64" i="3" l="1"/>
  <c r="BF64" i="3" s="1"/>
  <c r="BG64" i="3" s="1"/>
  <c r="BH64" i="3" s="1"/>
  <c r="AM65" i="3"/>
  <c r="AN65" i="3" s="1"/>
  <c r="BF65" i="3" s="1"/>
  <c r="BG65" i="3" s="1"/>
  <c r="BH65" i="3" s="1"/>
  <c r="AJ64" i="3"/>
  <c r="AR64" i="3"/>
  <c r="BJ64" i="3" s="1"/>
  <c r="AS64" i="3"/>
  <c r="BK64" i="3" s="1"/>
  <c r="AI65" i="3"/>
  <c r="AT64" i="3"/>
  <c r="BL64" i="3" s="1"/>
  <c r="BC63" i="3"/>
  <c r="BD63" i="3" s="1"/>
  <c r="BE63" i="3" s="1"/>
  <c r="AD63" i="3"/>
  <c r="CD63" i="3" s="1"/>
  <c r="AJ65" i="3" l="1"/>
  <c r="AS65" i="3"/>
  <c r="BK65" i="3" s="1"/>
  <c r="AT65" i="3"/>
  <c r="BL65" i="3" s="1"/>
  <c r="AR65" i="3"/>
  <c r="BJ65" i="3" s="1"/>
  <c r="AD64" i="3"/>
  <c r="CD64" i="3" s="1"/>
  <c r="BC64" i="3"/>
  <c r="BD64" i="3" s="1"/>
  <c r="BE64" i="3" s="1"/>
  <c r="BC65" i="3" l="1"/>
  <c r="BD65" i="3" s="1"/>
  <c r="BE65" i="3" s="1"/>
  <c r="AD65" i="3"/>
  <c r="CD65" i="3" s="1"/>
</calcChain>
</file>

<file path=xl/sharedStrings.xml><?xml version="1.0" encoding="utf-8"?>
<sst xmlns="http://schemas.openxmlformats.org/spreadsheetml/2006/main" count="1580" uniqueCount="162">
  <si>
    <t>Dates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</si>
  <si>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</si>
  <si>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</si>
  <si>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</si>
  <si>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</si>
  <si>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</si>
  <si>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</si>
  <si>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</si>
  <si>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</si>
  <si>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</si>
  <si>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</si>
  <si>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</si>
  <si>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</si>
  <si>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</si>
  <si>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</si>
  <si>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</si>
  <si>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</si>
  <si>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</si>
  <si>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</si>
  <si>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</si>
  <si>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</si>
  <si>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</si>
  <si>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</si>
  <si>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</si>
  <si>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</si>
  <si>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</si>
  <si>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</si>
  <si>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</si>
  <si>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</si>
  <si>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</si>
  <si>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</si>
  <si>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</si>
  <si>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</si>
  <si>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</si>
  <si>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</si>
  <si>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</si>
  <si>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</si>
  <si>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</si>
  <si>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</si>
  <si>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</si>
  <si>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</si>
  <si>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</si>
  <si>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</si>
  <si>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</si>
  <si>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</si>
  <si>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</si>
  <si>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</si>
  <si>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</si>
  <si>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</si>
  <si>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</si>
  <si>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</si>
  <si>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</si>
  <si>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</si>
  <si>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</si>
  <si>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</si>
  <si>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</si>
  <si>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</si>
  <si>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</si>
  <si>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</si>
  <si>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</si>
  <si>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</si>
  <si>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</si>
  <si>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</si>
  <si>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</si>
  <si>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</si>
  <si>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/>
  </si>
  <si>
    <t>..</t>
  </si>
  <si>
    <t>(V)</t>
  </si>
  <si>
    <t>RGDPind</t>
  </si>
  <si>
    <t>PMind</t>
  </si>
  <si>
    <t>PXind</t>
  </si>
  <si>
    <t>MonMrktRpa</t>
  </si>
  <si>
    <t>CPIInflpa</t>
  </si>
  <si>
    <t>USRGDPind</t>
  </si>
  <si>
    <t>USMonMrktRpa</t>
  </si>
  <si>
    <t>USCPIInflpa</t>
  </si>
  <si>
    <t>USFinPrivConsChainedVolsaNCmln</t>
  </si>
  <si>
    <t>ln(RGDPind)</t>
  </si>
  <si>
    <t>ln(USRGDPind)</t>
  </si>
  <si>
    <t>CPIInflpq</t>
  </si>
  <si>
    <t>USCPIInflpq</t>
  </si>
  <si>
    <t>USMonMrktRpq</t>
  </si>
  <si>
    <t>MonMrktRpq</t>
  </si>
  <si>
    <t>Q1-2015</t>
  </si>
  <si>
    <t>RGDPindsa</t>
  </si>
  <si>
    <t>AM150727: Seasonal adjustment for any series not sa at source has been implemented using the Census-X-12 procedure in EViews 8 (and is marked with yellow background and "sa" appended to the name of the series.</t>
  </si>
  <si>
    <t>Legend:</t>
  </si>
  <si>
    <t>Indicates data that is new or has changed since previous cycle (applicable to IFS subscription only); does not indicate changes in magnitude or decimal or the addition of countries to IFS.</t>
  </si>
  <si>
    <t>Bibliographic citation: International Monetary Fund (2015): International Financial Statistics (Edition: July 2015). UK Data Service.</t>
  </si>
  <si>
    <t>AM150727: The base year for RGDPind (99BVRZF) and USRGDPind (99BVRZF) is 2010; this can be verified by clicking on the "i" icon in the raw data Excel file, which links to the IFS via UK Data Service.</t>
  </si>
  <si>
    <t>CPindpq1998q4</t>
  </si>
  <si>
    <t>CPindpa1998q4</t>
  </si>
  <si>
    <t>USCPindpq1998q4</t>
  </si>
  <si>
    <t>USCPindpa1998q4</t>
  </si>
  <si>
    <t>CPindpq2010</t>
  </si>
  <si>
    <t>CPindpa2010</t>
  </si>
  <si>
    <t>USCPindpq2010</t>
  </si>
  <si>
    <t>USCPindpa2010</t>
  </si>
  <si>
    <t>USDrereopindpq2010</t>
  </si>
  <si>
    <t>USDrereopindpq2010ratio</t>
  </si>
  <si>
    <t>ToTratiopq</t>
  </si>
  <si>
    <t>ToTindpq</t>
  </si>
  <si>
    <t>ln(CPindpq2010)</t>
  </si>
  <si>
    <t>ln(USCPindpq2010)</t>
  </si>
  <si>
    <t>ln(USDxreopindpq2010)</t>
  </si>
  <si>
    <t>ln(USDrereopindpq2010)</t>
  </si>
  <si>
    <t>ln(USDrereopq2010ratio)</t>
  </si>
  <si>
    <t>CHECKapproxCPinflpq</t>
  </si>
  <si>
    <t>CHECKapproxCPinflpa</t>
  </si>
  <si>
    <t>CHECKapproxUSCPinflpq</t>
  </si>
  <si>
    <t>CHECKapproxUSCPinflpa</t>
  </si>
  <si>
    <t>needs data for 1999q4</t>
  </si>
  <si>
    <t>ln(ToTindpq)</t>
  </si>
  <si>
    <t>ln(ToTratiopq)</t>
  </si>
  <si>
    <t>ln(RGDPindsa)</t>
  </si>
  <si>
    <t>USFinPrivConsChainedVolsaindpq2010</t>
  </si>
  <si>
    <t>ln(USFinPrivConsChainedVolsaindpq2010)</t>
  </si>
  <si>
    <t>CHECKapproxpercchngpq</t>
  </si>
  <si>
    <t>TotPopInThousandssa</t>
  </si>
  <si>
    <t>EconActivePopInThousandssa</t>
  </si>
  <si>
    <t>USTotPopInThousandssa</t>
  </si>
  <si>
    <t>USEconActivePopInThousandssa</t>
  </si>
  <si>
    <t>n.a.</t>
  </si>
  <si>
    <t>RGDPExpendApprCurrentPsaNCmln</t>
  </si>
  <si>
    <t>USRGDPExpendApprChainedVolsaNCmln</t>
  </si>
  <si>
    <t>USRGDPExpendApprChainedVolsaNCpc</t>
  </si>
  <si>
    <t>ln(USRGDPExpendApprChainedVolsaNCpc)</t>
  </si>
  <si>
    <t>USFinPrivConsChainedVolsaNCpc</t>
  </si>
  <si>
    <t>ln(USRGDPExpendApprChainedVolsaNCmln)</t>
  </si>
  <si>
    <t>IntlResUSDmln</t>
  </si>
  <si>
    <t>IntlResNCmln</t>
  </si>
  <si>
    <t>IntlResNCmlnDeflated</t>
  </si>
  <si>
    <t>ln(IntlResNCmlnDeflated)</t>
  </si>
  <si>
    <t>IntlResNCmlnpc</t>
  </si>
  <si>
    <t>ln(IntlResNCmlnpc)</t>
  </si>
  <si>
    <t>PrivFinConsChainedVolsaNCmln</t>
  </si>
  <si>
    <t>RGDPExpendApprChainedVolsaNCmln</t>
  </si>
  <si>
    <t>(V) - see column DY (it appears once ONLY there):</t>
  </si>
  <si>
    <t>PXUindUSD</t>
  </si>
  <si>
    <t>PMUindUSD</t>
  </si>
  <si>
    <t>needed for computation of PMUInflpq and PMUInflpa for Q4-2014</t>
  </si>
  <si>
    <t>PrivFinConsChainedVolsaNCpc</t>
  </si>
  <si>
    <t>PrivFinConsChainedVolsaindpq2010</t>
  </si>
  <si>
    <t>ln(PrivFinConsChainedVolsaindpq2010)</t>
  </si>
  <si>
    <t>ln(PrivFinConsChainedVolsaNCmln)</t>
  </si>
  <si>
    <t>ln(RGDPExpendApprChainedVolsaNCmln)</t>
  </si>
  <si>
    <t>ln(RGDPExpendApprChainedVolsaNCpc)</t>
  </si>
  <si>
    <t>ln(PrivFinConsChainedVolsaNCpc)</t>
  </si>
  <si>
    <t>USDnereop</t>
  </si>
  <si>
    <t>Q2-2015</t>
  </si>
  <si>
    <t>PMind (zip from Antonio on 150805, then mth2qrt.m on 150807 - see next worksheet)</t>
  </si>
  <si>
    <t>PXind (zip from Antonio on 150805, then mth2qrt.m on 150807 - see next worksheet)</t>
  </si>
  <si>
    <t>USDnereopindpq2010</t>
  </si>
  <si>
    <t>USDrereopratio</t>
  </si>
  <si>
    <t>PMInflpq</t>
  </si>
  <si>
    <t>PMInflpa</t>
  </si>
  <si>
    <t>ln(USDrereopratio)</t>
  </si>
  <si>
    <t>PXind (zip from Antonio on 150805, then Q by taking end-of-period index)</t>
  </si>
  <si>
    <t>PMind (zip from Antonio on 150805, then Q by taking end-of-period index)</t>
  </si>
  <si>
    <t>ln(USDnereopindpq2010)</t>
  </si>
  <si>
    <t>RGDPExpendApprChainedVolsaNCpc</t>
  </si>
  <si>
    <t>ConsToRGDPShare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</si>
</sst>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;[Red]#,##0.0"/>
  </numFmts>
  <fonts count="28">
    <font>
      <sz val="11"/>
      <color theme="1"/>
      <name val="Calibri"/>
      <family val="2"/>
      <scheme val="minor"/>
    </font>
    <font>
      <sz val="10"/>
      <name val="Bitstream Vera Sans"/>
      <family val="2"/>
    </font>
    <font>
      <sz val="10"/>
      <name val="Arial"/>
      <family val="2"/>
    </font>
    <font>
      <sz val="8"/>
      <color indexed="9"/>
      <name val="Verdana"/>
      <family val="2"/>
    </font>
    <font>
      <sz val="8"/>
      <name val="Arial"/>
      <family val="2"/>
    </font>
    <font>
      <vertAlign val="superscript"/>
      <sz val="10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8"/>
      <color rgb="FF495D8E"/>
      <name val="Verdana"/>
      <family val="2"/>
    </font>
    <font>
      <sz val="8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/>
      <right style="thin">
        <color rgb="FFC0C0C0"/>
      </right>
      <top/>
      <bottom style="thin">
        <color indexed="64"/>
      </bottom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hair">
        <color rgb="FFFFFFCC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/>
      <bottom style="thin">
        <color indexed="64"/>
      </bottom>
      <diagonal/>
    </border>
    <border>
      <left style="thin">
        <color rgb="FFC0C0C0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4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4" applyNumberFormat="0" applyAlignment="0" applyProtection="0"/>
    <xf numFmtId="0" fontId="12" fillId="28" borderId="5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4" applyNumberFormat="0" applyAlignment="0" applyProtection="0"/>
    <xf numFmtId="0" fontId="19" fillId="0" borderId="9" applyNumberFormat="0" applyFill="0" applyAlignment="0" applyProtection="0"/>
    <xf numFmtId="0" fontId="20" fillId="31" borderId="0" applyNumberFormat="0" applyBorder="0" applyAlignment="0" applyProtection="0"/>
    <xf numFmtId="0" fontId="1" fillId="0" borderId="0"/>
    <xf numFmtId="0" fontId="2" fillId="0" borderId="0"/>
    <xf numFmtId="0" fontId="6" fillId="0" borderId="0"/>
    <xf numFmtId="0" fontId="8" fillId="32" borderId="10" applyNumberFormat="0" applyFont="0" applyAlignment="0" applyProtection="0"/>
    <xf numFmtId="0" fontId="21" fillId="27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" fillId="0" borderId="0"/>
  </cellStyleXfs>
  <cellXfs count="142">
    <xf numFmtId="0" fontId="0" fillId="0" borderId="0" xfId="0"/>
    <xf numFmtId="0" fontId="1" fillId="0" borderId="0" xfId="37" applyFont="1" applyBorder="1"/>
    <xf numFmtId="17" fontId="1" fillId="0" borderId="0" xfId="37" applyNumberFormat="1" applyFont="1" applyBorder="1"/>
    <xf numFmtId="0" fontId="25" fillId="0" borderId="0" xfId="0" applyFont="1"/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5" fillId="0" borderId="14" xfId="38" applyFont="1" applyBorder="1" applyAlignment="1">
      <alignment horizontal="left" wrapText="1"/>
    </xf>
    <xf numFmtId="0" fontId="4" fillId="0" borderId="15" xfId="38" applyNumberFormat="1" applyFont="1" applyBorder="1" applyAlignment="1">
      <alignment horizontal="right"/>
    </xf>
    <xf numFmtId="0" fontId="4" fillId="0" borderId="13" xfId="38" applyNumberFormat="1" applyFont="1" applyBorder="1" applyAlignment="1">
      <alignment horizontal="right"/>
    </xf>
    <xf numFmtId="0" fontId="5" fillId="0" borderId="16" xfId="38" applyFont="1" applyBorder="1" applyAlignment="1">
      <alignment horizontal="left"/>
    </xf>
    <xf numFmtId="0" fontId="4" fillId="0" borderId="16" xfId="38" applyFont="1" applyBorder="1" applyAlignment="1">
      <alignment horizontal="left"/>
    </xf>
    <xf numFmtId="0" fontId="25" fillId="0" borderId="16" xfId="0" applyFont="1" applyBorder="1"/>
    <xf numFmtId="0" fontId="25" fillId="0" borderId="17" xfId="0" applyFont="1" applyBorder="1"/>
    <xf numFmtId="0" fontId="25" fillId="0" borderId="18" xfId="0" applyFont="1" applyBorder="1"/>
    <xf numFmtId="0" fontId="25" fillId="33" borderId="0" xfId="0" applyFont="1" applyFill="1"/>
    <xf numFmtId="0" fontId="4" fillId="34" borderId="19" xfId="38" applyNumberFormat="1" applyFont="1" applyFill="1" applyBorder="1" applyAlignment="1">
      <alignment horizontal="right"/>
    </xf>
    <xf numFmtId="0" fontId="4" fillId="34" borderId="0" xfId="38" applyNumberFormat="1" applyFont="1" applyFill="1" applyBorder="1" applyAlignment="1">
      <alignment horizontal="right"/>
    </xf>
    <xf numFmtId="0" fontId="4" fillId="0" borderId="20" xfId="38" applyNumberFormat="1" applyFont="1" applyBorder="1" applyAlignment="1">
      <alignment horizontal="right"/>
    </xf>
    <xf numFmtId="0" fontId="4" fillId="0" borderId="21" xfId="38" applyFont="1" applyBorder="1" applyAlignment="1">
      <alignment horizontal="left"/>
    </xf>
    <xf numFmtId="0" fontId="25" fillId="35" borderId="0" xfId="0" applyFont="1" applyFill="1" applyBorder="1"/>
    <xf numFmtId="0" fontId="25" fillId="34" borderId="0" xfId="0" applyFont="1" applyFill="1" applyBorder="1"/>
    <xf numFmtId="0" fontId="25" fillId="36" borderId="0" xfId="0" applyFont="1" applyFill="1" applyBorder="1"/>
    <xf numFmtId="0" fontId="25" fillId="37" borderId="0" xfId="0" applyFont="1" applyFill="1" applyBorder="1"/>
    <xf numFmtId="0" fontId="4" fillId="0" borderId="23" xfId="38" applyNumberFormat="1" applyFont="1" applyBorder="1" applyAlignment="1">
      <alignment horizontal="right"/>
    </xf>
    <xf numFmtId="0" fontId="4" fillId="34" borderId="24" xfId="38" applyNumberFormat="1" applyFont="1" applyFill="1" applyBorder="1" applyAlignment="1">
      <alignment horizontal="right"/>
    </xf>
    <xf numFmtId="0" fontId="25" fillId="36" borderId="1" xfId="0" applyFont="1" applyFill="1" applyBorder="1"/>
    <xf numFmtId="0" fontId="4" fillId="0" borderId="0" xfId="38" applyNumberFormat="1" applyFont="1" applyBorder="1" applyAlignment="1">
      <alignment horizontal="right"/>
    </xf>
    <xf numFmtId="0" fontId="4" fillId="33" borderId="15" xfId="38" applyNumberFormat="1" applyFont="1" applyFill="1" applyBorder="1" applyAlignment="1">
      <alignment horizontal="right"/>
    </xf>
    <xf numFmtId="0" fontId="25" fillId="33" borderId="0" xfId="0" applyFont="1" applyFill="1" applyBorder="1"/>
    <xf numFmtId="0" fontId="0" fillId="33" borderId="0" xfId="0" applyFill="1"/>
    <xf numFmtId="0" fontId="0" fillId="0" borderId="0" xfId="0" applyFill="1"/>
    <xf numFmtId="0" fontId="25" fillId="33" borderId="25" xfId="0" applyFont="1" applyFill="1" applyBorder="1"/>
    <xf numFmtId="0" fontId="25" fillId="36" borderId="2" xfId="0" applyFont="1" applyFill="1" applyBorder="1"/>
    <xf numFmtId="0" fontId="25" fillId="0" borderId="0" xfId="0" applyFont="1" applyFill="1"/>
    <xf numFmtId="0" fontId="7" fillId="0" borderId="0" xfId="0" applyFont="1" applyAlignment="1">
      <alignment horizontal="left"/>
    </xf>
    <xf numFmtId="0" fontId="7" fillId="33" borderId="0" xfId="37" applyFont="1" applyFill="1" applyBorder="1"/>
    <xf numFmtId="0" fontId="26" fillId="0" borderId="0" xfId="0" applyFont="1"/>
    <xf numFmtId="0" fontId="25" fillId="34" borderId="2" xfId="0" applyFont="1" applyFill="1" applyBorder="1"/>
    <xf numFmtId="0" fontId="25" fillId="37" borderId="2" xfId="0" applyFont="1" applyFill="1" applyBorder="1"/>
    <xf numFmtId="0" fontId="4" fillId="34" borderId="2" xfId="38" applyNumberFormat="1" applyFont="1" applyFill="1" applyBorder="1" applyAlignment="1">
      <alignment horizontal="right"/>
    </xf>
    <xf numFmtId="0" fontId="25" fillId="35" borderId="2" xfId="0" applyFont="1" applyFill="1" applyBorder="1"/>
    <xf numFmtId="0" fontId="25" fillId="0" borderId="0" xfId="0" applyFont="1" applyBorder="1"/>
    <xf numFmtId="0" fontId="4" fillId="0" borderId="26" xfId="38" applyNumberFormat="1" applyFont="1" applyBorder="1" applyAlignment="1">
      <alignment horizontal="right"/>
    </xf>
    <xf numFmtId="0" fontId="4" fillId="0" borderId="18" xfId="38" applyNumberFormat="1" applyFont="1" applyBorder="1" applyAlignment="1">
      <alignment horizontal="right"/>
    </xf>
    <xf numFmtId="0" fontId="25" fillId="0" borderId="27" xfId="0" applyFont="1" applyBorder="1"/>
    <xf numFmtId="0" fontId="4" fillId="0" borderId="27" xfId="38" applyFont="1" applyBorder="1" applyAlignment="1">
      <alignment horizontal="left"/>
    </xf>
    <xf numFmtId="0" fontId="4" fillId="0" borderId="28" xfId="38" applyFont="1" applyBorder="1" applyAlignment="1">
      <alignment horizontal="left"/>
    </xf>
    <xf numFmtId="0" fontId="4" fillId="33" borderId="28" xfId="38" applyFont="1" applyFill="1" applyBorder="1" applyAlignment="1">
      <alignment horizontal="left"/>
    </xf>
    <xf numFmtId="0" fontId="4" fillId="34" borderId="28" xfId="38" applyFont="1" applyFill="1" applyBorder="1" applyAlignment="1">
      <alignment horizontal="left"/>
    </xf>
    <xf numFmtId="0" fontId="4" fillId="35" borderId="28" xfId="38" applyFont="1" applyFill="1" applyBorder="1" applyAlignment="1">
      <alignment horizontal="left"/>
    </xf>
    <xf numFmtId="0" fontId="4" fillId="34" borderId="28" xfId="39" applyFont="1" applyFill="1" applyBorder="1" applyAlignment="1">
      <alignment horizontal="left"/>
    </xf>
    <xf numFmtId="0" fontId="4" fillId="36" borderId="28" xfId="38" applyFont="1" applyFill="1" applyBorder="1" applyAlignment="1">
      <alignment horizontal="left"/>
    </xf>
    <xf numFmtId="0" fontId="4" fillId="37" borderId="28" xfId="38" applyFont="1" applyFill="1" applyBorder="1" applyAlignment="1">
      <alignment horizontal="left"/>
    </xf>
    <xf numFmtId="0" fontId="4" fillId="36" borderId="28" xfId="39" applyFont="1" applyFill="1" applyBorder="1" applyAlignment="1">
      <alignment horizontal="left"/>
    </xf>
    <xf numFmtId="0" fontId="25" fillId="0" borderId="24" xfId="0" applyFont="1" applyBorder="1"/>
    <xf numFmtId="0" fontId="4" fillId="36" borderId="29" xfId="38" applyFont="1" applyFill="1" applyBorder="1" applyAlignment="1">
      <alignment horizontal="left"/>
    </xf>
    <xf numFmtId="0" fontId="25" fillId="36" borderId="3" xfId="0" applyFont="1" applyFill="1" applyBorder="1"/>
    <xf numFmtId="0" fontId="5" fillId="0" borderId="0" xfId="38" applyFont="1" applyBorder="1" applyAlignment="1">
      <alignment horizontal="left" wrapText="1"/>
    </xf>
    <xf numFmtId="0" fontId="5" fillId="38" borderId="14" xfId="0" applyFont="1" applyFill="1" applyBorder="1" applyAlignment="1">
      <alignment horizontal="left" wrapText="1"/>
    </xf>
    <xf numFmtId="0" fontId="4" fillId="39" borderId="15" xfId="0" applyNumberFormat="1" applyFont="1" applyFill="1" applyBorder="1" applyAlignment="1">
      <alignment horizontal="right"/>
    </xf>
    <xf numFmtId="0" fontId="5" fillId="0" borderId="14" xfId="0" applyFont="1" applyBorder="1" applyAlignment="1">
      <alignment horizontal="left" wrapText="1"/>
    </xf>
    <xf numFmtId="0" fontId="4" fillId="0" borderId="15" xfId="0" applyNumberFormat="1" applyFont="1" applyBorder="1" applyAlignment="1">
      <alignment horizontal="right"/>
    </xf>
    <xf numFmtId="0" fontId="25" fillId="33" borderId="30" xfId="0" applyFont="1" applyFill="1" applyBorder="1"/>
    <xf numFmtId="0" fontId="25" fillId="33" borderId="31" xfId="0" applyFont="1" applyFill="1" applyBorder="1"/>
    <xf numFmtId="0" fontId="25" fillId="33" borderId="17" xfId="0" applyFont="1" applyFill="1" applyBorder="1"/>
    <xf numFmtId="0" fontId="25" fillId="0" borderId="32" xfId="0" applyFont="1" applyBorder="1"/>
    <xf numFmtId="0" fontId="25" fillId="33" borderId="33" xfId="0" applyFont="1" applyFill="1" applyBorder="1"/>
    <xf numFmtId="0" fontId="4" fillId="36" borderId="34" xfId="38" applyFont="1" applyFill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4" fillId="0" borderId="0" xfId="0" applyNumberFormat="1" applyFont="1" applyBorder="1" applyAlignment="1">
      <alignment horizontal="right"/>
    </xf>
    <xf numFmtId="0" fontId="4" fillId="33" borderId="15" xfId="0" applyNumberFormat="1" applyFont="1" applyFill="1" applyBorder="1" applyAlignment="1">
      <alignment horizontal="right"/>
    </xf>
    <xf numFmtId="0" fontId="4" fillId="33" borderId="0" xfId="38" applyFont="1" applyFill="1" applyBorder="1" applyAlignment="1">
      <alignment horizontal="left" vertical="center"/>
    </xf>
    <xf numFmtId="0" fontId="4" fillId="40" borderId="14" xfId="0" applyFont="1" applyFill="1" applyBorder="1" applyAlignment="1">
      <alignment horizontal="left" vertical="center"/>
    </xf>
    <xf numFmtId="0" fontId="4" fillId="40" borderId="15" xfId="0" applyNumberFormat="1" applyFont="1" applyFill="1" applyBorder="1" applyAlignment="1">
      <alignment horizontal="right"/>
    </xf>
    <xf numFmtId="0" fontId="25" fillId="40" borderId="22" xfId="0" applyFont="1" applyFill="1" applyBorder="1"/>
    <xf numFmtId="0" fontId="25" fillId="40" borderId="0" xfId="0" applyFont="1" applyFill="1" applyBorder="1"/>
    <xf numFmtId="0" fontId="25" fillId="40" borderId="2" xfId="0" applyFont="1" applyFill="1" applyBorder="1"/>
    <xf numFmtId="0" fontId="25" fillId="40" borderId="17" xfId="0" applyFont="1" applyFill="1" applyBorder="1"/>
    <xf numFmtId="0" fontId="25" fillId="40" borderId="35" xfId="0" applyFont="1" applyFill="1" applyBorder="1"/>
    <xf numFmtId="0" fontId="25" fillId="40" borderId="30" xfId="0" applyFont="1" applyFill="1" applyBorder="1"/>
    <xf numFmtId="0" fontId="4" fillId="40" borderId="19" xfId="0" applyNumberFormat="1" applyFont="1" applyFill="1" applyBorder="1" applyAlignment="1">
      <alignment horizontal="right"/>
    </xf>
    <xf numFmtId="0" fontId="4" fillId="40" borderId="30" xfId="38" applyFont="1" applyFill="1" applyBorder="1" applyAlignment="1">
      <alignment horizontal="left"/>
    </xf>
    <xf numFmtId="0" fontId="4" fillId="40" borderId="0" xfId="38" applyFont="1" applyFill="1" applyBorder="1" applyAlignment="1">
      <alignment horizontal="left"/>
    </xf>
    <xf numFmtId="0" fontId="4" fillId="40" borderId="18" xfId="39" applyNumberFormat="1" applyFont="1" applyFill="1" applyBorder="1" applyAlignment="1">
      <alignment horizontal="right"/>
    </xf>
    <xf numFmtId="0" fontId="4" fillId="0" borderId="17" xfId="38" applyNumberFormat="1" applyFont="1" applyBorder="1" applyAlignment="1">
      <alignment horizontal="right"/>
    </xf>
    <xf numFmtId="0" fontId="4" fillId="40" borderId="28" xfId="38" applyFont="1" applyFill="1" applyBorder="1" applyAlignment="1">
      <alignment horizontal="left"/>
    </xf>
    <xf numFmtId="0" fontId="4" fillId="40" borderId="0" xfId="38" applyNumberFormat="1" applyFont="1" applyFill="1" applyBorder="1" applyAlignment="1">
      <alignment horizontal="right"/>
    </xf>
    <xf numFmtId="0" fontId="25" fillId="40" borderId="0" xfId="0" applyFont="1" applyFill="1"/>
    <xf numFmtId="0" fontId="4" fillId="0" borderId="14" xfId="0" applyFont="1" applyBorder="1" applyAlignment="1">
      <alignment horizontal="left" wrapText="1"/>
    </xf>
    <xf numFmtId="0" fontId="4" fillId="0" borderId="19" xfId="0" applyNumberFormat="1" applyFont="1" applyBorder="1" applyAlignment="1">
      <alignment horizontal="right"/>
    </xf>
    <xf numFmtId="0" fontId="4" fillId="41" borderId="14" xfId="0" applyFont="1" applyFill="1" applyBorder="1" applyAlignment="1">
      <alignment horizontal="left" wrapText="1"/>
    </xf>
    <xf numFmtId="0" fontId="4" fillId="41" borderId="30" xfId="0" applyFont="1" applyFill="1" applyBorder="1" applyAlignment="1">
      <alignment horizontal="left"/>
    </xf>
    <xf numFmtId="0" fontId="4" fillId="41" borderId="15" xfId="0" applyNumberFormat="1" applyFont="1" applyFill="1" applyBorder="1" applyAlignment="1">
      <alignment horizontal="right"/>
    </xf>
    <xf numFmtId="0" fontId="4" fillId="41" borderId="19" xfId="0" applyNumberFormat="1" applyFont="1" applyFill="1" applyBorder="1" applyAlignment="1">
      <alignment horizontal="right"/>
    </xf>
    <xf numFmtId="0" fontId="4" fillId="41" borderId="0" xfId="38" applyFont="1" applyFill="1" applyBorder="1" applyAlignment="1">
      <alignment horizontal="left"/>
    </xf>
    <xf numFmtId="0" fontId="25" fillId="41" borderId="0" xfId="0" applyFont="1" applyFill="1"/>
    <xf numFmtId="0" fontId="27" fillId="0" borderId="0" xfId="0" applyFont="1"/>
    <xf numFmtId="0" fontId="4" fillId="41" borderId="14" xfId="0" applyFont="1" applyFill="1" applyBorder="1" applyAlignment="1">
      <alignment horizontal="left"/>
    </xf>
    <xf numFmtId="0" fontId="5" fillId="44" borderId="16" xfId="39" applyFont="1" applyFill="1" applyBorder="1" applyAlignment="1">
      <alignment horizontal="left"/>
    </xf>
    <xf numFmtId="0" fontId="5" fillId="45" borderId="16" xfId="38" applyFont="1" applyFill="1" applyBorder="1" applyAlignment="1">
      <alignment horizontal="left"/>
    </xf>
    <xf numFmtId="0" fontId="5" fillId="45" borderId="14" xfId="0" applyFont="1" applyFill="1" applyBorder="1" applyAlignment="1">
      <alignment horizontal="left" wrapText="1"/>
    </xf>
    <xf numFmtId="0" fontId="5" fillId="45" borderId="0" xfId="38" applyFont="1" applyFill="1" applyBorder="1" applyAlignment="1">
      <alignment horizontal="left"/>
    </xf>
    <xf numFmtId="0" fontId="5" fillId="45" borderId="14" xfId="0" applyFont="1" applyFill="1" applyBorder="1" applyAlignment="1">
      <alignment horizontal="left" vertical="center"/>
    </xf>
    <xf numFmtId="0" fontId="5" fillId="44" borderId="14" xfId="0" applyFont="1" applyFill="1" applyBorder="1" applyAlignment="1">
      <alignment horizontal="left" wrapText="1"/>
    </xf>
    <xf numFmtId="0" fontId="5" fillId="43" borderId="14" xfId="0" applyFont="1" applyFill="1" applyBorder="1" applyAlignment="1">
      <alignment horizontal="left" vertical="center"/>
    </xf>
    <xf numFmtId="0" fontId="4" fillId="45" borderId="0" xfId="38" applyNumberFormat="1" applyFont="1" applyFill="1" applyBorder="1" applyAlignment="1">
      <alignment horizontal="right"/>
    </xf>
    <xf numFmtId="0" fontId="5" fillId="43" borderId="14" xfId="0" applyFont="1" applyFill="1" applyBorder="1" applyAlignment="1">
      <alignment horizontal="left" wrapText="1"/>
    </xf>
    <xf numFmtId="0" fontId="4" fillId="0" borderId="13" xfId="38" applyNumberFormat="1" applyFont="1" applyFill="1" applyBorder="1" applyAlignment="1">
      <alignment horizontal="right"/>
    </xf>
    <xf numFmtId="0" fontId="4" fillId="44" borderId="16" xfId="39" applyFont="1" applyFill="1" applyBorder="1" applyAlignment="1">
      <alignment horizontal="left"/>
    </xf>
    <xf numFmtId="0" fontId="4" fillId="45" borderId="16" xfId="38" applyFont="1" applyFill="1" applyBorder="1" applyAlignment="1">
      <alignment horizontal="left"/>
    </xf>
    <xf numFmtId="0" fontId="4" fillId="43" borderId="14" xfId="0" applyFont="1" applyFill="1" applyBorder="1" applyAlignment="1">
      <alignment horizontal="left" wrapText="1"/>
    </xf>
    <xf numFmtId="0" fontId="4" fillId="45" borderId="14" xfId="0" applyFont="1" applyFill="1" applyBorder="1" applyAlignment="1">
      <alignment horizontal="left" wrapText="1"/>
    </xf>
    <xf numFmtId="0" fontId="4" fillId="45" borderId="0" xfId="38" applyFont="1" applyFill="1" applyBorder="1" applyAlignment="1">
      <alignment horizontal="left"/>
    </xf>
    <xf numFmtId="0" fontId="4" fillId="44" borderId="14" xfId="0" applyFont="1" applyFill="1" applyBorder="1" applyAlignment="1">
      <alignment horizontal="left" wrapText="1"/>
    </xf>
    <xf numFmtId="0" fontId="4" fillId="43" borderId="14" xfId="0" applyFont="1" applyFill="1" applyBorder="1" applyAlignment="1">
      <alignment horizontal="left" vertical="center"/>
    </xf>
    <xf numFmtId="0" fontId="4" fillId="45" borderId="14" xfId="0" applyFont="1" applyFill="1" applyBorder="1" applyAlignment="1">
      <alignment horizontal="left" vertical="center"/>
    </xf>
    <xf numFmtId="0" fontId="4" fillId="0" borderId="15" xfId="0" applyNumberFormat="1" applyFont="1" applyFill="1" applyBorder="1" applyAlignment="1">
      <alignment horizontal="right"/>
    </xf>
    <xf numFmtId="0" fontId="4" fillId="33" borderId="18" xfId="38" applyNumberFormat="1" applyFont="1" applyFill="1" applyBorder="1" applyAlignment="1">
      <alignment horizontal="right"/>
    </xf>
    <xf numFmtId="0" fontId="4" fillId="33" borderId="23" xfId="38" applyNumberFormat="1" applyFont="1" applyFill="1" applyBorder="1" applyAlignment="1">
      <alignment horizontal="right"/>
    </xf>
    <xf numFmtId="0" fontId="4" fillId="44" borderId="14" xfId="0" applyFont="1" applyFill="1" applyBorder="1" applyAlignment="1">
      <alignment horizontal="left"/>
    </xf>
    <xf numFmtId="0" fontId="4" fillId="43" borderId="15" xfId="0" applyNumberFormat="1" applyFont="1" applyFill="1" applyBorder="1" applyAlignment="1">
      <alignment horizontal="right"/>
    </xf>
    <xf numFmtId="0" fontId="4" fillId="0" borderId="16" xfId="38" applyFont="1" applyFill="1" applyBorder="1" applyAlignment="1">
      <alignment horizontal="left"/>
    </xf>
    <xf numFmtId="164" fontId="25" fillId="0" borderId="0" xfId="0" applyNumberFormat="1" applyFont="1"/>
    <xf numFmtId="164" fontId="25" fillId="0" borderId="0" xfId="0" applyNumberFormat="1" applyFont="1" applyBorder="1"/>
    <xf numFmtId="165" fontId="4" fillId="0" borderId="37" xfId="37" applyNumberFormat="1" applyFont="1" applyFill="1" applyBorder="1"/>
    <xf numFmtId="165" fontId="4" fillId="0" borderId="38" xfId="37" applyNumberFormat="1" applyFont="1" applyFill="1" applyBorder="1"/>
    <xf numFmtId="165" fontId="4" fillId="0" borderId="37" xfId="37" applyNumberFormat="1" applyFont="1" applyBorder="1"/>
    <xf numFmtId="165" fontId="4" fillId="0" borderId="37" xfId="45" applyNumberFormat="1" applyFont="1" applyBorder="1"/>
    <xf numFmtId="165" fontId="4" fillId="0" borderId="38" xfId="37" applyNumberFormat="1" applyFont="1" applyBorder="1"/>
    <xf numFmtId="0" fontId="4" fillId="44" borderId="0" xfId="0" applyFont="1" applyFill="1" applyBorder="1" applyAlignment="1">
      <alignment horizontal="left" vertical="center"/>
    </xf>
    <xf numFmtId="0" fontId="0" fillId="44" borderId="0" xfId="0" applyFill="1"/>
    <xf numFmtId="0" fontId="0" fillId="40" borderId="0" xfId="0" applyFill="1"/>
    <xf numFmtId="0" fontId="3" fillId="42" borderId="36" xfId="38" applyFont="1" applyFill="1" applyBorder="1" applyAlignment="1">
      <alignment horizontal="center" vertical="top" wrapText="1"/>
    </xf>
    <xf numFmtId="0" fontId="3" fillId="42" borderId="13" xfId="38" applyFont="1" applyFill="1" applyBorder="1" applyAlignment="1">
      <alignment horizontal="center" vertical="top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4" xfId="39"/>
    <cellStyle name="Normal_Mês" xfId="45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F73"/>
  <sheetViews>
    <sheetView workbookViewId="0">
      <selection activeCell="A3" sqref="A3:A4"/>
    </sheetView>
  </sheetViews>
  <sheetFormatPr defaultRowHeight="15"/>
  <cols>
    <col min="1" max="1" width="53.140625" customWidth="1"/>
    <col min="2" max="2" width="10.42578125" bestFit="1" customWidth="1"/>
    <col min="4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2" max="22" width="10.42578125" bestFit="1" customWidth="1"/>
    <col min="24" max="24" width="10.42578125" bestFit="1" customWidth="1"/>
    <col min="26" max="26" width="10.42578125" bestFit="1" customWidth="1"/>
    <col min="28" max="28" width="10.42578125" bestFit="1" customWidth="1"/>
    <col min="30" max="30" width="10.42578125" bestFit="1" customWidth="1"/>
    <col min="32" max="32" width="9.5703125" bestFit="1" customWidth="1"/>
    <col min="34" max="34" width="10.42578125" bestFit="1" customWidth="1"/>
    <col min="36" max="36" width="10.42578125" bestFit="1" customWidth="1"/>
    <col min="38" max="38" width="10.42578125" bestFit="1" customWidth="1"/>
    <col min="40" max="40" width="10.42578125" bestFit="1" customWidth="1"/>
    <col min="42" max="42" width="10.42578125" bestFit="1" customWidth="1"/>
    <col min="44" max="44" width="10.42578125" bestFit="1" customWidth="1"/>
    <col min="46" max="46" width="10.42578125" bestFit="1" customWidth="1"/>
    <col min="48" max="48" width="10.42578125" bestFit="1" customWidth="1"/>
    <col min="50" max="50" width="10.42578125" bestFit="1" customWidth="1"/>
    <col min="52" max="52" width="10.42578125" bestFit="1" customWidth="1"/>
    <col min="54" max="54" width="10.42578125" bestFit="1" customWidth="1"/>
    <col min="56" max="56" width="10.42578125" bestFit="1" customWidth="1"/>
    <col min="58" max="58" width="9.5703125" bestFit="1" customWidth="1"/>
    <col min="60" max="60" width="10.42578125" bestFit="1" customWidth="1"/>
    <col min="62" max="62" width="10.42578125" bestFit="1" customWidth="1"/>
    <col min="64" max="64" width="10.42578125" bestFit="1" customWidth="1"/>
    <col min="66" max="66" width="10.42578125" bestFit="1" customWidth="1"/>
    <col min="68" max="68" width="10.42578125" bestFit="1" customWidth="1"/>
    <col min="70" max="70" width="9.5703125" bestFit="1" customWidth="1"/>
    <col min="72" max="72" width="10.42578125" bestFit="1" customWidth="1"/>
    <col min="74" max="74" width="9.5703125" bestFit="1" customWidth="1"/>
    <col min="76" max="76" width="10.42578125" bestFit="1" customWidth="1"/>
    <col min="78" max="78" width="10.42578125" bestFit="1" customWidth="1"/>
    <col min="80" max="80" width="10.42578125" bestFit="1" customWidth="1"/>
    <col min="82" max="82" width="10.42578125" bestFit="1" customWidth="1"/>
    <col min="84" max="84" width="10.42578125" bestFit="1" customWidth="1"/>
    <col min="86" max="86" width="10.42578125" bestFit="1" customWidth="1"/>
    <col min="88" max="88" width="9.5703125" bestFit="1" customWidth="1"/>
    <col min="90" max="90" width="10.42578125" bestFit="1" customWidth="1"/>
    <col min="92" max="92" width="10.42578125" bestFit="1" customWidth="1"/>
    <col min="94" max="94" width="10.42578125" bestFit="1" customWidth="1"/>
    <col min="96" max="96" width="10.42578125" bestFit="1" customWidth="1"/>
    <col min="98" max="98" width="10.42578125" bestFit="1" customWidth="1"/>
    <col min="100" max="100" width="10.42578125" bestFit="1" customWidth="1"/>
    <col min="102" max="102" width="10.42578125" bestFit="1" customWidth="1"/>
    <col min="104" max="104" width="10.42578125" bestFit="1" customWidth="1"/>
    <col min="106" max="106" width="10.42578125" bestFit="1" customWidth="1"/>
    <col min="108" max="108" width="10.42578125" bestFit="1" customWidth="1"/>
    <col min="110" max="110" width="10.42578125" bestFit="1" customWidth="1"/>
    <col min="112" max="112" width="10.42578125" bestFit="1" customWidth="1"/>
    <col min="114" max="114" width="10.42578125" bestFit="1" customWidth="1"/>
    <col min="116" max="116" width="10.42578125" bestFit="1" customWidth="1"/>
    <col min="118" max="118" width="10.42578125" bestFit="1" customWidth="1"/>
    <col min="120" max="120" width="10.42578125" bestFit="1" customWidth="1"/>
    <col min="122" max="122" width="10.42578125" bestFit="1" customWidth="1"/>
    <col min="124" max="124" width="10.42578125" bestFit="1" customWidth="1"/>
    <col min="126" max="126" width="10.42578125" bestFit="1" customWidth="1"/>
    <col min="128" max="128" width="10.42578125" bestFit="1" customWidth="1"/>
    <col min="129" max="129" width="3.28515625" customWidth="1"/>
    <col min="130" max="130" width="7" customWidth="1"/>
    <col min="132" max="132" width="1.85546875" customWidth="1"/>
  </cols>
  <sheetData>
    <row r="1" spans="1:396">
      <c r="A1" s="140" t="s">
        <v>1</v>
      </c>
      <c r="B1" s="141"/>
      <c r="C1" s="140" t="s">
        <v>2</v>
      </c>
      <c r="D1" s="141"/>
      <c r="E1" s="140" t="s">
        <v>3</v>
      </c>
      <c r="F1" s="141"/>
      <c r="G1" s="140" t="s">
        <v>4</v>
      </c>
      <c r="H1" s="141"/>
      <c r="I1" s="140" t="s">
        <v>5</v>
      </c>
      <c r="J1" s="141"/>
      <c r="K1" s="140" t="s">
        <v>6</v>
      </c>
      <c r="L1" s="141"/>
      <c r="M1" s="140" t="s">
        <v>7</v>
      </c>
      <c r="N1" s="141"/>
      <c r="O1" s="140" t="s">
        <v>8</v>
      </c>
      <c r="P1" s="141"/>
      <c r="Q1" s="140" t="s">
        <v>9</v>
      </c>
      <c r="R1" s="141"/>
      <c r="S1" s="140" t="s">
        <v>10</v>
      </c>
      <c r="T1" s="141"/>
      <c r="U1" s="140" t="s">
        <v>11</v>
      </c>
      <c r="V1" s="141"/>
      <c r="W1" s="140" t="s">
        <v>12</v>
      </c>
      <c r="X1" s="141"/>
      <c r="Y1" s="140" t="s">
        <v>13</v>
      </c>
      <c r="Z1" s="141"/>
      <c r="AA1" s="140" t="s">
        <v>14</v>
      </c>
      <c r="AB1" s="141"/>
      <c r="AC1" s="140" t="s">
        <v>15</v>
      </c>
      <c r="AD1" s="141"/>
      <c r="AE1" s="140" t="s">
        <v>16</v>
      </c>
      <c r="AF1" s="141"/>
      <c r="AG1" s="140" t="s">
        <v>17</v>
      </c>
      <c r="AH1" s="141"/>
      <c r="AI1" s="140" t="s">
        <v>18</v>
      </c>
      <c r="AJ1" s="141"/>
      <c r="AK1" s="140" t="s">
        <v>19</v>
      </c>
      <c r="AL1" s="141"/>
      <c r="AM1" s="140" t="s">
        <v>20</v>
      </c>
      <c r="AN1" s="141"/>
      <c r="AO1" s="140" t="s">
        <v>21</v>
      </c>
      <c r="AP1" s="141"/>
      <c r="AQ1" s="140" t="s">
        <v>22</v>
      </c>
      <c r="AR1" s="141"/>
      <c r="AS1" s="140" t="s">
        <v>23</v>
      </c>
      <c r="AT1" s="141"/>
      <c r="AU1" s="140" t="s">
        <v>24</v>
      </c>
      <c r="AV1" s="141"/>
      <c r="AW1" s="140" t="s">
        <v>25</v>
      </c>
      <c r="AX1" s="141"/>
      <c r="AY1" s="140" t="s">
        <v>26</v>
      </c>
      <c r="AZ1" s="141"/>
      <c r="BA1" s="140" t="s">
        <v>27</v>
      </c>
      <c r="BB1" s="141"/>
      <c r="BC1" s="140" t="s">
        <v>28</v>
      </c>
      <c r="BD1" s="141"/>
      <c r="BE1" s="140" t="s">
        <v>29</v>
      </c>
      <c r="BF1" s="141"/>
      <c r="BG1" s="140" t="s">
        <v>30</v>
      </c>
      <c r="BH1" s="141"/>
      <c r="BI1" s="140" t="s">
        <v>31</v>
      </c>
      <c r="BJ1" s="141"/>
      <c r="BK1" s="140" t="s">
        <v>32</v>
      </c>
      <c r="BL1" s="141"/>
      <c r="BM1" s="140" t="s">
        <v>33</v>
      </c>
      <c r="BN1" s="141"/>
      <c r="BO1" s="140" t="s">
        <v>34</v>
      </c>
      <c r="BP1" s="141"/>
      <c r="BQ1" s="140" t="s">
        <v>35</v>
      </c>
      <c r="BR1" s="141"/>
      <c r="BS1" s="140" t="s">
        <v>36</v>
      </c>
      <c r="BT1" s="141"/>
      <c r="BU1" s="140" t="s">
        <v>37</v>
      </c>
      <c r="BV1" s="141"/>
      <c r="BW1" s="140" t="s">
        <v>38</v>
      </c>
      <c r="BX1" s="141"/>
      <c r="BY1" s="140" t="s">
        <v>39</v>
      </c>
      <c r="BZ1" s="141"/>
      <c r="CA1" s="140" t="s">
        <v>40</v>
      </c>
      <c r="CB1" s="141"/>
      <c r="CC1" s="140" t="s">
        <v>41</v>
      </c>
      <c r="CD1" s="141"/>
      <c r="CE1" s="140" t="s">
        <v>42</v>
      </c>
      <c r="CF1" s="141"/>
      <c r="CG1" s="140" t="s">
        <v>43</v>
      </c>
      <c r="CH1" s="141"/>
      <c r="CI1" s="140" t="s">
        <v>44</v>
      </c>
      <c r="CJ1" s="141"/>
      <c r="CK1" s="140" t="s">
        <v>45</v>
      </c>
      <c r="CL1" s="141"/>
      <c r="CM1" s="140" t="s">
        <v>46</v>
      </c>
      <c r="CN1" s="141"/>
      <c r="CO1" s="140" t="s">
        <v>47</v>
      </c>
      <c r="CP1" s="141"/>
      <c r="CQ1" s="140" t="s">
        <v>48</v>
      </c>
      <c r="CR1" s="141"/>
      <c r="CS1" s="140" t="s">
        <v>49</v>
      </c>
      <c r="CT1" s="141"/>
      <c r="CU1" s="140" t="s">
        <v>50</v>
      </c>
      <c r="CV1" s="141"/>
      <c r="CW1" s="140" t="s">
        <v>51</v>
      </c>
      <c r="CX1" s="141"/>
      <c r="CY1" s="140" t="s">
        <v>52</v>
      </c>
      <c r="CZ1" s="141"/>
      <c r="DA1" s="140" t="s">
        <v>53</v>
      </c>
      <c r="DB1" s="141"/>
      <c r="DC1" s="140" t="s">
        <v>54</v>
      </c>
      <c r="DD1" s="141"/>
      <c r="DE1" s="140" t="s">
        <v>55</v>
      </c>
      <c r="DF1" s="141"/>
      <c r="DG1" s="140" t="s">
        <v>56</v>
      </c>
      <c r="DH1" s="141"/>
      <c r="DI1" s="140" t="s">
        <v>57</v>
      </c>
      <c r="DJ1" s="141"/>
      <c r="DK1" s="140" t="s">
        <v>58</v>
      </c>
      <c r="DL1" s="141"/>
      <c r="DM1" s="140" t="s">
        <v>59</v>
      </c>
      <c r="DN1" s="141"/>
      <c r="DO1" s="140" t="s">
        <v>60</v>
      </c>
      <c r="DP1" s="141"/>
      <c r="DQ1" s="140" t="s">
        <v>61</v>
      </c>
      <c r="DR1" s="141"/>
      <c r="DS1" s="140" t="s">
        <v>62</v>
      </c>
      <c r="DT1" s="141"/>
      <c r="DU1" s="140" t="s">
        <v>63</v>
      </c>
      <c r="DV1" s="141"/>
      <c r="DW1" s="140" t="s">
        <v>64</v>
      </c>
      <c r="DX1" s="141"/>
      <c r="DZ1" s="37"/>
      <c r="EB1" s="37"/>
    </row>
    <row r="2" spans="1:396" ht="15.75">
      <c r="A2" s="17" t="s">
        <v>148</v>
      </c>
      <c r="B2" s="69">
        <v>1.72</v>
      </c>
      <c r="C2" s="68" t="s">
        <v>65</v>
      </c>
      <c r="D2" s="69">
        <v>1.76</v>
      </c>
      <c r="E2" s="68" t="s">
        <v>65</v>
      </c>
      <c r="F2" s="69">
        <v>1.92</v>
      </c>
      <c r="G2" s="68" t="s">
        <v>65</v>
      </c>
      <c r="H2" s="69">
        <v>1.78</v>
      </c>
      <c r="I2" s="68" t="s">
        <v>65</v>
      </c>
      <c r="J2" s="69">
        <v>1.74</v>
      </c>
      <c r="K2" s="68" t="s">
        <v>65</v>
      </c>
      <c r="L2" s="69">
        <v>1.79</v>
      </c>
      <c r="M2" s="68" t="s">
        <v>65</v>
      </c>
      <c r="N2" s="69">
        <v>1.84</v>
      </c>
      <c r="O2" s="68" t="s">
        <v>65</v>
      </c>
      <c r="P2" s="69">
        <v>1.95</v>
      </c>
      <c r="Q2" s="68" t="s">
        <v>65</v>
      </c>
      <c r="R2" s="69">
        <v>2.16</v>
      </c>
      <c r="S2" s="68" t="s">
        <v>65</v>
      </c>
      <c r="T2" s="69">
        <v>2.2999999999999998</v>
      </c>
      <c r="U2" s="68" t="s">
        <v>65</v>
      </c>
      <c r="V2" s="69">
        <v>2.67</v>
      </c>
      <c r="W2" s="68" t="s">
        <v>65</v>
      </c>
      <c r="X2" s="69">
        <v>2.31</v>
      </c>
      <c r="Y2" s="68" t="s">
        <v>65</v>
      </c>
      <c r="Z2" s="69">
        <v>2.3199999999999998</v>
      </c>
      <c r="AA2" s="68" t="s">
        <v>65</v>
      </c>
      <c r="AB2" s="69">
        <v>2.84</v>
      </c>
      <c r="AC2" s="68" t="s">
        <v>65</v>
      </c>
      <c r="AD2" s="69">
        <v>3.89</v>
      </c>
      <c r="AE2" s="68" t="s">
        <v>65</v>
      </c>
      <c r="AF2" s="69">
        <v>3.53</v>
      </c>
      <c r="AG2" s="68" t="s">
        <v>65</v>
      </c>
      <c r="AH2" s="69">
        <v>3.35</v>
      </c>
      <c r="AI2" s="68" t="s">
        <v>65</v>
      </c>
      <c r="AJ2" s="69">
        <v>2.87</v>
      </c>
      <c r="AK2" s="68" t="s">
        <v>65</v>
      </c>
      <c r="AL2" s="69">
        <v>2.92</v>
      </c>
      <c r="AM2" s="68" t="s">
        <v>65</v>
      </c>
      <c r="AN2" s="69">
        <v>2.88</v>
      </c>
      <c r="AO2" s="68" t="s">
        <v>65</v>
      </c>
      <c r="AP2" s="69">
        <v>2.9</v>
      </c>
      <c r="AQ2" s="68" t="s">
        <v>65</v>
      </c>
      <c r="AR2" s="69">
        <v>3.1</v>
      </c>
      <c r="AS2" s="68" t="s">
        <v>65</v>
      </c>
      <c r="AT2" s="69">
        <v>2.85</v>
      </c>
      <c r="AU2" s="68" t="s">
        <v>65</v>
      </c>
      <c r="AV2" s="69">
        <v>2.65</v>
      </c>
      <c r="AW2" s="68" t="s">
        <v>65</v>
      </c>
      <c r="AX2" s="69">
        <v>2.66</v>
      </c>
      <c r="AY2" s="68" t="s">
        <v>65</v>
      </c>
      <c r="AZ2" s="69">
        <v>2.34</v>
      </c>
      <c r="BA2" s="68" t="s">
        <v>65</v>
      </c>
      <c r="BB2" s="69">
        <v>2.2200000000000002</v>
      </c>
      <c r="BC2" s="68" t="s">
        <v>65</v>
      </c>
      <c r="BD2" s="69">
        <v>2.33</v>
      </c>
      <c r="BE2" s="68" t="s">
        <v>65</v>
      </c>
      <c r="BF2" s="69">
        <v>2.17</v>
      </c>
      <c r="BG2" s="68" t="s">
        <v>65</v>
      </c>
      <c r="BH2" s="69">
        <v>2.16</v>
      </c>
      <c r="BI2" s="68" t="s">
        <v>65</v>
      </c>
      <c r="BJ2" s="69">
        <v>2.17</v>
      </c>
      <c r="BK2" s="68" t="s">
        <v>65</v>
      </c>
      <c r="BL2" s="69">
        <v>2.13</v>
      </c>
      <c r="BM2" s="68" t="s">
        <v>65</v>
      </c>
      <c r="BN2" s="69">
        <v>2.04</v>
      </c>
      <c r="BO2" s="68" t="s">
        <v>65</v>
      </c>
      <c r="BP2" s="69">
        <v>1.92</v>
      </c>
      <c r="BQ2" s="68" t="s">
        <v>65</v>
      </c>
      <c r="BR2" s="69">
        <v>1.83</v>
      </c>
      <c r="BS2" s="68" t="s">
        <v>65</v>
      </c>
      <c r="BT2" s="69">
        <v>1.77</v>
      </c>
      <c r="BU2" s="68" t="s">
        <v>65</v>
      </c>
      <c r="BV2" s="69">
        <v>1.74</v>
      </c>
      <c r="BW2" s="68" t="s">
        <v>65</v>
      </c>
      <c r="BX2" s="69">
        <v>1.59</v>
      </c>
      <c r="BY2" s="68" t="s">
        <v>65</v>
      </c>
      <c r="BZ2" s="69">
        <v>1.91</v>
      </c>
      <c r="CA2" s="68" t="s">
        <v>65</v>
      </c>
      <c r="CB2" s="69">
        <v>2.33</v>
      </c>
      <c r="CC2" s="68" t="s">
        <v>65</v>
      </c>
      <c r="CD2" s="69">
        <v>2.23</v>
      </c>
      <c r="CE2" s="68" t="s">
        <v>65</v>
      </c>
      <c r="CF2" s="69">
        <v>1.94</v>
      </c>
      <c r="CG2" s="68" t="s">
        <v>65</v>
      </c>
      <c r="CH2" s="69">
        <v>1.79</v>
      </c>
      <c r="CI2" s="68" t="s">
        <v>65</v>
      </c>
      <c r="CJ2" s="69">
        <v>1.74</v>
      </c>
      <c r="CK2" s="68" t="s">
        <v>65</v>
      </c>
      <c r="CL2" s="69">
        <v>1.79</v>
      </c>
      <c r="CM2" s="68" t="s">
        <v>65</v>
      </c>
      <c r="CN2" s="69">
        <v>1.8</v>
      </c>
      <c r="CO2" s="68" t="s">
        <v>65</v>
      </c>
      <c r="CP2" s="69">
        <v>1.7</v>
      </c>
      <c r="CQ2" s="68" t="s">
        <v>65</v>
      </c>
      <c r="CR2" s="69">
        <v>1.68</v>
      </c>
      <c r="CS2" s="68" t="s">
        <v>65</v>
      </c>
      <c r="CT2" s="69">
        <v>1.63</v>
      </c>
      <c r="CU2" s="68" t="s">
        <v>65</v>
      </c>
      <c r="CV2" s="69">
        <v>1.57</v>
      </c>
      <c r="CW2" s="68" t="s">
        <v>65</v>
      </c>
      <c r="CX2" s="69">
        <v>1.82</v>
      </c>
      <c r="CY2" s="68" t="s">
        <v>65</v>
      </c>
      <c r="CZ2" s="69">
        <v>1.85</v>
      </c>
      <c r="DA2" s="68" t="s">
        <v>65</v>
      </c>
      <c r="DB2" s="69">
        <v>1.83</v>
      </c>
      <c r="DC2" s="68" t="s">
        <v>65</v>
      </c>
      <c r="DD2" s="69">
        <v>2.09</v>
      </c>
      <c r="DE2" s="68" t="s">
        <v>65</v>
      </c>
      <c r="DF2" s="69">
        <v>2.0299999999999998</v>
      </c>
      <c r="DG2" s="68" t="s">
        <v>65</v>
      </c>
      <c r="DH2" s="69">
        <v>2.04</v>
      </c>
      <c r="DI2" s="68" t="s">
        <v>65</v>
      </c>
      <c r="DJ2" s="69">
        <v>2.0099999999999998</v>
      </c>
      <c r="DK2" s="68" t="s">
        <v>65</v>
      </c>
      <c r="DL2" s="69">
        <v>2.21</v>
      </c>
      <c r="DM2" s="68" t="s">
        <v>65</v>
      </c>
      <c r="DN2" s="69">
        <v>2.25</v>
      </c>
      <c r="DO2" s="68" t="s">
        <v>65</v>
      </c>
      <c r="DP2" s="69">
        <v>2.35</v>
      </c>
      <c r="DQ2" s="68" t="s">
        <v>65</v>
      </c>
      <c r="DR2" s="69">
        <v>2.2599999999999998</v>
      </c>
      <c r="DS2" s="68" t="s">
        <v>65</v>
      </c>
      <c r="DT2" s="69">
        <v>2.2000000000000002</v>
      </c>
      <c r="DU2" s="68" t="s">
        <v>65</v>
      </c>
      <c r="DV2" s="69">
        <v>2.4500000000000002</v>
      </c>
      <c r="DW2" s="68" t="s">
        <v>65</v>
      </c>
      <c r="DX2" s="69">
        <v>2.65</v>
      </c>
      <c r="DY2" s="68" t="s">
        <v>65</v>
      </c>
      <c r="DZ2" s="69">
        <v>3.2</v>
      </c>
      <c r="EA2" s="68" t="s">
        <v>65</v>
      </c>
      <c r="EB2" s="69" t="s">
        <v>66</v>
      </c>
      <c r="EC2" s="68"/>
      <c r="ED2" s="69"/>
      <c r="EE2" s="68"/>
      <c r="EF2" s="69"/>
      <c r="EG2" s="68"/>
      <c r="EH2" s="69"/>
      <c r="EI2" s="68"/>
      <c r="EJ2" s="69"/>
      <c r="EK2" s="68"/>
      <c r="EL2" s="69"/>
      <c r="EM2" s="68"/>
      <c r="EN2" s="69"/>
      <c r="EO2" s="68"/>
      <c r="EP2" s="69"/>
      <c r="EQ2" s="68"/>
      <c r="ER2" s="69"/>
      <c r="ES2" s="68"/>
      <c r="ET2" s="69"/>
      <c r="EU2" s="68"/>
      <c r="EV2" s="69"/>
      <c r="EW2" s="68"/>
      <c r="EX2" s="69"/>
      <c r="EY2" s="68"/>
      <c r="EZ2" s="69"/>
      <c r="FA2" s="68"/>
      <c r="FB2" s="69"/>
      <c r="FC2" s="68"/>
      <c r="FD2" s="69"/>
      <c r="FE2" s="68"/>
      <c r="FF2" s="69"/>
      <c r="FG2" s="68"/>
      <c r="FH2" s="69"/>
      <c r="FI2" s="68"/>
      <c r="FJ2" s="69"/>
      <c r="FK2" s="68"/>
      <c r="FL2" s="69"/>
      <c r="FM2" s="68"/>
      <c r="FN2" s="69"/>
      <c r="FO2" s="68"/>
      <c r="FP2" s="69"/>
      <c r="FQ2" s="68"/>
      <c r="FR2" s="69"/>
      <c r="FS2" s="68"/>
      <c r="FT2" s="69"/>
      <c r="FU2" s="68"/>
      <c r="FV2" s="69"/>
      <c r="FW2" s="68"/>
      <c r="FX2" s="69"/>
      <c r="FY2" s="68"/>
      <c r="FZ2" s="69"/>
      <c r="GA2" s="68"/>
      <c r="GB2" s="69"/>
      <c r="GC2" s="68"/>
      <c r="GD2" s="69"/>
      <c r="GE2" s="68"/>
      <c r="GF2" s="69"/>
      <c r="GG2" s="68"/>
      <c r="GH2" s="69"/>
      <c r="GI2" s="68"/>
      <c r="GJ2" s="69"/>
      <c r="GK2" s="68"/>
      <c r="GL2" s="69"/>
      <c r="GM2" s="68"/>
      <c r="GN2" s="69"/>
      <c r="GO2" s="68"/>
      <c r="GP2" s="69"/>
      <c r="GQ2" s="68"/>
      <c r="GR2" s="69"/>
      <c r="GS2" s="68"/>
      <c r="GT2" s="69"/>
      <c r="GU2" s="68"/>
      <c r="GV2" s="69"/>
      <c r="GW2" s="68"/>
      <c r="GX2" s="69"/>
      <c r="GY2" s="68"/>
      <c r="GZ2" s="69"/>
      <c r="HA2" s="68"/>
      <c r="HB2" s="69"/>
      <c r="HC2" s="68"/>
      <c r="HD2" s="69"/>
      <c r="HE2" s="68"/>
      <c r="HF2" s="69"/>
      <c r="HG2" s="68"/>
      <c r="HH2" s="69"/>
      <c r="HI2" s="68"/>
      <c r="HJ2" s="69"/>
      <c r="HK2" s="68"/>
      <c r="HL2" s="69"/>
      <c r="HM2" s="68"/>
      <c r="HN2" s="69"/>
      <c r="HO2" s="68"/>
      <c r="HP2" s="69"/>
      <c r="HQ2" s="68"/>
      <c r="HR2" s="69"/>
      <c r="HS2" s="68"/>
      <c r="HT2" s="69"/>
      <c r="HU2" s="68"/>
      <c r="HV2" s="69"/>
      <c r="HW2" s="68"/>
      <c r="HX2" s="69"/>
      <c r="HY2" s="68"/>
      <c r="HZ2" s="69"/>
      <c r="IA2" s="68"/>
      <c r="IB2" s="69"/>
      <c r="IC2" s="68"/>
      <c r="ID2" s="69"/>
      <c r="IE2" s="68"/>
      <c r="IF2" s="69"/>
      <c r="IG2" s="68"/>
      <c r="IH2" s="69"/>
      <c r="II2" s="68"/>
      <c r="IJ2" s="69"/>
      <c r="IK2" s="68"/>
      <c r="IL2" s="69"/>
      <c r="IM2" s="68"/>
      <c r="IN2" s="69"/>
      <c r="IO2" s="68"/>
      <c r="IP2" s="69"/>
      <c r="IQ2" s="68"/>
      <c r="IR2" s="69"/>
      <c r="IS2" s="68"/>
      <c r="IT2" s="69"/>
      <c r="IU2" s="68"/>
      <c r="IV2" s="69"/>
      <c r="IW2" s="68"/>
      <c r="IX2" s="69"/>
      <c r="IY2" s="68"/>
      <c r="IZ2" s="69"/>
      <c r="JA2" s="68"/>
      <c r="JB2" s="69"/>
      <c r="JC2" s="68"/>
      <c r="JD2" s="69"/>
      <c r="JE2" s="68"/>
      <c r="JF2" s="69"/>
      <c r="JG2" s="68"/>
      <c r="JH2" s="69"/>
      <c r="JI2" s="68"/>
      <c r="JJ2" s="69"/>
      <c r="JK2" s="68"/>
      <c r="JL2" s="69"/>
      <c r="JM2" s="68"/>
      <c r="JN2" s="69"/>
      <c r="JO2" s="68"/>
      <c r="JP2" s="69"/>
      <c r="JQ2" s="68"/>
      <c r="JR2" s="69"/>
      <c r="JS2" s="68"/>
      <c r="JT2" s="69"/>
      <c r="JU2" s="68"/>
      <c r="JV2" s="69"/>
      <c r="JW2" s="68"/>
      <c r="JX2" s="69"/>
      <c r="JY2" s="68"/>
      <c r="JZ2" s="69"/>
      <c r="KA2" s="68"/>
      <c r="KB2" s="69"/>
      <c r="KC2" s="68"/>
      <c r="KD2" s="69"/>
      <c r="KE2" s="68"/>
      <c r="KF2" s="69"/>
      <c r="KG2" s="68"/>
      <c r="KH2" s="69"/>
      <c r="KI2" s="68"/>
      <c r="KJ2" s="69"/>
      <c r="KK2" s="68"/>
      <c r="KL2" s="69"/>
      <c r="KM2" s="68"/>
      <c r="KN2" s="69"/>
      <c r="KO2" s="68"/>
      <c r="KP2" s="69"/>
      <c r="KQ2" s="68"/>
      <c r="KR2" s="69"/>
      <c r="KS2" s="68"/>
      <c r="KT2" s="69"/>
      <c r="KU2" s="68"/>
      <c r="KV2" s="69"/>
      <c r="KW2" s="68"/>
      <c r="KX2" s="69"/>
      <c r="KY2" s="68"/>
      <c r="KZ2" s="69"/>
      <c r="LA2" s="68"/>
      <c r="LB2" s="69"/>
      <c r="LC2" s="68"/>
      <c r="LD2" s="69"/>
      <c r="LE2" s="68"/>
      <c r="LF2" s="69"/>
      <c r="LG2" s="68"/>
      <c r="LH2" s="69"/>
      <c r="LI2" s="68"/>
      <c r="LJ2" s="69"/>
      <c r="LK2" s="68"/>
      <c r="LL2" s="69"/>
      <c r="LM2" s="68"/>
      <c r="LN2" s="69"/>
      <c r="LO2" s="68"/>
      <c r="LP2" s="69"/>
      <c r="LQ2" s="68"/>
      <c r="LR2" s="69"/>
      <c r="LS2" s="68"/>
      <c r="LT2" s="69"/>
      <c r="LU2" s="68"/>
      <c r="LV2" s="69"/>
      <c r="LW2" s="68"/>
      <c r="LX2" s="69"/>
      <c r="LY2" s="68"/>
      <c r="LZ2" s="69"/>
      <c r="MA2" s="68"/>
      <c r="MB2" s="69"/>
      <c r="MC2" s="68"/>
      <c r="MD2" s="69"/>
      <c r="ME2" s="68"/>
      <c r="MF2" s="69"/>
      <c r="MG2" s="68"/>
      <c r="MH2" s="69"/>
      <c r="MI2" s="68"/>
      <c r="MJ2" s="69"/>
      <c r="MK2" s="68"/>
      <c r="ML2" s="69"/>
      <c r="MM2" s="68"/>
      <c r="MN2" s="69"/>
      <c r="MO2" s="68"/>
      <c r="MP2" s="69"/>
      <c r="MQ2" s="68"/>
      <c r="MR2" s="69"/>
      <c r="MS2" s="68"/>
      <c r="MT2" s="69"/>
      <c r="MU2" s="68"/>
      <c r="MV2" s="69"/>
      <c r="MW2" s="68"/>
      <c r="MX2" s="69"/>
      <c r="MY2" s="68"/>
      <c r="MZ2" s="69"/>
      <c r="NA2" s="68"/>
      <c r="NB2" s="69"/>
      <c r="NC2" s="68"/>
      <c r="ND2" s="69"/>
      <c r="NE2" s="68"/>
      <c r="NF2" s="69"/>
      <c r="NG2" s="68"/>
      <c r="NH2" s="69"/>
      <c r="NI2" s="68"/>
      <c r="NJ2" s="69"/>
      <c r="NK2" s="68"/>
      <c r="NL2" s="69"/>
      <c r="NM2" s="68"/>
      <c r="NN2" s="69"/>
      <c r="NO2" s="68"/>
      <c r="NP2" s="69"/>
      <c r="NQ2" s="68"/>
      <c r="NR2" s="69"/>
      <c r="NS2" s="68"/>
      <c r="NT2" s="69"/>
      <c r="NU2" s="68"/>
      <c r="NV2" s="69"/>
      <c r="NW2" s="68"/>
      <c r="NX2" s="69"/>
      <c r="NY2" s="68"/>
      <c r="NZ2" s="69"/>
      <c r="OA2" s="68"/>
      <c r="OB2" s="69"/>
      <c r="OC2" s="68"/>
      <c r="OD2" s="69"/>
      <c r="OE2" s="68"/>
      <c r="OF2" s="69"/>
    </row>
    <row r="3" spans="1:396" ht="15.75">
      <c r="A3" s="129" t="s">
        <v>151</v>
      </c>
      <c r="B3" s="11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  <c r="AJ3" s="5"/>
      <c r="AK3" s="4"/>
      <c r="AL3" s="5"/>
      <c r="AM3" s="4"/>
      <c r="AN3" s="5"/>
      <c r="AO3" s="4"/>
      <c r="AP3" s="5"/>
      <c r="AQ3" s="4"/>
      <c r="AR3" s="5"/>
      <c r="AS3" s="4"/>
      <c r="AT3" s="5"/>
      <c r="AU3" s="4"/>
      <c r="AV3" s="5"/>
      <c r="AW3" s="4"/>
      <c r="AX3" s="5"/>
      <c r="AY3" s="4"/>
      <c r="AZ3" s="5"/>
      <c r="BA3" s="4"/>
      <c r="BB3" s="5"/>
      <c r="BC3" s="4"/>
      <c r="BD3" s="5"/>
      <c r="BE3" s="4"/>
      <c r="BF3" s="5"/>
      <c r="BG3" s="4"/>
      <c r="BH3" s="5"/>
      <c r="BI3" s="4"/>
      <c r="BJ3" s="5"/>
      <c r="BK3" s="4"/>
      <c r="BL3" s="5"/>
      <c r="BM3" s="4"/>
      <c r="BN3" s="5"/>
      <c r="BO3" s="4"/>
      <c r="BP3" s="5"/>
      <c r="BQ3" s="4"/>
      <c r="BR3" s="5"/>
      <c r="BS3" s="4"/>
      <c r="BT3" s="5"/>
      <c r="BU3" s="4"/>
      <c r="BV3" s="5"/>
      <c r="BW3" s="4"/>
      <c r="BX3" s="5"/>
      <c r="BY3" s="4"/>
      <c r="BZ3" s="5"/>
      <c r="CA3" s="4"/>
      <c r="CB3" s="5"/>
      <c r="CC3" s="4"/>
      <c r="CD3" s="5"/>
      <c r="CE3" s="4"/>
      <c r="CF3" s="5"/>
      <c r="CG3" s="4"/>
      <c r="CH3" s="5"/>
      <c r="CI3" s="4"/>
      <c r="CJ3" s="5"/>
      <c r="CK3" s="4"/>
      <c r="CL3" s="5"/>
      <c r="CM3" s="4"/>
      <c r="CN3" s="5"/>
      <c r="CO3" s="4"/>
      <c r="CP3" s="5"/>
      <c r="CQ3" s="4"/>
      <c r="CR3" s="5"/>
      <c r="CS3" s="4"/>
      <c r="CT3" s="5"/>
      <c r="CU3" s="4"/>
      <c r="CV3" s="5"/>
      <c r="CW3" s="4"/>
      <c r="CX3" s="5"/>
      <c r="CY3" s="4"/>
      <c r="CZ3" s="5"/>
      <c r="DA3" s="4"/>
      <c r="DB3" s="5"/>
      <c r="DC3" s="4"/>
      <c r="DD3" s="5"/>
      <c r="DE3" s="4"/>
      <c r="DF3" s="5"/>
      <c r="DG3" s="4"/>
      <c r="DH3" s="5"/>
      <c r="DI3" s="4"/>
      <c r="DJ3" s="5"/>
      <c r="DK3" s="4"/>
      <c r="DL3" s="5"/>
      <c r="DM3" s="4"/>
      <c r="DN3" s="5"/>
      <c r="DO3" s="4"/>
      <c r="DP3" s="5"/>
      <c r="DQ3" s="4"/>
      <c r="DR3" s="5"/>
      <c r="DS3" s="4"/>
      <c r="DT3" s="5"/>
      <c r="DU3" s="4"/>
      <c r="DV3" s="5"/>
      <c r="DW3" s="4"/>
      <c r="DX3" s="5"/>
      <c r="DY3" s="4"/>
      <c r="DZ3" s="35"/>
      <c r="EA3" s="4"/>
      <c r="EB3" s="35"/>
    </row>
    <row r="4" spans="1:396" ht="15.75">
      <c r="A4" s="129" t="s">
        <v>150</v>
      </c>
      <c r="B4" s="115"/>
      <c r="C4" s="6"/>
      <c r="D4" s="7"/>
      <c r="E4" s="6"/>
      <c r="F4" s="7"/>
      <c r="G4" s="6"/>
      <c r="H4" s="7"/>
      <c r="I4" s="6"/>
      <c r="J4" s="7"/>
      <c r="K4" s="6"/>
      <c r="L4" s="7"/>
      <c r="M4" s="6"/>
      <c r="N4" s="7"/>
      <c r="O4" s="6"/>
      <c r="P4" s="7"/>
      <c r="Q4" s="6"/>
      <c r="R4" s="7"/>
      <c r="S4" s="6"/>
      <c r="T4" s="7"/>
      <c r="U4" s="6"/>
      <c r="V4" s="7"/>
      <c r="W4" s="6"/>
      <c r="X4" s="7"/>
      <c r="Y4" s="6"/>
      <c r="Z4" s="7"/>
      <c r="AA4" s="6"/>
      <c r="AB4" s="7"/>
      <c r="AC4" s="6"/>
      <c r="AD4" s="7"/>
      <c r="AE4" s="6"/>
      <c r="AF4" s="7"/>
      <c r="AG4" s="6"/>
      <c r="AH4" s="7"/>
      <c r="AI4" s="6"/>
      <c r="AJ4" s="7"/>
      <c r="AK4" s="6"/>
      <c r="AL4" s="7"/>
      <c r="AM4" s="6"/>
      <c r="AN4" s="7"/>
      <c r="AO4" s="6"/>
      <c r="AP4" s="7"/>
      <c r="AQ4" s="6"/>
      <c r="AR4" s="7"/>
      <c r="AS4" s="6"/>
      <c r="AT4" s="7"/>
      <c r="AU4" s="6"/>
      <c r="AV4" s="7"/>
      <c r="AW4" s="6"/>
      <c r="AX4" s="7"/>
      <c r="AY4" s="6"/>
      <c r="AZ4" s="7"/>
      <c r="BA4" s="6"/>
      <c r="BB4" s="7"/>
      <c r="BC4" s="6"/>
      <c r="BD4" s="7"/>
      <c r="BE4" s="6"/>
      <c r="BF4" s="7"/>
      <c r="BG4" s="6"/>
      <c r="BH4" s="7"/>
      <c r="BI4" s="6"/>
      <c r="BJ4" s="7"/>
      <c r="BK4" s="6"/>
      <c r="BL4" s="7"/>
      <c r="BM4" s="6"/>
      <c r="BN4" s="7"/>
      <c r="BO4" s="6"/>
      <c r="BP4" s="7"/>
      <c r="BQ4" s="6"/>
      <c r="BR4" s="7"/>
      <c r="BS4" s="6"/>
      <c r="BT4" s="7"/>
      <c r="BU4" s="6"/>
      <c r="BV4" s="7"/>
      <c r="BW4" s="6"/>
      <c r="BX4" s="7"/>
      <c r="BY4" s="6"/>
      <c r="BZ4" s="7"/>
      <c r="CA4" s="6"/>
      <c r="CB4" s="7"/>
      <c r="CC4" s="6"/>
      <c r="CD4" s="7"/>
      <c r="CE4" s="6"/>
      <c r="CF4" s="7"/>
      <c r="CG4" s="6"/>
      <c r="CH4" s="7"/>
      <c r="CI4" s="6"/>
      <c r="CJ4" s="7"/>
      <c r="CK4" s="6"/>
      <c r="CL4" s="7"/>
      <c r="CM4" s="6"/>
      <c r="CN4" s="7"/>
      <c r="CO4" s="6"/>
      <c r="CP4" s="7"/>
      <c r="CQ4" s="6"/>
      <c r="CR4" s="7"/>
      <c r="CS4" s="6"/>
      <c r="CT4" s="7"/>
      <c r="CU4" s="6"/>
      <c r="CV4" s="7"/>
      <c r="CW4" s="6"/>
      <c r="CX4" s="7"/>
      <c r="CY4" s="6"/>
      <c r="CZ4" s="7"/>
      <c r="DA4" s="6"/>
      <c r="DB4" s="7"/>
      <c r="DC4" s="6"/>
      <c r="DD4" s="7"/>
      <c r="DE4" s="6"/>
      <c r="DF4" s="7"/>
      <c r="DG4" s="6"/>
      <c r="DH4" s="7"/>
      <c r="DI4" s="6"/>
      <c r="DJ4" s="7"/>
      <c r="DK4" s="6"/>
      <c r="DL4" s="7"/>
      <c r="DM4" s="6"/>
      <c r="DN4" s="7"/>
      <c r="DO4" s="6"/>
      <c r="DP4" s="7"/>
      <c r="DQ4" s="6"/>
      <c r="DR4" s="7"/>
      <c r="DS4" s="6"/>
      <c r="DT4" s="7"/>
      <c r="DU4" s="6"/>
      <c r="DV4" s="7"/>
      <c r="DW4" s="6"/>
      <c r="DX4" s="7"/>
      <c r="DY4" s="6"/>
      <c r="DZ4" s="35"/>
      <c r="EA4" s="6"/>
      <c r="EB4" s="35"/>
    </row>
    <row r="5" spans="1:396" ht="15.75">
      <c r="A5" s="68" t="s">
        <v>138</v>
      </c>
      <c r="B5" s="69">
        <v>56.4</v>
      </c>
      <c r="C5" s="68" t="s">
        <v>65</v>
      </c>
      <c r="D5" s="69">
        <v>54.22</v>
      </c>
      <c r="E5" s="68" t="s">
        <v>65</v>
      </c>
      <c r="F5" s="69">
        <v>51.57</v>
      </c>
      <c r="G5" s="68" t="s">
        <v>65</v>
      </c>
      <c r="H5" s="69">
        <v>57.35</v>
      </c>
      <c r="I5" s="68" t="s">
        <v>65</v>
      </c>
      <c r="J5" s="69">
        <v>56.12</v>
      </c>
      <c r="K5" s="68" t="s">
        <v>65</v>
      </c>
      <c r="L5" s="69">
        <v>58.05</v>
      </c>
      <c r="M5" s="68" t="s">
        <v>65</v>
      </c>
      <c r="N5" s="69">
        <v>59.32</v>
      </c>
      <c r="O5" s="68" t="s">
        <v>65</v>
      </c>
      <c r="P5" s="69">
        <v>60.75</v>
      </c>
      <c r="Q5" s="68" t="s">
        <v>65</v>
      </c>
      <c r="R5" s="69">
        <v>55.8</v>
      </c>
      <c r="S5" s="68" t="s">
        <v>65</v>
      </c>
      <c r="T5" s="69">
        <v>57.36</v>
      </c>
      <c r="U5" s="68" t="s">
        <v>65</v>
      </c>
      <c r="V5" s="69">
        <v>55.09</v>
      </c>
      <c r="W5" s="68" t="s">
        <v>65</v>
      </c>
      <c r="X5" s="69">
        <v>54.31</v>
      </c>
      <c r="Y5" s="68" t="s">
        <v>65</v>
      </c>
      <c r="Z5" s="69">
        <v>52.41</v>
      </c>
      <c r="AA5" s="68" t="s">
        <v>65</v>
      </c>
      <c r="AB5" s="69">
        <v>66.2</v>
      </c>
      <c r="AC5" s="68" t="s">
        <v>65</v>
      </c>
      <c r="AD5" s="69">
        <v>45.16</v>
      </c>
      <c r="AE5" s="68" t="s">
        <v>65</v>
      </c>
      <c r="AF5" s="69">
        <v>57.68</v>
      </c>
      <c r="AG5" s="68" t="s">
        <v>65</v>
      </c>
      <c r="AH5" s="69">
        <v>52.85</v>
      </c>
      <c r="AI5" s="68" t="s">
        <v>65</v>
      </c>
      <c r="AJ5" s="69">
        <v>58.06</v>
      </c>
      <c r="AK5" s="68" t="s">
        <v>65</v>
      </c>
      <c r="AL5" s="69">
        <v>61.93</v>
      </c>
      <c r="AM5" s="68" t="s">
        <v>65</v>
      </c>
      <c r="AN5" s="69">
        <v>65.459999999999994</v>
      </c>
      <c r="AO5" s="68" t="s">
        <v>65</v>
      </c>
      <c r="AP5" s="69">
        <v>53.87</v>
      </c>
      <c r="AQ5" s="68" t="s">
        <v>65</v>
      </c>
      <c r="AR5" s="69">
        <v>78.989999999999995</v>
      </c>
      <c r="AS5" s="68" t="s">
        <v>65</v>
      </c>
      <c r="AT5" s="69">
        <v>64.069999999999993</v>
      </c>
      <c r="AU5" s="68" t="s">
        <v>65</v>
      </c>
      <c r="AV5" s="69">
        <v>73.66</v>
      </c>
      <c r="AW5" s="68" t="s">
        <v>65</v>
      </c>
      <c r="AX5" s="69">
        <v>71.900000000000006</v>
      </c>
      <c r="AY5" s="68" t="s">
        <v>65</v>
      </c>
      <c r="AZ5" s="69">
        <v>77.72</v>
      </c>
      <c r="BA5" s="68" t="s">
        <v>65</v>
      </c>
      <c r="BB5" s="69">
        <v>79.61</v>
      </c>
      <c r="BC5" s="68" t="s">
        <v>65</v>
      </c>
      <c r="BD5" s="69">
        <v>79.069999999999993</v>
      </c>
      <c r="BE5" s="68" t="s">
        <v>65</v>
      </c>
      <c r="BF5" s="69">
        <v>78.150000000000006</v>
      </c>
      <c r="BG5" s="68" t="s">
        <v>65</v>
      </c>
      <c r="BH5" s="69">
        <v>90.48</v>
      </c>
      <c r="BI5" s="68" t="s">
        <v>65</v>
      </c>
      <c r="BJ5" s="69">
        <v>81.94</v>
      </c>
      <c r="BK5" s="68" t="s">
        <v>65</v>
      </c>
      <c r="BL5" s="69">
        <v>88.99</v>
      </c>
      <c r="BM5" s="68" t="s">
        <v>65</v>
      </c>
      <c r="BN5" s="69">
        <v>85.2</v>
      </c>
      <c r="BO5" s="68" t="s">
        <v>65</v>
      </c>
      <c r="BP5" s="69">
        <v>90.88</v>
      </c>
      <c r="BQ5" s="68" t="s">
        <v>65</v>
      </c>
      <c r="BR5" s="69">
        <v>87.73</v>
      </c>
      <c r="BS5" s="68" t="s">
        <v>65</v>
      </c>
      <c r="BT5" s="69">
        <v>96.62</v>
      </c>
      <c r="BU5" s="68" t="s">
        <v>65</v>
      </c>
      <c r="BV5" s="69">
        <v>104.3</v>
      </c>
      <c r="BW5" s="68" t="s">
        <v>65</v>
      </c>
      <c r="BX5" s="69">
        <v>104.77</v>
      </c>
      <c r="BY5" s="68" t="s">
        <v>65</v>
      </c>
      <c r="BZ5" s="69">
        <v>115.83</v>
      </c>
      <c r="CA5" s="68" t="s">
        <v>65</v>
      </c>
      <c r="CB5" s="69">
        <v>116.63</v>
      </c>
      <c r="CC5" s="68" t="s">
        <v>65</v>
      </c>
      <c r="CD5" s="69">
        <v>84.19</v>
      </c>
      <c r="CE5" s="68" t="s">
        <v>65</v>
      </c>
      <c r="CF5" s="69">
        <v>88.1</v>
      </c>
      <c r="CG5" s="68" t="s">
        <v>65</v>
      </c>
      <c r="CH5" s="69">
        <v>83.48</v>
      </c>
      <c r="CI5" s="68" t="s">
        <v>65</v>
      </c>
      <c r="CJ5" s="69">
        <v>92.47</v>
      </c>
      <c r="CK5" s="68" t="s">
        <v>65</v>
      </c>
      <c r="CL5" s="69">
        <v>88.36</v>
      </c>
      <c r="CM5" s="68" t="s">
        <v>65</v>
      </c>
      <c r="CN5" s="69">
        <v>103.02</v>
      </c>
      <c r="CO5" s="68" t="s">
        <v>65</v>
      </c>
      <c r="CP5" s="69">
        <v>102.96</v>
      </c>
      <c r="CQ5" s="68" t="s">
        <v>65</v>
      </c>
      <c r="CR5" s="69">
        <v>105.64</v>
      </c>
      <c r="CS5" s="68" t="s">
        <v>65</v>
      </c>
      <c r="CT5" s="69">
        <v>114.75</v>
      </c>
      <c r="CU5" s="68" t="s">
        <v>65</v>
      </c>
      <c r="CV5" s="69">
        <v>129.19999999999999</v>
      </c>
      <c r="CW5" s="68" t="s">
        <v>65</v>
      </c>
      <c r="CX5" s="69">
        <v>123.33</v>
      </c>
      <c r="CY5" s="68" t="s">
        <v>65</v>
      </c>
      <c r="CZ5" s="69">
        <v>118.84</v>
      </c>
      <c r="DA5" s="68" t="s">
        <v>65</v>
      </c>
      <c r="DB5" s="69">
        <v>124.37</v>
      </c>
      <c r="DC5" s="68" t="s">
        <v>65</v>
      </c>
      <c r="DD5" s="69">
        <v>119.36</v>
      </c>
      <c r="DE5" s="68" t="s">
        <v>65</v>
      </c>
      <c r="DF5" s="69">
        <v>115.36</v>
      </c>
      <c r="DG5" s="68" t="s">
        <v>65</v>
      </c>
      <c r="DH5" s="69">
        <v>103.85</v>
      </c>
      <c r="DI5" s="68" t="s">
        <v>65</v>
      </c>
      <c r="DJ5" s="69">
        <v>113.96</v>
      </c>
      <c r="DK5" s="68" t="s">
        <v>65</v>
      </c>
      <c r="DL5" s="69">
        <v>120.1</v>
      </c>
      <c r="DM5" s="68" t="s">
        <v>65</v>
      </c>
      <c r="DN5" s="69">
        <v>105.98</v>
      </c>
      <c r="DO5" s="68" t="s">
        <v>65</v>
      </c>
      <c r="DP5" s="69">
        <v>109.98</v>
      </c>
      <c r="DQ5" s="68" t="s">
        <v>65</v>
      </c>
      <c r="DR5" s="69">
        <v>106.64</v>
      </c>
      <c r="DS5" s="68" t="s">
        <v>65</v>
      </c>
      <c r="DT5" s="69">
        <v>106.63</v>
      </c>
      <c r="DU5" s="68" t="s">
        <v>65</v>
      </c>
      <c r="DV5" s="69">
        <v>103.76</v>
      </c>
      <c r="DW5" s="68" t="s">
        <v>65</v>
      </c>
      <c r="DX5" s="69">
        <v>89.06</v>
      </c>
      <c r="DY5" s="68" t="s">
        <v>65</v>
      </c>
      <c r="DZ5" s="69">
        <v>82.87</v>
      </c>
      <c r="EA5" s="68" t="s">
        <v>65</v>
      </c>
      <c r="EB5" s="69" t="s">
        <v>66</v>
      </c>
    </row>
    <row r="6" spans="1:396" ht="15.75">
      <c r="A6" s="68" t="s">
        <v>139</v>
      </c>
      <c r="B6" s="69">
        <v>44.02</v>
      </c>
      <c r="C6" s="68" t="s">
        <v>65</v>
      </c>
      <c r="D6" s="69">
        <v>41.72</v>
      </c>
      <c r="E6" s="68" t="s">
        <v>65</v>
      </c>
      <c r="F6" s="69">
        <v>46.68</v>
      </c>
      <c r="G6" s="68" t="s">
        <v>65</v>
      </c>
      <c r="H6" s="69">
        <v>44.29</v>
      </c>
      <c r="I6" s="68" t="s">
        <v>65</v>
      </c>
      <c r="J6" s="69">
        <v>44.57</v>
      </c>
      <c r="K6" s="68" t="s">
        <v>65</v>
      </c>
      <c r="L6" s="69">
        <v>47.87</v>
      </c>
      <c r="M6" s="68" t="s">
        <v>65</v>
      </c>
      <c r="N6" s="69">
        <v>46.96</v>
      </c>
      <c r="O6" s="68" t="s">
        <v>65</v>
      </c>
      <c r="P6" s="69">
        <v>44.58</v>
      </c>
      <c r="Q6" s="68" t="s">
        <v>65</v>
      </c>
      <c r="R6" s="69">
        <v>50.52</v>
      </c>
      <c r="S6" s="68" t="s">
        <v>65</v>
      </c>
      <c r="T6" s="69">
        <v>48.85</v>
      </c>
      <c r="U6" s="68" t="s">
        <v>65</v>
      </c>
      <c r="V6" s="69">
        <v>43.05</v>
      </c>
      <c r="W6" s="68" t="s">
        <v>65</v>
      </c>
      <c r="X6" s="69">
        <v>40.200000000000003</v>
      </c>
      <c r="Y6" s="68" t="s">
        <v>65</v>
      </c>
      <c r="Z6" s="69">
        <v>39.39</v>
      </c>
      <c r="AA6" s="68" t="s">
        <v>65</v>
      </c>
      <c r="AB6" s="69">
        <v>41.65</v>
      </c>
      <c r="AC6" s="68" t="s">
        <v>65</v>
      </c>
      <c r="AD6" s="69">
        <v>39.1</v>
      </c>
      <c r="AE6" s="68" t="s">
        <v>65</v>
      </c>
      <c r="AF6" s="69">
        <v>38.4</v>
      </c>
      <c r="AG6" s="68" t="s">
        <v>65</v>
      </c>
      <c r="AH6" s="69">
        <v>40.42</v>
      </c>
      <c r="AI6" s="68" t="s">
        <v>65</v>
      </c>
      <c r="AJ6" s="69">
        <v>39.1</v>
      </c>
      <c r="AK6" s="68" t="s">
        <v>65</v>
      </c>
      <c r="AL6" s="69">
        <v>36.840000000000003</v>
      </c>
      <c r="AM6" s="68" t="s">
        <v>65</v>
      </c>
      <c r="AN6" s="69">
        <v>39.950000000000003</v>
      </c>
      <c r="AO6" s="68" t="s">
        <v>65</v>
      </c>
      <c r="AP6" s="69">
        <v>42.92</v>
      </c>
      <c r="AQ6" s="68" t="s">
        <v>65</v>
      </c>
      <c r="AR6" s="69">
        <v>46.26</v>
      </c>
      <c r="AS6" s="68" t="s">
        <v>65</v>
      </c>
      <c r="AT6" s="69">
        <v>45.99</v>
      </c>
      <c r="AU6" s="68" t="s">
        <v>65</v>
      </c>
      <c r="AV6" s="69">
        <v>50.83</v>
      </c>
      <c r="AW6" s="68" t="s">
        <v>65</v>
      </c>
      <c r="AX6" s="69">
        <v>54.52</v>
      </c>
      <c r="AY6" s="68" t="s">
        <v>65</v>
      </c>
      <c r="AZ6" s="69">
        <v>58.84</v>
      </c>
      <c r="BA6" s="68" t="s">
        <v>65</v>
      </c>
      <c r="BB6" s="69">
        <v>60.93</v>
      </c>
      <c r="BC6" s="68" t="s">
        <v>65</v>
      </c>
      <c r="BD6" s="69">
        <v>64.709999999999994</v>
      </c>
      <c r="BE6" s="68" t="s">
        <v>65</v>
      </c>
      <c r="BF6" s="69">
        <v>65.13</v>
      </c>
      <c r="BG6" s="68" t="s">
        <v>65</v>
      </c>
      <c r="BH6" s="69">
        <v>76.739999999999995</v>
      </c>
      <c r="BI6" s="68" t="s">
        <v>65</v>
      </c>
      <c r="BJ6" s="69">
        <v>66.27</v>
      </c>
      <c r="BK6" s="68" t="s">
        <v>65</v>
      </c>
      <c r="BL6" s="69">
        <v>66.34</v>
      </c>
      <c r="BM6" s="68" t="s">
        <v>65</v>
      </c>
      <c r="BN6" s="69">
        <v>68.42</v>
      </c>
      <c r="BO6" s="68" t="s">
        <v>65</v>
      </c>
      <c r="BP6" s="69">
        <v>75.510000000000005</v>
      </c>
      <c r="BQ6" s="68" t="s">
        <v>65</v>
      </c>
      <c r="BR6" s="69">
        <v>78.819999999999993</v>
      </c>
      <c r="BS6" s="68" t="s">
        <v>65</v>
      </c>
      <c r="BT6" s="69">
        <v>85.14</v>
      </c>
      <c r="BU6" s="68" t="s">
        <v>65</v>
      </c>
      <c r="BV6" s="69">
        <v>91.94</v>
      </c>
      <c r="BW6" s="68" t="s">
        <v>65</v>
      </c>
      <c r="BX6" s="69">
        <v>103.27</v>
      </c>
      <c r="BY6" s="68" t="s">
        <v>65</v>
      </c>
      <c r="BZ6" s="69">
        <v>117.52</v>
      </c>
      <c r="CA6" s="68" t="s">
        <v>65</v>
      </c>
      <c r="CB6" s="69">
        <v>110.1</v>
      </c>
      <c r="CC6" s="68" t="s">
        <v>65</v>
      </c>
      <c r="CD6" s="69">
        <v>96.63</v>
      </c>
      <c r="CE6" s="68" t="s">
        <v>65</v>
      </c>
      <c r="CF6" s="69">
        <v>90.09</v>
      </c>
      <c r="CG6" s="68" t="s">
        <v>65</v>
      </c>
      <c r="CH6" s="69">
        <v>90.73</v>
      </c>
      <c r="CI6" s="68" t="s">
        <v>65</v>
      </c>
      <c r="CJ6" s="69">
        <v>97.8</v>
      </c>
      <c r="CK6" s="68" t="s">
        <v>65</v>
      </c>
      <c r="CL6" s="69">
        <v>97.98</v>
      </c>
      <c r="CM6" s="68" t="s">
        <v>65</v>
      </c>
      <c r="CN6" s="69">
        <v>97.34</v>
      </c>
      <c r="CO6" s="68" t="s">
        <v>65</v>
      </c>
      <c r="CP6" s="69">
        <v>99.71</v>
      </c>
      <c r="CQ6" s="68" t="s">
        <v>65</v>
      </c>
      <c r="CR6" s="69">
        <v>104.94</v>
      </c>
      <c r="CS6" s="68" t="s">
        <v>65</v>
      </c>
      <c r="CT6" s="69">
        <v>111.73</v>
      </c>
      <c r="CU6" s="68" t="s">
        <v>65</v>
      </c>
      <c r="CV6" s="69">
        <v>115.71</v>
      </c>
      <c r="CW6" s="68" t="s">
        <v>65</v>
      </c>
      <c r="CX6" s="69">
        <v>116.42</v>
      </c>
      <c r="CY6" s="68" t="s">
        <v>65</v>
      </c>
      <c r="CZ6" s="69">
        <v>118.08</v>
      </c>
      <c r="DA6" s="68" t="s">
        <v>65</v>
      </c>
      <c r="DB6" s="69">
        <v>129.16</v>
      </c>
      <c r="DC6" s="68" t="s">
        <v>65</v>
      </c>
      <c r="DD6" s="69">
        <v>121.97</v>
      </c>
      <c r="DE6" s="68" t="s">
        <v>65</v>
      </c>
      <c r="DF6" s="69">
        <v>116.24</v>
      </c>
      <c r="DG6" s="68" t="s">
        <v>65</v>
      </c>
      <c r="DH6" s="69">
        <v>114.02</v>
      </c>
      <c r="DI6" s="68" t="s">
        <v>65</v>
      </c>
      <c r="DJ6" s="69">
        <v>115.36</v>
      </c>
      <c r="DK6" s="68" t="s">
        <v>65</v>
      </c>
      <c r="DL6" s="69">
        <v>116.88</v>
      </c>
      <c r="DM6" s="68" t="s">
        <v>65</v>
      </c>
      <c r="DN6" s="69">
        <v>113.22</v>
      </c>
      <c r="DO6" s="68" t="s">
        <v>65</v>
      </c>
      <c r="DP6" s="69">
        <v>112.32</v>
      </c>
      <c r="DQ6" s="68" t="s">
        <v>65</v>
      </c>
      <c r="DR6" s="69">
        <v>115.01</v>
      </c>
      <c r="DS6" s="68" t="s">
        <v>65</v>
      </c>
      <c r="DT6" s="69">
        <v>104.22</v>
      </c>
      <c r="DU6" s="68" t="s">
        <v>65</v>
      </c>
      <c r="DV6" s="69">
        <v>103.58</v>
      </c>
      <c r="DW6" s="68" t="s">
        <v>65</v>
      </c>
      <c r="DX6" s="69">
        <v>100.53</v>
      </c>
      <c r="DY6" s="68" t="s">
        <v>65</v>
      </c>
      <c r="DZ6" s="69">
        <v>96.08</v>
      </c>
      <c r="EA6" s="68" t="s">
        <v>65</v>
      </c>
      <c r="EB6" s="69" t="s">
        <v>66</v>
      </c>
    </row>
    <row r="7" spans="1:396" ht="15.75">
      <c r="A7" s="17" t="s">
        <v>68</v>
      </c>
      <c r="B7" s="69">
        <v>42.17</v>
      </c>
      <c r="C7" s="68" t="s">
        <v>65</v>
      </c>
      <c r="D7" s="69">
        <v>44.68</v>
      </c>
      <c r="E7" s="68" t="s">
        <v>65</v>
      </c>
      <c r="F7" s="69">
        <v>45.44</v>
      </c>
      <c r="G7" s="68" t="s">
        <v>65</v>
      </c>
      <c r="H7" s="69">
        <v>45.39</v>
      </c>
      <c r="I7" s="68" t="s">
        <v>65</v>
      </c>
      <c r="J7" s="69">
        <v>44.17</v>
      </c>
      <c r="K7" s="68" t="s">
        <v>65</v>
      </c>
      <c r="L7" s="69">
        <v>46.43</v>
      </c>
      <c r="M7" s="68" t="s">
        <v>65</v>
      </c>
      <c r="N7" s="69">
        <v>47.36</v>
      </c>
      <c r="O7" s="68" t="s">
        <v>65</v>
      </c>
      <c r="P7" s="69">
        <v>47.38</v>
      </c>
      <c r="Q7" s="68" t="s">
        <v>65</v>
      </c>
      <c r="R7" s="69">
        <v>45.72</v>
      </c>
      <c r="S7" s="68" t="s">
        <v>65</v>
      </c>
      <c r="T7" s="69">
        <v>47.51</v>
      </c>
      <c r="U7" s="68" t="s">
        <v>65</v>
      </c>
      <c r="V7" s="69">
        <v>47.49</v>
      </c>
      <c r="W7" s="68" t="s">
        <v>65</v>
      </c>
      <c r="X7" s="69">
        <v>47.05</v>
      </c>
      <c r="Y7" s="68" t="s">
        <v>65</v>
      </c>
      <c r="Z7" s="69">
        <v>45.77</v>
      </c>
      <c r="AA7" s="68" t="s">
        <v>65</v>
      </c>
      <c r="AB7" s="69">
        <v>48.4</v>
      </c>
      <c r="AC7" s="68" t="s">
        <v>65</v>
      </c>
      <c r="AD7" s="69">
        <v>49.26</v>
      </c>
      <c r="AE7" s="68" t="s">
        <v>65</v>
      </c>
      <c r="AF7" s="69">
        <v>49.33</v>
      </c>
      <c r="AG7" s="68" t="s">
        <v>65</v>
      </c>
      <c r="AH7" s="69">
        <v>46.84</v>
      </c>
      <c r="AI7" s="68" t="s">
        <v>65</v>
      </c>
      <c r="AJ7" s="69">
        <v>48.82</v>
      </c>
      <c r="AK7" s="68" t="s">
        <v>65</v>
      </c>
      <c r="AL7" s="69">
        <v>49.54</v>
      </c>
      <c r="AM7" s="68" t="s">
        <v>65</v>
      </c>
      <c r="AN7" s="69">
        <v>49.77</v>
      </c>
      <c r="AO7" s="68" t="s">
        <v>65</v>
      </c>
      <c r="AP7" s="69">
        <v>48.81</v>
      </c>
      <c r="AQ7" s="68" t="s">
        <v>65</v>
      </c>
      <c r="AR7" s="69">
        <v>51.85</v>
      </c>
      <c r="AS7" s="68" t="s">
        <v>65</v>
      </c>
      <c r="AT7" s="69">
        <v>52.66</v>
      </c>
      <c r="AU7" s="68" t="s">
        <v>65</v>
      </c>
      <c r="AV7" s="69">
        <v>52.79</v>
      </c>
      <c r="AW7" s="68" t="s">
        <v>65</v>
      </c>
      <c r="AX7" s="69">
        <v>50.85</v>
      </c>
      <c r="AY7" s="68" t="s">
        <v>65</v>
      </c>
      <c r="AZ7" s="69">
        <v>54.09</v>
      </c>
      <c r="BA7" s="68" t="s">
        <v>65</v>
      </c>
      <c r="BB7" s="69">
        <v>53.76</v>
      </c>
      <c r="BC7" s="68" t="s">
        <v>65</v>
      </c>
      <c r="BD7" s="69">
        <v>53.92</v>
      </c>
      <c r="BE7" s="68" t="s">
        <v>65</v>
      </c>
      <c r="BF7" s="69">
        <v>53.05</v>
      </c>
      <c r="BG7" s="68" t="s">
        <v>65</v>
      </c>
      <c r="BH7" s="69">
        <v>55.14</v>
      </c>
      <c r="BI7" s="68" t="s">
        <v>65</v>
      </c>
      <c r="BJ7" s="69">
        <v>56.32</v>
      </c>
      <c r="BK7" s="68" t="s">
        <v>65</v>
      </c>
      <c r="BL7" s="69">
        <v>56.53</v>
      </c>
      <c r="BM7" s="68" t="s">
        <v>65</v>
      </c>
      <c r="BN7" s="69">
        <v>55.79</v>
      </c>
      <c r="BO7" s="68" t="s">
        <v>65</v>
      </c>
      <c r="BP7" s="69">
        <v>58.68</v>
      </c>
      <c r="BQ7" s="68" t="s">
        <v>65</v>
      </c>
      <c r="BR7" s="69">
        <v>59.73</v>
      </c>
      <c r="BS7" s="68" t="s">
        <v>65</v>
      </c>
      <c r="BT7" s="69">
        <v>60.3</v>
      </c>
      <c r="BU7" s="68" t="s">
        <v>65</v>
      </c>
      <c r="BV7" s="69">
        <v>59.3</v>
      </c>
      <c r="BW7" s="68" t="s">
        <v>65</v>
      </c>
      <c r="BX7" s="69">
        <v>62.47</v>
      </c>
      <c r="BY7" s="68" t="s">
        <v>65</v>
      </c>
      <c r="BZ7" s="69">
        <v>63.98</v>
      </c>
      <c r="CA7" s="68" t="s">
        <v>65</v>
      </c>
      <c r="CB7" s="69">
        <v>60.88</v>
      </c>
      <c r="CC7" s="68" t="s">
        <v>65</v>
      </c>
      <c r="CD7" s="69">
        <v>57.69</v>
      </c>
      <c r="CE7" s="68" t="s">
        <v>65</v>
      </c>
      <c r="CF7" s="69">
        <v>60.97</v>
      </c>
      <c r="CG7" s="68" t="s">
        <v>65</v>
      </c>
      <c r="CH7" s="69">
        <v>63.04</v>
      </c>
      <c r="CI7" s="68" t="s">
        <v>65</v>
      </c>
      <c r="CJ7" s="69">
        <v>64.12</v>
      </c>
      <c r="CK7" s="68" t="s">
        <v>65</v>
      </c>
      <c r="CL7" s="69">
        <v>63.08</v>
      </c>
      <c r="CM7" s="68" t="s">
        <v>65</v>
      </c>
      <c r="CN7" s="69">
        <v>66.319999999999993</v>
      </c>
      <c r="CO7" s="68" t="s">
        <v>65</v>
      </c>
      <c r="CP7" s="69">
        <v>67.41</v>
      </c>
      <c r="CQ7" s="68" t="s">
        <v>65</v>
      </c>
      <c r="CR7" s="69">
        <v>67.53</v>
      </c>
      <c r="CS7" s="68" t="s">
        <v>65</v>
      </c>
      <c r="CT7" s="69">
        <v>65.75</v>
      </c>
      <c r="CU7" s="68" t="s">
        <v>65</v>
      </c>
      <c r="CV7" s="69">
        <v>68.510000000000005</v>
      </c>
      <c r="CW7" s="68" t="s">
        <v>65</v>
      </c>
      <c r="CX7" s="69">
        <v>68.84</v>
      </c>
      <c r="CY7" s="68" t="s">
        <v>65</v>
      </c>
      <c r="CZ7" s="69">
        <v>68.459999999999994</v>
      </c>
      <c r="DA7" s="68" t="s">
        <v>65</v>
      </c>
      <c r="DB7" s="69">
        <v>66.28</v>
      </c>
      <c r="DC7" s="68" t="s">
        <v>65</v>
      </c>
      <c r="DD7" s="69">
        <v>68.89</v>
      </c>
      <c r="DE7" s="68" t="s">
        <v>65</v>
      </c>
      <c r="DF7" s="69">
        <v>69.489999999999995</v>
      </c>
      <c r="DG7" s="68" t="s">
        <v>65</v>
      </c>
      <c r="DH7" s="69">
        <v>69.7</v>
      </c>
      <c r="DI7" s="68" t="s">
        <v>65</v>
      </c>
      <c r="DJ7" s="69">
        <v>67.53</v>
      </c>
      <c r="DK7" s="68" t="s">
        <v>65</v>
      </c>
      <c r="DL7" s="69">
        <v>71.27</v>
      </c>
      <c r="DM7" s="68" t="s">
        <v>65</v>
      </c>
      <c r="DN7" s="69">
        <v>71.17</v>
      </c>
      <c r="DO7" s="68" t="s">
        <v>65</v>
      </c>
      <c r="DP7" s="69">
        <v>71.22</v>
      </c>
      <c r="DQ7" s="68" t="s">
        <v>65</v>
      </c>
      <c r="DR7" s="69">
        <v>68.83</v>
      </c>
      <c r="DS7" s="68" t="s">
        <v>65</v>
      </c>
      <c r="DT7" s="69">
        <v>70.66</v>
      </c>
      <c r="DU7" s="68" t="s">
        <v>65</v>
      </c>
      <c r="DV7" s="69">
        <v>71</v>
      </c>
      <c r="DW7" s="68" t="s">
        <v>65</v>
      </c>
      <c r="DX7" s="78" t="s">
        <v>66</v>
      </c>
      <c r="DY7" s="68" t="s">
        <v>65</v>
      </c>
      <c r="DZ7" s="69" t="s">
        <v>66</v>
      </c>
      <c r="EA7" s="68" t="s">
        <v>65</v>
      </c>
      <c r="EB7" s="69" t="s">
        <v>66</v>
      </c>
    </row>
    <row r="8" spans="1:396" ht="15.75">
      <c r="A8" s="17" t="s">
        <v>71</v>
      </c>
      <c r="B8" s="69">
        <v>37.799999999999997</v>
      </c>
      <c r="C8" s="68" t="s">
        <v>65</v>
      </c>
      <c r="D8" s="69">
        <v>28.41</v>
      </c>
      <c r="E8" s="68" t="s">
        <v>65</v>
      </c>
      <c r="F8" s="69">
        <v>19.87</v>
      </c>
      <c r="G8" s="68" t="s">
        <v>65</v>
      </c>
      <c r="H8" s="69">
        <v>18.95</v>
      </c>
      <c r="I8" s="68" t="s">
        <v>65</v>
      </c>
      <c r="J8" s="69">
        <v>18.88</v>
      </c>
      <c r="K8" s="68" t="s">
        <v>65</v>
      </c>
      <c r="L8" s="69">
        <v>18.39</v>
      </c>
      <c r="M8" s="68" t="s">
        <v>65</v>
      </c>
      <c r="N8" s="69">
        <v>16.64</v>
      </c>
      <c r="O8" s="68" t="s">
        <v>65</v>
      </c>
      <c r="P8" s="69">
        <v>16.43</v>
      </c>
      <c r="Q8" s="68" t="s">
        <v>65</v>
      </c>
      <c r="R8" s="69">
        <v>15.36</v>
      </c>
      <c r="S8" s="68" t="s">
        <v>65</v>
      </c>
      <c r="T8" s="69">
        <v>16.57</v>
      </c>
      <c r="U8" s="68" t="s">
        <v>65</v>
      </c>
      <c r="V8" s="69">
        <v>18.87</v>
      </c>
      <c r="W8" s="68" t="s">
        <v>65</v>
      </c>
      <c r="X8" s="69">
        <v>19.05</v>
      </c>
      <c r="Y8" s="68" t="s">
        <v>65</v>
      </c>
      <c r="Z8" s="69">
        <v>18.91</v>
      </c>
      <c r="AA8" s="68" t="s">
        <v>65</v>
      </c>
      <c r="AB8" s="69">
        <v>18.28</v>
      </c>
      <c r="AC8" s="68" t="s">
        <v>65</v>
      </c>
      <c r="AD8" s="69">
        <v>17.96</v>
      </c>
      <c r="AE8" s="68" t="s">
        <v>65</v>
      </c>
      <c r="AF8" s="69">
        <v>21.28</v>
      </c>
      <c r="AG8" s="68" t="s">
        <v>65</v>
      </c>
      <c r="AH8" s="69">
        <v>25.68</v>
      </c>
      <c r="AI8" s="68" t="s">
        <v>65</v>
      </c>
      <c r="AJ8" s="69">
        <v>26.23</v>
      </c>
      <c r="AK8" s="68" t="s">
        <v>65</v>
      </c>
      <c r="AL8" s="69">
        <v>23.29</v>
      </c>
      <c r="AM8" s="68" t="s">
        <v>65</v>
      </c>
      <c r="AN8" s="69">
        <v>18.25</v>
      </c>
      <c r="AO8" s="68" t="s">
        <v>65</v>
      </c>
      <c r="AP8" s="69">
        <v>16.260000000000002</v>
      </c>
      <c r="AQ8" s="68" t="s">
        <v>65</v>
      </c>
      <c r="AR8" s="69">
        <v>15.84</v>
      </c>
      <c r="AS8" s="68" t="s">
        <v>65</v>
      </c>
      <c r="AT8" s="69">
        <v>15.9</v>
      </c>
      <c r="AU8" s="68" t="s">
        <v>65</v>
      </c>
      <c r="AV8" s="69">
        <v>16.95</v>
      </c>
      <c r="AW8" s="68" t="s">
        <v>65</v>
      </c>
      <c r="AX8" s="69">
        <v>18.45</v>
      </c>
      <c r="AY8" s="68" t="s">
        <v>65</v>
      </c>
      <c r="AZ8" s="69">
        <v>19.55</v>
      </c>
      <c r="BA8" s="68" t="s">
        <v>65</v>
      </c>
      <c r="BB8" s="69">
        <v>19.690000000000001</v>
      </c>
      <c r="BC8" s="68" t="s">
        <v>65</v>
      </c>
      <c r="BD8" s="69">
        <v>18.78</v>
      </c>
      <c r="BE8" s="68" t="s">
        <v>65</v>
      </c>
      <c r="BF8" s="69">
        <v>17.22</v>
      </c>
      <c r="BG8" s="68" t="s">
        <v>65</v>
      </c>
      <c r="BH8" s="69">
        <v>15.69</v>
      </c>
      <c r="BI8" s="68" t="s">
        <v>65</v>
      </c>
      <c r="BJ8" s="69">
        <v>14.6</v>
      </c>
      <c r="BK8" s="68" t="s">
        <v>65</v>
      </c>
      <c r="BL8" s="69">
        <v>13.59</v>
      </c>
      <c r="BM8" s="68" t="s">
        <v>65</v>
      </c>
      <c r="BN8" s="69">
        <v>12.93</v>
      </c>
      <c r="BO8" s="68" t="s">
        <v>65</v>
      </c>
      <c r="BP8" s="69">
        <v>12.34</v>
      </c>
      <c r="BQ8" s="68" t="s">
        <v>65</v>
      </c>
      <c r="BR8" s="69">
        <v>11.45</v>
      </c>
      <c r="BS8" s="68" t="s">
        <v>65</v>
      </c>
      <c r="BT8" s="69">
        <v>11.17</v>
      </c>
      <c r="BU8" s="68" t="s">
        <v>65</v>
      </c>
      <c r="BV8" s="69">
        <v>11.17</v>
      </c>
      <c r="BW8" s="68" t="s">
        <v>65</v>
      </c>
      <c r="BX8" s="69">
        <v>11.69</v>
      </c>
      <c r="BY8" s="68" t="s">
        <v>65</v>
      </c>
      <c r="BZ8" s="69">
        <v>12.89</v>
      </c>
      <c r="CA8" s="68" t="s">
        <v>65</v>
      </c>
      <c r="CB8" s="69">
        <v>13.65</v>
      </c>
      <c r="CC8" s="68" t="s">
        <v>65</v>
      </c>
      <c r="CD8" s="69">
        <v>12.56</v>
      </c>
      <c r="CE8" s="68" t="s">
        <v>65</v>
      </c>
      <c r="CF8" s="69">
        <v>10.26</v>
      </c>
      <c r="CG8" s="68" t="s">
        <v>65</v>
      </c>
      <c r="CH8" s="69">
        <v>8.76</v>
      </c>
      <c r="CI8" s="68" t="s">
        <v>65</v>
      </c>
      <c r="CJ8" s="69">
        <v>8.64</v>
      </c>
      <c r="CK8" s="68" t="s">
        <v>65</v>
      </c>
      <c r="CL8" s="69">
        <v>8.64</v>
      </c>
      <c r="CM8" s="68" t="s">
        <v>65</v>
      </c>
      <c r="CN8" s="69">
        <v>9.34</v>
      </c>
      <c r="CO8" s="68" t="s">
        <v>65</v>
      </c>
      <c r="CP8" s="69">
        <v>10.54</v>
      </c>
      <c r="CQ8" s="68" t="s">
        <v>65</v>
      </c>
      <c r="CR8" s="69">
        <v>10.66</v>
      </c>
      <c r="CS8" s="68" t="s">
        <v>65</v>
      </c>
      <c r="CT8" s="69">
        <v>11.21</v>
      </c>
      <c r="CU8" s="68" t="s">
        <v>65</v>
      </c>
      <c r="CV8" s="69">
        <v>11.91</v>
      </c>
      <c r="CW8" s="68" t="s">
        <v>65</v>
      </c>
      <c r="CX8" s="69">
        <v>12.19</v>
      </c>
      <c r="CY8" s="68" t="s">
        <v>65</v>
      </c>
      <c r="CZ8" s="69">
        <v>11.33</v>
      </c>
      <c r="DA8" s="68" t="s">
        <v>65</v>
      </c>
      <c r="DB8" s="69">
        <v>10.19</v>
      </c>
      <c r="DC8" s="68" t="s">
        <v>65</v>
      </c>
      <c r="DD8" s="69">
        <v>8.76</v>
      </c>
      <c r="DE8" s="68" t="s">
        <v>65</v>
      </c>
      <c r="DF8" s="69">
        <v>7.76</v>
      </c>
      <c r="DG8" s="68" t="s">
        <v>65</v>
      </c>
      <c r="DH8" s="69">
        <v>7.17</v>
      </c>
      <c r="DI8" s="68" t="s">
        <v>65</v>
      </c>
      <c r="DJ8" s="69">
        <v>7.12</v>
      </c>
      <c r="DK8" s="68" t="s">
        <v>65</v>
      </c>
      <c r="DL8" s="69">
        <v>7.52</v>
      </c>
      <c r="DM8" s="68" t="s">
        <v>65</v>
      </c>
      <c r="DN8" s="69">
        <v>8.52</v>
      </c>
      <c r="DO8" s="68" t="s">
        <v>65</v>
      </c>
      <c r="DP8" s="69">
        <v>9.5299999999999994</v>
      </c>
      <c r="DQ8" s="68" t="s">
        <v>65</v>
      </c>
      <c r="DR8" s="69">
        <v>10.41</v>
      </c>
      <c r="DS8" s="68" t="s">
        <v>65</v>
      </c>
      <c r="DT8" s="69">
        <v>10.89</v>
      </c>
      <c r="DU8" s="68" t="s">
        <v>65</v>
      </c>
      <c r="DV8" s="69">
        <v>10.9</v>
      </c>
      <c r="DW8" s="68" t="s">
        <v>65</v>
      </c>
      <c r="DX8" s="69">
        <v>11.21</v>
      </c>
      <c r="DY8" s="68" t="s">
        <v>65</v>
      </c>
      <c r="DZ8" s="69">
        <v>12.18</v>
      </c>
      <c r="EA8" s="68" t="s">
        <v>65</v>
      </c>
      <c r="EB8" s="69" t="s">
        <v>66</v>
      </c>
    </row>
    <row r="9" spans="1:396" ht="15.75">
      <c r="A9" s="17" t="s">
        <v>72</v>
      </c>
      <c r="B9" s="69">
        <v>2.2999999999999998</v>
      </c>
      <c r="C9" s="68" t="s">
        <v>65</v>
      </c>
      <c r="D9" s="69">
        <v>3.26</v>
      </c>
      <c r="E9" s="68" t="s">
        <v>65</v>
      </c>
      <c r="F9" s="69">
        <v>5.49</v>
      </c>
      <c r="G9" s="68" t="s">
        <v>65</v>
      </c>
      <c r="H9" s="69">
        <v>8.36</v>
      </c>
      <c r="I9" s="68" t="s">
        <v>65</v>
      </c>
      <c r="J9" s="69">
        <v>7.87</v>
      </c>
      <c r="K9" s="68" t="s">
        <v>65</v>
      </c>
      <c r="L9" s="69">
        <v>6.58</v>
      </c>
      <c r="M9" s="68" t="s">
        <v>65</v>
      </c>
      <c r="N9" s="69">
        <v>7.56</v>
      </c>
      <c r="O9" s="68" t="s">
        <v>65</v>
      </c>
      <c r="P9" s="69">
        <v>6.2</v>
      </c>
      <c r="Q9" s="68" t="s">
        <v>65</v>
      </c>
      <c r="R9" s="69">
        <v>6.21</v>
      </c>
      <c r="S9" s="68" t="s">
        <v>65</v>
      </c>
      <c r="T9" s="69">
        <v>6.99</v>
      </c>
      <c r="U9" s="68" t="s">
        <v>65</v>
      </c>
      <c r="V9" s="69">
        <v>6.63</v>
      </c>
      <c r="W9" s="68" t="s">
        <v>65</v>
      </c>
      <c r="X9" s="69">
        <v>7.48</v>
      </c>
      <c r="Y9" s="68" t="s">
        <v>65</v>
      </c>
      <c r="Z9" s="69">
        <v>7.62</v>
      </c>
      <c r="AA9" s="68" t="s">
        <v>65</v>
      </c>
      <c r="AB9" s="69">
        <v>7.8</v>
      </c>
      <c r="AC9" s="68" t="s">
        <v>65</v>
      </c>
      <c r="AD9" s="69">
        <v>7.63</v>
      </c>
      <c r="AE9" s="68" t="s">
        <v>65</v>
      </c>
      <c r="AF9" s="69">
        <v>10.64</v>
      </c>
      <c r="AG9" s="68" t="s">
        <v>65</v>
      </c>
      <c r="AH9" s="69">
        <v>15.63</v>
      </c>
      <c r="AI9" s="68" t="s">
        <v>65</v>
      </c>
      <c r="AJ9" s="69">
        <v>16.850000000000001</v>
      </c>
      <c r="AK9" s="68" t="s">
        <v>65</v>
      </c>
      <c r="AL9" s="69">
        <v>15.21</v>
      </c>
      <c r="AM9" s="68" t="s">
        <v>65</v>
      </c>
      <c r="AN9" s="69">
        <v>11.39</v>
      </c>
      <c r="AO9" s="68" t="s">
        <v>65</v>
      </c>
      <c r="AP9" s="69">
        <v>6.75</v>
      </c>
      <c r="AQ9" s="68" t="s">
        <v>65</v>
      </c>
      <c r="AR9" s="69">
        <v>5.49</v>
      </c>
      <c r="AS9" s="68" t="s">
        <v>65</v>
      </c>
      <c r="AT9" s="69">
        <v>6.9</v>
      </c>
      <c r="AU9" s="68" t="s">
        <v>65</v>
      </c>
      <c r="AV9" s="69">
        <v>7.23</v>
      </c>
      <c r="AW9" s="68" t="s">
        <v>65</v>
      </c>
      <c r="AX9" s="69">
        <v>7.44</v>
      </c>
      <c r="AY9" s="68" t="s">
        <v>65</v>
      </c>
      <c r="AZ9" s="69">
        <v>7.79</v>
      </c>
      <c r="BA9" s="68" t="s">
        <v>65</v>
      </c>
      <c r="BB9" s="69">
        <v>6.2</v>
      </c>
      <c r="BC9" s="68" t="s">
        <v>65</v>
      </c>
      <c r="BD9" s="69">
        <v>6.09</v>
      </c>
      <c r="BE9" s="68" t="s">
        <v>65</v>
      </c>
      <c r="BF9" s="69">
        <v>5.5</v>
      </c>
      <c r="BG9" s="68" t="s">
        <v>65</v>
      </c>
      <c r="BH9" s="69">
        <v>4.29</v>
      </c>
      <c r="BI9" s="68" t="s">
        <v>65</v>
      </c>
      <c r="BJ9" s="69">
        <v>3.83</v>
      </c>
      <c r="BK9" s="68" t="s">
        <v>65</v>
      </c>
      <c r="BL9" s="69">
        <v>3.14</v>
      </c>
      <c r="BM9" s="68" t="s">
        <v>65</v>
      </c>
      <c r="BN9" s="69">
        <v>2.99</v>
      </c>
      <c r="BO9" s="68" t="s">
        <v>65</v>
      </c>
      <c r="BP9" s="69">
        <v>3.28</v>
      </c>
      <c r="BQ9" s="68" t="s">
        <v>65</v>
      </c>
      <c r="BR9" s="69">
        <v>4.01</v>
      </c>
      <c r="BS9" s="68" t="s">
        <v>65</v>
      </c>
      <c r="BT9" s="69">
        <v>4.24</v>
      </c>
      <c r="BU9" s="68" t="s">
        <v>65</v>
      </c>
      <c r="BV9" s="69">
        <v>4.5999999999999996</v>
      </c>
      <c r="BW9" s="68" t="s">
        <v>65</v>
      </c>
      <c r="BX9" s="69">
        <v>5.53</v>
      </c>
      <c r="BY9" s="68" t="s">
        <v>65</v>
      </c>
      <c r="BZ9" s="69">
        <v>6.24</v>
      </c>
      <c r="CA9" s="68" t="s">
        <v>65</v>
      </c>
      <c r="CB9" s="69">
        <v>6.22</v>
      </c>
      <c r="CC9" s="68" t="s">
        <v>65</v>
      </c>
      <c r="CD9" s="69">
        <v>5.78</v>
      </c>
      <c r="CE9" s="68" t="s">
        <v>65</v>
      </c>
      <c r="CF9" s="69">
        <v>5.17</v>
      </c>
      <c r="CG9" s="68" t="s">
        <v>65</v>
      </c>
      <c r="CH9" s="69">
        <v>4.3899999999999997</v>
      </c>
      <c r="CI9" s="68" t="s">
        <v>65</v>
      </c>
      <c r="CJ9" s="69">
        <v>4.22</v>
      </c>
      <c r="CK9" s="68" t="s">
        <v>65</v>
      </c>
      <c r="CL9" s="69">
        <v>4.8600000000000003</v>
      </c>
      <c r="CM9" s="68" t="s">
        <v>65</v>
      </c>
      <c r="CN9" s="69">
        <v>5.0999999999999996</v>
      </c>
      <c r="CO9" s="68" t="s">
        <v>65</v>
      </c>
      <c r="CP9" s="69">
        <v>4.59</v>
      </c>
      <c r="CQ9" s="68" t="s">
        <v>65</v>
      </c>
      <c r="CR9" s="69">
        <v>5.58</v>
      </c>
      <c r="CS9" s="68" t="s">
        <v>65</v>
      </c>
      <c r="CT9" s="69">
        <v>6.1</v>
      </c>
      <c r="CU9" s="68" t="s">
        <v>65</v>
      </c>
      <c r="CV9" s="69">
        <v>6.59</v>
      </c>
      <c r="CW9" s="68" t="s">
        <v>65</v>
      </c>
      <c r="CX9" s="69">
        <v>7.13</v>
      </c>
      <c r="CY9" s="68" t="s">
        <v>65</v>
      </c>
      <c r="CZ9" s="69">
        <v>6.69</v>
      </c>
      <c r="DA9" s="68" t="s">
        <v>65</v>
      </c>
      <c r="DB9" s="69">
        <v>5.76</v>
      </c>
      <c r="DC9" s="68" t="s">
        <v>65</v>
      </c>
      <c r="DD9" s="69">
        <v>4.99</v>
      </c>
      <c r="DE9" s="68" t="s">
        <v>65</v>
      </c>
      <c r="DF9" s="69">
        <v>5.23</v>
      </c>
      <c r="DG9" s="68" t="s">
        <v>65</v>
      </c>
      <c r="DH9" s="69">
        <v>5.6</v>
      </c>
      <c r="DI9" s="68" t="s">
        <v>65</v>
      </c>
      <c r="DJ9" s="69">
        <v>6.35</v>
      </c>
      <c r="DK9" s="68" t="s">
        <v>65</v>
      </c>
      <c r="DL9" s="69">
        <v>6.56</v>
      </c>
      <c r="DM9" s="68" t="s">
        <v>65</v>
      </c>
      <c r="DN9" s="69">
        <v>6.06</v>
      </c>
      <c r="DO9" s="68" t="s">
        <v>65</v>
      </c>
      <c r="DP9" s="69">
        <v>5.83</v>
      </c>
      <c r="DQ9" s="68" t="s">
        <v>65</v>
      </c>
      <c r="DR9" s="69">
        <v>5.8</v>
      </c>
      <c r="DS9" s="68" t="s">
        <v>65</v>
      </c>
      <c r="DT9" s="69">
        <v>6.39</v>
      </c>
      <c r="DU9" s="68" t="s">
        <v>65</v>
      </c>
      <c r="DV9" s="69">
        <v>6.59</v>
      </c>
      <c r="DW9" s="68" t="s">
        <v>65</v>
      </c>
      <c r="DX9" s="69">
        <v>6.51</v>
      </c>
      <c r="DY9" s="68" t="s">
        <v>65</v>
      </c>
      <c r="DZ9" s="69">
        <v>7.65</v>
      </c>
      <c r="EA9" s="68" t="s">
        <v>65</v>
      </c>
      <c r="EB9" s="69" t="s">
        <v>66</v>
      </c>
    </row>
    <row r="10" spans="1:396" ht="15.75">
      <c r="A10" s="106" t="s">
        <v>135</v>
      </c>
      <c r="B10" s="69">
        <v>118303.16</v>
      </c>
      <c r="C10" s="68" t="s">
        <v>65</v>
      </c>
      <c r="D10" s="69">
        <v>118334.1</v>
      </c>
      <c r="E10" s="68" t="s">
        <v>65</v>
      </c>
      <c r="F10" s="69">
        <v>119466.73</v>
      </c>
      <c r="G10" s="68" t="s">
        <v>65</v>
      </c>
      <c r="H10" s="69">
        <v>121561.49</v>
      </c>
      <c r="I10" s="68" t="s">
        <v>65</v>
      </c>
      <c r="J10" s="69">
        <v>121638.13</v>
      </c>
      <c r="K10" s="68" t="s">
        <v>65</v>
      </c>
      <c r="L10" s="69">
        <v>123264.65</v>
      </c>
      <c r="M10" s="68" t="s">
        <v>65</v>
      </c>
      <c r="N10" s="69">
        <v>125391.2</v>
      </c>
      <c r="O10" s="68" t="s">
        <v>65</v>
      </c>
      <c r="P10" s="69">
        <v>126605.53</v>
      </c>
      <c r="Q10" s="68" t="s">
        <v>65</v>
      </c>
      <c r="R10" s="69">
        <v>126179.28</v>
      </c>
      <c r="S10" s="68" t="s">
        <v>65</v>
      </c>
      <c r="T10" s="69">
        <v>126900.59</v>
      </c>
      <c r="U10" s="68" t="s">
        <v>65</v>
      </c>
      <c r="V10" s="69">
        <v>123085.35</v>
      </c>
      <c r="W10" s="68" t="s">
        <v>65</v>
      </c>
      <c r="X10" s="69">
        <v>123948.94</v>
      </c>
      <c r="Y10" s="68" t="s">
        <v>65</v>
      </c>
      <c r="Z10" s="69">
        <v>126237.3</v>
      </c>
      <c r="AA10" s="68" t="s">
        <v>65</v>
      </c>
      <c r="AB10" s="69">
        <v>127658.06</v>
      </c>
      <c r="AC10" s="68" t="s">
        <v>65</v>
      </c>
      <c r="AD10" s="69">
        <v>126358.54</v>
      </c>
      <c r="AE10" s="68" t="s">
        <v>65</v>
      </c>
      <c r="AF10" s="69">
        <v>125682.5</v>
      </c>
      <c r="AG10" s="68" t="s">
        <v>65</v>
      </c>
      <c r="AH10" s="69">
        <v>125996.67</v>
      </c>
      <c r="AI10" s="68" t="s">
        <v>65</v>
      </c>
      <c r="AJ10" s="69">
        <v>124914.63</v>
      </c>
      <c r="AK10" s="68" t="s">
        <v>65</v>
      </c>
      <c r="AL10" s="69">
        <v>125267.92</v>
      </c>
      <c r="AM10" s="68" t="s">
        <v>65</v>
      </c>
      <c r="AN10" s="69">
        <v>126167.27</v>
      </c>
      <c r="AO10" s="68" t="s">
        <v>65</v>
      </c>
      <c r="AP10" s="69">
        <v>127149.02</v>
      </c>
      <c r="AQ10" s="68" t="s">
        <v>65</v>
      </c>
      <c r="AR10" s="69">
        <v>128905.42</v>
      </c>
      <c r="AS10" s="68" t="s">
        <v>65</v>
      </c>
      <c r="AT10" s="69">
        <v>131466.34</v>
      </c>
      <c r="AU10" s="68" t="s">
        <v>65</v>
      </c>
      <c r="AV10" s="69">
        <v>134533.74</v>
      </c>
      <c r="AW10" s="68" t="s">
        <v>65</v>
      </c>
      <c r="AX10" s="69">
        <v>133726.47</v>
      </c>
      <c r="AY10" s="68" t="s">
        <v>65</v>
      </c>
      <c r="AZ10" s="69">
        <v>134892.51</v>
      </c>
      <c r="BA10" s="68" t="s">
        <v>65</v>
      </c>
      <c r="BB10" s="69">
        <v>136997.4</v>
      </c>
      <c r="BC10" s="68" t="s">
        <v>65</v>
      </c>
      <c r="BD10" s="69">
        <v>138745.20000000001</v>
      </c>
      <c r="BE10" s="68" t="s">
        <v>65</v>
      </c>
      <c r="BF10" s="69">
        <v>140412.4</v>
      </c>
      <c r="BG10" s="68" t="s">
        <v>65</v>
      </c>
      <c r="BH10" s="69">
        <v>142862.04999999999</v>
      </c>
      <c r="BI10" s="68" t="s">
        <v>65</v>
      </c>
      <c r="BJ10" s="69">
        <v>144348.72</v>
      </c>
      <c r="BK10" s="68" t="s">
        <v>65</v>
      </c>
      <c r="BL10" s="69">
        <v>146031.56</v>
      </c>
      <c r="BM10" s="68" t="s">
        <v>65</v>
      </c>
      <c r="BN10" s="69">
        <v>149330.26999999999</v>
      </c>
      <c r="BO10" s="68" t="s">
        <v>65</v>
      </c>
      <c r="BP10" s="69">
        <v>151580.24</v>
      </c>
      <c r="BQ10" s="68" t="s">
        <v>65</v>
      </c>
      <c r="BR10" s="69">
        <v>152506.76999999999</v>
      </c>
      <c r="BS10" s="68" t="s">
        <v>65</v>
      </c>
      <c r="BT10" s="69">
        <v>156532.79</v>
      </c>
      <c r="BU10" s="68" t="s">
        <v>65</v>
      </c>
      <c r="BV10" s="69">
        <v>160020.26</v>
      </c>
      <c r="BW10" s="68" t="s">
        <v>65</v>
      </c>
      <c r="BX10" s="69">
        <v>162235.45000000001</v>
      </c>
      <c r="BY10" s="68" t="s">
        <v>65</v>
      </c>
      <c r="BZ10" s="69">
        <v>165200.43</v>
      </c>
      <c r="CA10" s="68" t="s">
        <v>65</v>
      </c>
      <c r="CB10" s="69">
        <v>161831.38</v>
      </c>
      <c r="CC10" s="68" t="s">
        <v>65</v>
      </c>
      <c r="CD10" s="69">
        <v>163315.01999999999</v>
      </c>
      <c r="CE10" s="68" t="s">
        <v>65</v>
      </c>
      <c r="CF10" s="69">
        <v>168196.41</v>
      </c>
      <c r="CG10" s="68" t="s">
        <v>65</v>
      </c>
      <c r="CH10" s="69">
        <v>172071.22</v>
      </c>
      <c r="CI10" s="68" t="s">
        <v>65</v>
      </c>
      <c r="CJ10" s="69">
        <v>172884.86</v>
      </c>
      <c r="CK10" s="68" t="s">
        <v>65</v>
      </c>
      <c r="CL10" s="69">
        <v>175532.29</v>
      </c>
      <c r="CM10" s="68" t="s">
        <v>65</v>
      </c>
      <c r="CN10" s="69">
        <v>177662.82</v>
      </c>
      <c r="CO10" s="68" t="s">
        <v>65</v>
      </c>
      <c r="CP10" s="69">
        <v>181624.22</v>
      </c>
      <c r="CQ10" s="68" t="s">
        <v>65</v>
      </c>
      <c r="CR10" s="69">
        <v>185109.1</v>
      </c>
      <c r="CS10" s="68" t="s">
        <v>65</v>
      </c>
      <c r="CT10" s="69">
        <v>186429.91</v>
      </c>
      <c r="CU10" s="68" t="s">
        <v>65</v>
      </c>
      <c r="CV10" s="69">
        <v>189220.83</v>
      </c>
      <c r="CW10" s="68" t="s">
        <v>65</v>
      </c>
      <c r="CX10" s="69">
        <v>188736.37</v>
      </c>
      <c r="CY10" s="68" t="s">
        <v>65</v>
      </c>
      <c r="CZ10" s="69">
        <v>189823.79</v>
      </c>
      <c r="DA10" s="68" t="s">
        <v>65</v>
      </c>
      <c r="DB10" s="69">
        <v>192541.79</v>
      </c>
      <c r="DC10" s="68" t="s">
        <v>65</v>
      </c>
      <c r="DD10" s="69">
        <v>194469.94</v>
      </c>
      <c r="DE10" s="68" t="s">
        <v>65</v>
      </c>
      <c r="DF10" s="69">
        <v>197226.19</v>
      </c>
      <c r="DG10" s="68" t="s">
        <v>65</v>
      </c>
      <c r="DH10" s="69">
        <v>199478.87</v>
      </c>
      <c r="DI10" s="68" t="s">
        <v>65</v>
      </c>
      <c r="DJ10" s="69">
        <v>199277.26</v>
      </c>
      <c r="DK10" s="68" t="s">
        <v>65</v>
      </c>
      <c r="DL10" s="69">
        <v>201577.43</v>
      </c>
      <c r="DM10" s="68" t="s">
        <v>65</v>
      </c>
      <c r="DN10" s="69">
        <v>202755.26</v>
      </c>
      <c r="DO10" s="68" t="s">
        <v>65</v>
      </c>
      <c r="DP10" s="69">
        <v>202645.78</v>
      </c>
      <c r="DQ10" s="68" t="s">
        <v>65</v>
      </c>
      <c r="DR10" s="69">
        <v>203173.56</v>
      </c>
      <c r="DS10" s="68" t="s">
        <v>65</v>
      </c>
      <c r="DT10" s="69">
        <v>202148.69</v>
      </c>
      <c r="DU10" s="68" t="s">
        <v>65</v>
      </c>
      <c r="DV10" s="69">
        <v>202941.38</v>
      </c>
      <c r="DW10" s="68" t="s">
        <v>65</v>
      </c>
      <c r="DX10" s="69">
        <v>205211.07</v>
      </c>
      <c r="DY10" s="68" t="s">
        <v>65</v>
      </c>
      <c r="DZ10" s="69" t="s">
        <v>66</v>
      </c>
    </row>
    <row r="11" spans="1:396" ht="15.75">
      <c r="A11" s="107" t="s">
        <v>73</v>
      </c>
      <c r="B11" s="16">
        <v>80.25</v>
      </c>
      <c r="C11" s="8" t="s">
        <v>65</v>
      </c>
      <c r="D11" s="9">
        <v>80.91</v>
      </c>
      <c r="E11" s="8" t="s">
        <v>65</v>
      </c>
      <c r="F11" s="9">
        <v>81.93</v>
      </c>
      <c r="G11" s="8" t="s">
        <v>65</v>
      </c>
      <c r="H11" s="9">
        <v>83.35</v>
      </c>
      <c r="I11" s="8" t="s">
        <v>65</v>
      </c>
      <c r="J11" s="9">
        <v>83.59</v>
      </c>
      <c r="K11" s="8" t="s">
        <v>65</v>
      </c>
      <c r="L11" s="9">
        <v>85.17</v>
      </c>
      <c r="M11" s="8" t="s">
        <v>65</v>
      </c>
      <c r="N11" s="9">
        <v>85.28</v>
      </c>
      <c r="O11" s="8" t="s">
        <v>65</v>
      </c>
      <c r="P11" s="9">
        <v>85.76</v>
      </c>
      <c r="Q11" s="8" t="s">
        <v>65</v>
      </c>
      <c r="R11" s="9">
        <v>85.52</v>
      </c>
      <c r="S11" s="8" t="s">
        <v>65</v>
      </c>
      <c r="T11" s="9">
        <v>85.97</v>
      </c>
      <c r="U11" s="8" t="s">
        <v>65</v>
      </c>
      <c r="V11" s="9">
        <v>85.7</v>
      </c>
      <c r="W11" s="8" t="s">
        <v>65</v>
      </c>
      <c r="X11" s="9">
        <v>85.94</v>
      </c>
      <c r="Y11" s="8" t="s">
        <v>65</v>
      </c>
      <c r="Z11" s="9">
        <v>86.73</v>
      </c>
      <c r="AA11" s="8" t="s">
        <v>65</v>
      </c>
      <c r="AB11" s="9">
        <v>87.21</v>
      </c>
      <c r="AC11" s="8" t="s">
        <v>65</v>
      </c>
      <c r="AD11" s="9">
        <v>87.63</v>
      </c>
      <c r="AE11" s="8" t="s">
        <v>65</v>
      </c>
      <c r="AF11" s="9">
        <v>87.69</v>
      </c>
      <c r="AG11" s="8" t="s">
        <v>65</v>
      </c>
      <c r="AH11" s="9">
        <v>88.14</v>
      </c>
      <c r="AI11" s="8" t="s">
        <v>65</v>
      </c>
      <c r="AJ11" s="9">
        <v>88.96</v>
      </c>
      <c r="AK11" s="8" t="s">
        <v>65</v>
      </c>
      <c r="AL11" s="9">
        <v>90.45</v>
      </c>
      <c r="AM11" s="8" t="s">
        <v>65</v>
      </c>
      <c r="AN11" s="9">
        <v>91.51</v>
      </c>
      <c r="AO11" s="8" t="s">
        <v>65</v>
      </c>
      <c r="AP11" s="9">
        <v>92.03</v>
      </c>
      <c r="AQ11" s="8" t="s">
        <v>65</v>
      </c>
      <c r="AR11" s="9">
        <v>92.71</v>
      </c>
      <c r="AS11" s="8" t="s">
        <v>65</v>
      </c>
      <c r="AT11" s="9">
        <v>93.55</v>
      </c>
      <c r="AU11" s="8" t="s">
        <v>65</v>
      </c>
      <c r="AV11" s="9">
        <v>94.36</v>
      </c>
      <c r="AW11" s="8" t="s">
        <v>65</v>
      </c>
      <c r="AX11" s="9">
        <v>95.36</v>
      </c>
      <c r="AY11" s="8" t="s">
        <v>65</v>
      </c>
      <c r="AZ11" s="9">
        <v>95.86</v>
      </c>
      <c r="BA11" s="8" t="s">
        <v>65</v>
      </c>
      <c r="BB11" s="9">
        <v>96.67</v>
      </c>
      <c r="BC11" s="8" t="s">
        <v>65</v>
      </c>
      <c r="BD11" s="9">
        <v>97.22</v>
      </c>
      <c r="BE11" s="8" t="s">
        <v>65</v>
      </c>
      <c r="BF11" s="9">
        <v>98.39</v>
      </c>
      <c r="BG11" s="8" t="s">
        <v>65</v>
      </c>
      <c r="BH11" s="9">
        <v>98.68</v>
      </c>
      <c r="BI11" s="8" t="s">
        <v>65</v>
      </c>
      <c r="BJ11" s="9">
        <v>98.77</v>
      </c>
      <c r="BK11" s="8" t="s">
        <v>65</v>
      </c>
      <c r="BL11" s="9">
        <v>99.54</v>
      </c>
      <c r="BM11" s="8" t="s">
        <v>65</v>
      </c>
      <c r="BN11" s="9">
        <v>99.6</v>
      </c>
      <c r="BO11" s="8" t="s">
        <v>65</v>
      </c>
      <c r="BP11" s="9">
        <v>100.37</v>
      </c>
      <c r="BQ11" s="8" t="s">
        <v>65</v>
      </c>
      <c r="BR11" s="9">
        <v>101.04</v>
      </c>
      <c r="BS11" s="8" t="s">
        <v>65</v>
      </c>
      <c r="BT11" s="9">
        <v>101.4</v>
      </c>
      <c r="BU11" s="8" t="s">
        <v>65</v>
      </c>
      <c r="BV11" s="9">
        <v>100.71</v>
      </c>
      <c r="BW11" s="8" t="s">
        <v>65</v>
      </c>
      <c r="BX11" s="9">
        <v>101.21</v>
      </c>
      <c r="BY11" s="8" t="s">
        <v>65</v>
      </c>
      <c r="BZ11" s="9">
        <v>100.72</v>
      </c>
      <c r="CA11" s="8" t="s">
        <v>65</v>
      </c>
      <c r="CB11" s="9">
        <v>98.6</v>
      </c>
      <c r="CC11" s="8" t="s">
        <v>65</v>
      </c>
      <c r="CD11" s="9">
        <v>97.23</v>
      </c>
      <c r="CE11" s="8" t="s">
        <v>65</v>
      </c>
      <c r="CF11" s="9">
        <v>97.1</v>
      </c>
      <c r="CG11" s="8" t="s">
        <v>65</v>
      </c>
      <c r="CH11" s="9">
        <v>97.42</v>
      </c>
      <c r="CI11" s="8" t="s">
        <v>65</v>
      </c>
      <c r="CJ11" s="9">
        <v>98.36</v>
      </c>
      <c r="CK11" s="8" t="s">
        <v>65</v>
      </c>
      <c r="CL11" s="9">
        <v>98.78</v>
      </c>
      <c r="CM11" s="8" t="s">
        <v>65</v>
      </c>
      <c r="CN11" s="9">
        <v>99.74</v>
      </c>
      <c r="CO11" s="8" t="s">
        <v>65</v>
      </c>
      <c r="CP11" s="9">
        <v>100.41</v>
      </c>
      <c r="CQ11" s="8" t="s">
        <v>65</v>
      </c>
      <c r="CR11" s="9">
        <v>101.05</v>
      </c>
      <c r="CS11" s="8" t="s">
        <v>65</v>
      </c>
      <c r="CT11" s="9">
        <v>100.66</v>
      </c>
      <c r="CU11" s="8" t="s">
        <v>65</v>
      </c>
      <c r="CV11" s="9">
        <v>101.39</v>
      </c>
      <c r="CW11" s="8" t="s">
        <v>65</v>
      </c>
      <c r="CX11" s="9">
        <v>101.6</v>
      </c>
      <c r="CY11" s="8" t="s">
        <v>65</v>
      </c>
      <c r="CZ11" s="9">
        <v>102.75</v>
      </c>
      <c r="DA11" s="8" t="s">
        <v>65</v>
      </c>
      <c r="DB11" s="9">
        <v>103.32</v>
      </c>
      <c r="DC11" s="8" t="s">
        <v>65</v>
      </c>
      <c r="DD11" s="9">
        <v>103.74</v>
      </c>
      <c r="DE11" s="8" t="s">
        <v>65</v>
      </c>
      <c r="DF11" s="9">
        <v>104.38</v>
      </c>
      <c r="DG11" s="8" t="s">
        <v>65</v>
      </c>
      <c r="DH11" s="9">
        <v>104.39</v>
      </c>
      <c r="DI11" s="8" t="s">
        <v>65</v>
      </c>
      <c r="DJ11" s="9">
        <v>105.1</v>
      </c>
      <c r="DK11" s="8" t="s">
        <v>65</v>
      </c>
      <c r="DL11" s="9">
        <v>105.56</v>
      </c>
      <c r="DM11" s="8" t="s">
        <v>65</v>
      </c>
      <c r="DN11" s="9">
        <v>106.73</v>
      </c>
      <c r="DO11" s="8" t="s">
        <v>65</v>
      </c>
      <c r="DP11" s="9">
        <v>107.66</v>
      </c>
      <c r="DQ11" s="8" t="s">
        <v>65</v>
      </c>
      <c r="DR11" s="9">
        <v>107.08</v>
      </c>
      <c r="DS11" s="8" t="s">
        <v>65</v>
      </c>
      <c r="DT11" s="9">
        <v>108.29</v>
      </c>
      <c r="DU11" s="8" t="s">
        <v>65</v>
      </c>
      <c r="DV11" s="9">
        <v>109.61</v>
      </c>
      <c r="DW11" s="8" t="s">
        <v>65</v>
      </c>
      <c r="DX11" s="9">
        <v>110.22</v>
      </c>
      <c r="DY11" s="8" t="s">
        <v>67</v>
      </c>
      <c r="DZ11" s="9">
        <v>110.01</v>
      </c>
      <c r="EA11" s="8" t="s">
        <v>65</v>
      </c>
      <c r="EB11" s="35" t="s">
        <v>66</v>
      </c>
    </row>
    <row r="12" spans="1:396" ht="15.75">
      <c r="A12" s="107" t="s">
        <v>74</v>
      </c>
      <c r="B12" s="16">
        <v>4.7300000000000004</v>
      </c>
      <c r="C12" s="10" t="s">
        <v>65</v>
      </c>
      <c r="D12" s="11">
        <v>4.74</v>
      </c>
      <c r="E12" s="10" t="s">
        <v>65</v>
      </c>
      <c r="F12" s="11">
        <v>5.09</v>
      </c>
      <c r="G12" s="10" t="s">
        <v>65</v>
      </c>
      <c r="H12" s="11">
        <v>5.3</v>
      </c>
      <c r="I12" s="10" t="s">
        <v>65</v>
      </c>
      <c r="J12" s="11">
        <v>5.67</v>
      </c>
      <c r="K12" s="10" t="s">
        <v>65</v>
      </c>
      <c r="L12" s="11">
        <v>6.27</v>
      </c>
      <c r="M12" s="10" t="s">
        <v>65</v>
      </c>
      <c r="N12" s="11">
        <v>6.52</v>
      </c>
      <c r="O12" s="10" t="s">
        <v>65</v>
      </c>
      <c r="P12" s="11">
        <v>6.47</v>
      </c>
      <c r="Q12" s="10" t="s">
        <v>65</v>
      </c>
      <c r="R12" s="11">
        <v>5.59</v>
      </c>
      <c r="S12" s="10" t="s">
        <v>65</v>
      </c>
      <c r="T12" s="11">
        <v>4.32</v>
      </c>
      <c r="U12" s="10" t="s">
        <v>65</v>
      </c>
      <c r="V12" s="11">
        <v>3.49</v>
      </c>
      <c r="W12" s="10" t="s">
        <v>65</v>
      </c>
      <c r="X12" s="11">
        <v>2.13</v>
      </c>
      <c r="Y12" s="10" t="s">
        <v>65</v>
      </c>
      <c r="Z12" s="11">
        <v>1.73</v>
      </c>
      <c r="AA12" s="10" t="s">
        <v>65</v>
      </c>
      <c r="AB12" s="11">
        <v>1.75</v>
      </c>
      <c r="AC12" s="10" t="s">
        <v>65</v>
      </c>
      <c r="AD12" s="11">
        <v>1.74</v>
      </c>
      <c r="AE12" s="10" t="s">
        <v>65</v>
      </c>
      <c r="AF12" s="11">
        <v>1.44</v>
      </c>
      <c r="AG12" s="10" t="s">
        <v>65</v>
      </c>
      <c r="AH12" s="11">
        <v>1.25</v>
      </c>
      <c r="AI12" s="10" t="s">
        <v>65</v>
      </c>
      <c r="AJ12" s="11">
        <v>1.24</v>
      </c>
      <c r="AK12" s="10" t="s">
        <v>65</v>
      </c>
      <c r="AL12" s="11">
        <v>1.01</v>
      </c>
      <c r="AM12" s="10" t="s">
        <v>65</v>
      </c>
      <c r="AN12" s="11">
        <v>0.99</v>
      </c>
      <c r="AO12" s="10" t="s">
        <v>65</v>
      </c>
      <c r="AP12" s="11">
        <v>1</v>
      </c>
      <c r="AQ12" s="10" t="s">
        <v>65</v>
      </c>
      <c r="AR12" s="11">
        <v>1.01</v>
      </c>
      <c r="AS12" s="10" t="s">
        <v>65</v>
      </c>
      <c r="AT12" s="11">
        <v>1.44</v>
      </c>
      <c r="AU12" s="10" t="s">
        <v>65</v>
      </c>
      <c r="AV12" s="11">
        <v>1.94</v>
      </c>
      <c r="AW12" s="10" t="s">
        <v>65</v>
      </c>
      <c r="AX12" s="11">
        <v>2.4700000000000002</v>
      </c>
      <c r="AY12" s="10" t="s">
        <v>65</v>
      </c>
      <c r="AZ12" s="11">
        <v>2.94</v>
      </c>
      <c r="BA12" s="10" t="s">
        <v>65</v>
      </c>
      <c r="BB12" s="11">
        <v>3.46</v>
      </c>
      <c r="BC12" s="10" t="s">
        <v>65</v>
      </c>
      <c r="BD12" s="11">
        <v>3.97</v>
      </c>
      <c r="BE12" s="10" t="s">
        <v>65</v>
      </c>
      <c r="BF12" s="11">
        <v>4.45</v>
      </c>
      <c r="BG12" s="10" t="s">
        <v>65</v>
      </c>
      <c r="BH12" s="11">
        <v>4.9000000000000004</v>
      </c>
      <c r="BI12" s="10" t="s">
        <v>65</v>
      </c>
      <c r="BJ12" s="11">
        <v>5.25</v>
      </c>
      <c r="BK12" s="10" t="s">
        <v>65</v>
      </c>
      <c r="BL12" s="11">
        <v>5.24</v>
      </c>
      <c r="BM12" s="10" t="s">
        <v>65</v>
      </c>
      <c r="BN12" s="11">
        <v>5.25</v>
      </c>
      <c r="BO12" s="10" t="s">
        <v>65</v>
      </c>
      <c r="BP12" s="11">
        <v>5.25</v>
      </c>
      <c r="BQ12" s="10" t="s">
        <v>65</v>
      </c>
      <c r="BR12" s="11">
        <v>5.07</v>
      </c>
      <c r="BS12" s="10" t="s">
        <v>65</v>
      </c>
      <c r="BT12" s="11">
        <v>4.49</v>
      </c>
      <c r="BU12" s="10" t="s">
        <v>65</v>
      </c>
      <c r="BV12" s="11">
        <v>3.17</v>
      </c>
      <c r="BW12" s="10" t="s">
        <v>65</v>
      </c>
      <c r="BX12" s="11">
        <v>2.08</v>
      </c>
      <c r="BY12" s="10" t="s">
        <v>65</v>
      </c>
      <c r="BZ12" s="11">
        <v>1.94</v>
      </c>
      <c r="CA12" s="10" t="s">
        <v>65</v>
      </c>
      <c r="CB12" s="11">
        <v>0.5</v>
      </c>
      <c r="CC12" s="10" t="s">
        <v>65</v>
      </c>
      <c r="CD12" s="11">
        <v>0.18</v>
      </c>
      <c r="CE12" s="10" t="s">
        <v>65</v>
      </c>
      <c r="CF12" s="11">
        <v>0.18</v>
      </c>
      <c r="CG12" s="10" t="s">
        <v>65</v>
      </c>
      <c r="CH12" s="11">
        <v>0.15</v>
      </c>
      <c r="CI12" s="10" t="s">
        <v>65</v>
      </c>
      <c r="CJ12" s="11">
        <v>0.12</v>
      </c>
      <c r="CK12" s="10" t="s">
        <v>65</v>
      </c>
      <c r="CL12" s="11">
        <v>0.13</v>
      </c>
      <c r="CM12" s="10" t="s">
        <v>65</v>
      </c>
      <c r="CN12" s="11">
        <v>0.19</v>
      </c>
      <c r="CO12" s="10" t="s">
        <v>65</v>
      </c>
      <c r="CP12" s="11">
        <v>0.18</v>
      </c>
      <c r="CQ12" s="10" t="s">
        <v>65</v>
      </c>
      <c r="CR12" s="11">
        <v>0.18</v>
      </c>
      <c r="CS12" s="10" t="s">
        <v>65</v>
      </c>
      <c r="CT12" s="11">
        <v>0.15</v>
      </c>
      <c r="CU12" s="10" t="s">
        <v>65</v>
      </c>
      <c r="CV12" s="11">
        <v>0.09</v>
      </c>
      <c r="CW12" s="10" t="s">
        <v>65</v>
      </c>
      <c r="CX12" s="11">
        <v>0.08</v>
      </c>
      <c r="CY12" s="10" t="s">
        <v>65</v>
      </c>
      <c r="CZ12" s="11">
        <v>7.0000000000000007E-2</v>
      </c>
      <c r="DA12" s="10" t="s">
        <v>65</v>
      </c>
      <c r="DB12" s="11">
        <v>0.1</v>
      </c>
      <c r="DC12" s="10" t="s">
        <v>65</v>
      </c>
      <c r="DD12" s="11">
        <v>0.15</v>
      </c>
      <c r="DE12" s="10" t="s">
        <v>65</v>
      </c>
      <c r="DF12" s="11">
        <v>0.14000000000000001</v>
      </c>
      <c r="DG12" s="10" t="s">
        <v>65</v>
      </c>
      <c r="DH12" s="11">
        <v>0.16</v>
      </c>
      <c r="DI12" s="10" t="s">
        <v>65</v>
      </c>
      <c r="DJ12" s="11">
        <v>0.14000000000000001</v>
      </c>
      <c r="DK12" s="10" t="s">
        <v>65</v>
      </c>
      <c r="DL12" s="11">
        <v>0.11</v>
      </c>
      <c r="DM12" s="10" t="s">
        <v>65</v>
      </c>
      <c r="DN12" s="11">
        <v>0.08</v>
      </c>
      <c r="DO12" s="10" t="s">
        <v>65</v>
      </c>
      <c r="DP12" s="11">
        <v>0.08</v>
      </c>
      <c r="DQ12" s="10" t="s">
        <v>65</v>
      </c>
      <c r="DR12" s="11">
        <v>7.0000000000000007E-2</v>
      </c>
      <c r="DS12" s="10" t="s">
        <v>65</v>
      </c>
      <c r="DT12" s="11">
        <v>0.09</v>
      </c>
      <c r="DU12" s="10" t="s">
        <v>65</v>
      </c>
      <c r="DV12" s="11">
        <v>0.09</v>
      </c>
      <c r="DW12" s="10" t="s">
        <v>65</v>
      </c>
      <c r="DX12" s="11">
        <v>0.1</v>
      </c>
      <c r="DY12" s="10" t="s">
        <v>65</v>
      </c>
      <c r="DZ12" s="11">
        <v>0.11</v>
      </c>
      <c r="EA12" s="10" t="s">
        <v>65</v>
      </c>
      <c r="EB12" s="35" t="s">
        <v>66</v>
      </c>
    </row>
    <row r="13" spans="1:396" ht="15.75">
      <c r="A13" s="107" t="s">
        <v>75</v>
      </c>
      <c r="B13" s="16">
        <v>1.66</v>
      </c>
      <c r="C13" s="12" t="s">
        <v>65</v>
      </c>
      <c r="D13" s="13">
        <v>2.1</v>
      </c>
      <c r="E13" s="12" t="s">
        <v>65</v>
      </c>
      <c r="F13" s="13">
        <v>2.34</v>
      </c>
      <c r="G13" s="12" t="s">
        <v>65</v>
      </c>
      <c r="H13" s="13">
        <v>2.62</v>
      </c>
      <c r="I13" s="12" t="s">
        <v>65</v>
      </c>
      <c r="J13" s="13">
        <v>3.24</v>
      </c>
      <c r="K13" s="12" t="s">
        <v>65</v>
      </c>
      <c r="L13" s="13">
        <v>3.32</v>
      </c>
      <c r="M13" s="12" t="s">
        <v>65</v>
      </c>
      <c r="N13" s="13">
        <v>3.5</v>
      </c>
      <c r="O13" s="12" t="s">
        <v>65</v>
      </c>
      <c r="P13" s="13">
        <v>3.42</v>
      </c>
      <c r="Q13" s="12" t="s">
        <v>65</v>
      </c>
      <c r="R13" s="13">
        <v>3.39</v>
      </c>
      <c r="S13" s="12" t="s">
        <v>65</v>
      </c>
      <c r="T13" s="13">
        <v>3.37</v>
      </c>
      <c r="U13" s="12" t="s">
        <v>65</v>
      </c>
      <c r="V13" s="13">
        <v>2.69</v>
      </c>
      <c r="W13" s="12" t="s">
        <v>65</v>
      </c>
      <c r="X13" s="13">
        <v>1.85</v>
      </c>
      <c r="Y13" s="12" t="s">
        <v>65</v>
      </c>
      <c r="Z13" s="13">
        <v>1.25</v>
      </c>
      <c r="AA13" s="12" t="s">
        <v>65</v>
      </c>
      <c r="AB13" s="13">
        <v>1.29</v>
      </c>
      <c r="AC13" s="12" t="s">
        <v>65</v>
      </c>
      <c r="AD13" s="13">
        <v>1.59</v>
      </c>
      <c r="AE13" s="12" t="s">
        <v>65</v>
      </c>
      <c r="AF13" s="13">
        <v>2.2000000000000002</v>
      </c>
      <c r="AG13" s="12" t="s">
        <v>65</v>
      </c>
      <c r="AH13" s="13">
        <v>2.86</v>
      </c>
      <c r="AI13" s="12" t="s">
        <v>65</v>
      </c>
      <c r="AJ13" s="13">
        <v>2.13</v>
      </c>
      <c r="AK13" s="12" t="s">
        <v>65</v>
      </c>
      <c r="AL13" s="13">
        <v>2.19</v>
      </c>
      <c r="AM13" s="12" t="s">
        <v>65</v>
      </c>
      <c r="AN13" s="13">
        <v>1.89</v>
      </c>
      <c r="AO13" s="12" t="s">
        <v>65</v>
      </c>
      <c r="AP13" s="13">
        <v>1.78</v>
      </c>
      <c r="AQ13" s="12" t="s">
        <v>65</v>
      </c>
      <c r="AR13" s="13">
        <v>2.86</v>
      </c>
      <c r="AS13" s="12" t="s">
        <v>65</v>
      </c>
      <c r="AT13" s="13">
        <v>2.72</v>
      </c>
      <c r="AU13" s="12" t="s">
        <v>65</v>
      </c>
      <c r="AV13" s="13">
        <v>3.32</v>
      </c>
      <c r="AW13" s="12" t="s">
        <v>65</v>
      </c>
      <c r="AX13" s="13">
        <v>3.04</v>
      </c>
      <c r="AY13" s="12" t="s">
        <v>65</v>
      </c>
      <c r="AZ13" s="13">
        <v>2.94</v>
      </c>
      <c r="BA13" s="12" t="s">
        <v>65</v>
      </c>
      <c r="BB13" s="13">
        <v>3.83</v>
      </c>
      <c r="BC13" s="12" t="s">
        <v>65</v>
      </c>
      <c r="BD13" s="13">
        <v>3.73</v>
      </c>
      <c r="BE13" s="12" t="s">
        <v>65</v>
      </c>
      <c r="BF13" s="13">
        <v>3.64</v>
      </c>
      <c r="BG13" s="12" t="s">
        <v>65</v>
      </c>
      <c r="BH13" s="13">
        <v>4.01</v>
      </c>
      <c r="BI13" s="12" t="s">
        <v>65</v>
      </c>
      <c r="BJ13" s="13">
        <v>3.33</v>
      </c>
      <c r="BK13" s="12" t="s">
        <v>65</v>
      </c>
      <c r="BL13" s="13">
        <v>1.93</v>
      </c>
      <c r="BM13" s="12" t="s">
        <v>65</v>
      </c>
      <c r="BN13" s="13">
        <v>2.42</v>
      </c>
      <c r="BO13" s="12" t="s">
        <v>65</v>
      </c>
      <c r="BP13" s="13">
        <v>2.65</v>
      </c>
      <c r="BQ13" s="12" t="s">
        <v>65</v>
      </c>
      <c r="BR13" s="13">
        <v>2.36</v>
      </c>
      <c r="BS13" s="12" t="s">
        <v>65</v>
      </c>
      <c r="BT13" s="13">
        <v>3.97</v>
      </c>
      <c r="BU13" s="12" t="s">
        <v>65</v>
      </c>
      <c r="BV13" s="13">
        <v>4.09</v>
      </c>
      <c r="BW13" s="12" t="s">
        <v>65</v>
      </c>
      <c r="BX13" s="13">
        <v>4.37</v>
      </c>
      <c r="BY13" s="12" t="s">
        <v>65</v>
      </c>
      <c r="BZ13" s="13">
        <v>5.3</v>
      </c>
      <c r="CA13" s="12" t="s">
        <v>65</v>
      </c>
      <c r="CB13" s="13">
        <v>1.6</v>
      </c>
      <c r="CC13" s="12" t="s">
        <v>65</v>
      </c>
      <c r="CD13" s="13">
        <v>-0.04</v>
      </c>
      <c r="CE13" s="12" t="s">
        <v>65</v>
      </c>
      <c r="CF13" s="13">
        <v>-1.1499999999999999</v>
      </c>
      <c r="CG13" s="12" t="s">
        <v>65</v>
      </c>
      <c r="CH13" s="13">
        <v>-1.62</v>
      </c>
      <c r="CI13" s="12" t="s">
        <v>65</v>
      </c>
      <c r="CJ13" s="13">
        <v>1.44</v>
      </c>
      <c r="CK13" s="12" t="s">
        <v>65</v>
      </c>
      <c r="CL13" s="13">
        <v>2.36</v>
      </c>
      <c r="CM13" s="12" t="s">
        <v>65</v>
      </c>
      <c r="CN13" s="13">
        <v>1.76</v>
      </c>
      <c r="CO13" s="12" t="s">
        <v>65</v>
      </c>
      <c r="CP13" s="13">
        <v>1.17</v>
      </c>
      <c r="CQ13" s="12" t="s">
        <v>65</v>
      </c>
      <c r="CR13" s="13">
        <v>1.27</v>
      </c>
      <c r="CS13" s="12" t="s">
        <v>65</v>
      </c>
      <c r="CT13" s="13">
        <v>2.14</v>
      </c>
      <c r="CU13" s="12" t="s">
        <v>65</v>
      </c>
      <c r="CV13" s="13">
        <v>3.43</v>
      </c>
      <c r="CW13" s="12" t="s">
        <v>65</v>
      </c>
      <c r="CX13" s="13">
        <v>3.75</v>
      </c>
      <c r="CY13" s="12" t="s">
        <v>65</v>
      </c>
      <c r="CZ13" s="13">
        <v>3.29</v>
      </c>
      <c r="DA13" s="12" t="s">
        <v>65</v>
      </c>
      <c r="DB13" s="13">
        <v>2.81</v>
      </c>
      <c r="DC13" s="12" t="s">
        <v>65</v>
      </c>
      <c r="DD13" s="13">
        <v>1.88</v>
      </c>
      <c r="DE13" s="12" t="s">
        <v>65</v>
      </c>
      <c r="DF13" s="13">
        <v>1.69</v>
      </c>
      <c r="DG13" s="12" t="s">
        <v>65</v>
      </c>
      <c r="DH13" s="13">
        <v>1.88</v>
      </c>
      <c r="DI13" s="12" t="s">
        <v>65</v>
      </c>
      <c r="DJ13" s="13">
        <v>1.68</v>
      </c>
      <c r="DK13" s="12" t="s">
        <v>65</v>
      </c>
      <c r="DL13" s="13">
        <v>1.39</v>
      </c>
      <c r="DM13" s="12" t="s">
        <v>65</v>
      </c>
      <c r="DN13" s="13">
        <v>1.55</v>
      </c>
      <c r="DO13" s="12" t="s">
        <v>65</v>
      </c>
      <c r="DP13" s="13">
        <v>1.23</v>
      </c>
      <c r="DQ13" s="12" t="s">
        <v>65</v>
      </c>
      <c r="DR13" s="13">
        <v>1.4</v>
      </c>
      <c r="DS13" s="12" t="s">
        <v>65</v>
      </c>
      <c r="DT13" s="13">
        <v>2.0499999999999998</v>
      </c>
      <c r="DU13" s="12" t="s">
        <v>65</v>
      </c>
      <c r="DV13" s="13">
        <v>1.78</v>
      </c>
      <c r="DW13" s="12" t="s">
        <v>65</v>
      </c>
      <c r="DX13" s="13">
        <v>1.24</v>
      </c>
      <c r="DY13" s="12" t="s">
        <v>65</v>
      </c>
      <c r="DZ13" s="13">
        <v>-0.06</v>
      </c>
      <c r="EA13" s="12" t="s">
        <v>65</v>
      </c>
      <c r="EB13" s="35" t="s">
        <v>66</v>
      </c>
    </row>
    <row r="14" spans="1:396" ht="15.75">
      <c r="A14" s="107" t="s">
        <v>76</v>
      </c>
      <c r="B14" s="16">
        <v>1904675</v>
      </c>
      <c r="C14" s="14" t="s">
        <v>65</v>
      </c>
      <c r="D14" s="15">
        <v>1932875</v>
      </c>
      <c r="E14" s="14" t="s">
        <v>65</v>
      </c>
      <c r="F14" s="15">
        <v>1954825</v>
      </c>
      <c r="G14" s="14" t="s">
        <v>65</v>
      </c>
      <c r="H14" s="15">
        <v>1983525</v>
      </c>
      <c r="I14" s="14" t="s">
        <v>65</v>
      </c>
      <c r="J14" s="15">
        <v>2013725</v>
      </c>
      <c r="K14" s="14" t="s">
        <v>65</v>
      </c>
      <c r="L14" s="15">
        <v>2033050</v>
      </c>
      <c r="M14" s="14" t="s">
        <v>65</v>
      </c>
      <c r="N14" s="15">
        <v>2052825</v>
      </c>
      <c r="O14" s="14" t="s">
        <v>65</v>
      </c>
      <c r="P14" s="15">
        <v>2071100</v>
      </c>
      <c r="Q14" s="14" t="s">
        <v>65</v>
      </c>
      <c r="R14" s="15">
        <v>2079850</v>
      </c>
      <c r="S14" s="14" t="s">
        <v>65</v>
      </c>
      <c r="T14" s="15">
        <v>2085200</v>
      </c>
      <c r="U14" s="14" t="s">
        <v>65</v>
      </c>
      <c r="V14" s="15">
        <v>2092800</v>
      </c>
      <c r="W14" s="14" t="s">
        <v>65</v>
      </c>
      <c r="X14" s="15">
        <v>2124775</v>
      </c>
      <c r="Y14" s="14" t="s">
        <v>65</v>
      </c>
      <c r="Z14" s="15">
        <v>2131150</v>
      </c>
      <c r="AA14" s="14" t="s">
        <v>65</v>
      </c>
      <c r="AB14" s="15">
        <v>2142025</v>
      </c>
      <c r="AC14" s="14" t="s">
        <v>65</v>
      </c>
      <c r="AD14" s="15">
        <v>2157000</v>
      </c>
      <c r="AE14" s="14" t="s">
        <v>65</v>
      </c>
      <c r="AF14" s="15">
        <v>2168600</v>
      </c>
      <c r="AG14" s="14" t="s">
        <v>65</v>
      </c>
      <c r="AH14" s="15">
        <v>2178125</v>
      </c>
      <c r="AI14" s="14" t="s">
        <v>65</v>
      </c>
      <c r="AJ14" s="15">
        <v>2202375</v>
      </c>
      <c r="AK14" s="14" t="s">
        <v>65</v>
      </c>
      <c r="AL14" s="15">
        <v>2234850</v>
      </c>
      <c r="AM14" s="14" t="s">
        <v>65</v>
      </c>
      <c r="AN14" s="15">
        <v>2252200</v>
      </c>
      <c r="AO14" s="14" t="s">
        <v>65</v>
      </c>
      <c r="AP14" s="15">
        <v>2274100</v>
      </c>
      <c r="AQ14" s="14" t="s">
        <v>65</v>
      </c>
      <c r="AR14" s="15">
        <v>2288875</v>
      </c>
      <c r="AS14" s="14" t="s">
        <v>65</v>
      </c>
      <c r="AT14" s="15">
        <v>2310750</v>
      </c>
      <c r="AU14" s="14" t="s">
        <v>65</v>
      </c>
      <c r="AV14" s="15">
        <v>2334450</v>
      </c>
      <c r="AW14" s="14" t="s">
        <v>65</v>
      </c>
      <c r="AX14" s="15">
        <v>2352300</v>
      </c>
      <c r="AY14" s="14" t="s">
        <v>65</v>
      </c>
      <c r="AZ14" s="15">
        <v>2377875</v>
      </c>
      <c r="BA14" s="14" t="s">
        <v>65</v>
      </c>
      <c r="BB14" s="15">
        <v>2396300</v>
      </c>
      <c r="BC14" s="14" t="s">
        <v>65</v>
      </c>
      <c r="BD14" s="15">
        <v>2405325</v>
      </c>
      <c r="BE14" s="14" t="s">
        <v>65</v>
      </c>
      <c r="BF14" s="15">
        <v>2432300</v>
      </c>
      <c r="BG14" s="14" t="s">
        <v>65</v>
      </c>
      <c r="BH14" s="15">
        <v>2445250</v>
      </c>
      <c r="BI14" s="14" t="s">
        <v>65</v>
      </c>
      <c r="BJ14" s="15">
        <v>2459525</v>
      </c>
      <c r="BK14" s="14" t="s">
        <v>65</v>
      </c>
      <c r="BL14" s="15">
        <v>2484600</v>
      </c>
      <c r="BM14" s="14" t="s">
        <v>65</v>
      </c>
      <c r="BN14" s="15">
        <v>2497675</v>
      </c>
      <c r="BO14" s="14" t="s">
        <v>65</v>
      </c>
      <c r="BP14" s="15">
        <v>2506150</v>
      </c>
      <c r="BQ14" s="14" t="s">
        <v>65</v>
      </c>
      <c r="BR14" s="15">
        <v>2517300</v>
      </c>
      <c r="BS14" s="14" t="s">
        <v>65</v>
      </c>
      <c r="BT14" s="15">
        <v>2520450</v>
      </c>
      <c r="BU14" s="14" t="s">
        <v>65</v>
      </c>
      <c r="BV14" s="15">
        <v>2515250</v>
      </c>
      <c r="BW14" s="14" t="s">
        <v>65</v>
      </c>
      <c r="BX14" s="15">
        <v>2519475</v>
      </c>
      <c r="BY14" s="14" t="s">
        <v>65</v>
      </c>
      <c r="BZ14" s="15">
        <v>2501275</v>
      </c>
      <c r="CA14" s="14" t="s">
        <v>65</v>
      </c>
      <c r="CB14" s="15">
        <v>2471175</v>
      </c>
      <c r="CC14" s="14" t="s">
        <v>65</v>
      </c>
      <c r="CD14" s="15">
        <v>2462700</v>
      </c>
      <c r="CE14" s="14" t="s">
        <v>65</v>
      </c>
      <c r="CF14" s="15">
        <v>2451600</v>
      </c>
      <c r="CG14" s="14" t="s">
        <v>65</v>
      </c>
      <c r="CH14" s="15">
        <v>2466475</v>
      </c>
      <c r="CI14" s="14" t="s">
        <v>65</v>
      </c>
      <c r="CJ14" s="15">
        <v>2466200</v>
      </c>
      <c r="CK14" s="14" t="s">
        <v>65</v>
      </c>
      <c r="CL14" s="15">
        <v>2479425</v>
      </c>
      <c r="CM14" s="14" t="s">
        <v>65</v>
      </c>
      <c r="CN14" s="15">
        <v>2499600</v>
      </c>
      <c r="CO14" s="14" t="s">
        <v>65</v>
      </c>
      <c r="CP14" s="15">
        <v>2515775</v>
      </c>
      <c r="CQ14" s="14" t="s">
        <v>65</v>
      </c>
      <c r="CR14" s="15">
        <v>2541525</v>
      </c>
      <c r="CS14" s="14" t="s">
        <v>65</v>
      </c>
      <c r="CT14" s="15">
        <v>2554275</v>
      </c>
      <c r="CU14" s="14" t="s">
        <v>65</v>
      </c>
      <c r="CV14" s="15">
        <v>2559425</v>
      </c>
      <c r="CW14" s="14" t="s">
        <v>65</v>
      </c>
      <c r="CX14" s="15">
        <v>2570550</v>
      </c>
      <c r="CY14" s="14" t="s">
        <v>65</v>
      </c>
      <c r="CZ14" s="15">
        <v>2579200</v>
      </c>
      <c r="DA14" s="14" t="s">
        <v>65</v>
      </c>
      <c r="DB14" s="15">
        <v>2596900</v>
      </c>
      <c r="DC14" s="14" t="s">
        <v>65</v>
      </c>
      <c r="DD14" s="15">
        <v>2605050</v>
      </c>
      <c r="DE14" s="14" t="s">
        <v>65</v>
      </c>
      <c r="DF14" s="15">
        <v>2617600</v>
      </c>
      <c r="DG14" s="14" t="s">
        <v>65</v>
      </c>
      <c r="DH14" s="15">
        <v>2630150</v>
      </c>
      <c r="DI14" s="14" t="s">
        <v>65</v>
      </c>
      <c r="DJ14" s="15">
        <v>2653425</v>
      </c>
      <c r="DK14" s="14" t="s">
        <v>65</v>
      </c>
      <c r="DL14" s="15">
        <v>2665100</v>
      </c>
      <c r="DM14" s="14" t="s">
        <v>65</v>
      </c>
      <c r="DN14" s="15">
        <v>2678325</v>
      </c>
      <c r="DO14" s="14" t="s">
        <v>65</v>
      </c>
      <c r="DP14" s="15">
        <v>2702850</v>
      </c>
      <c r="DQ14" s="14" t="s">
        <v>65</v>
      </c>
      <c r="DR14" s="15">
        <v>2711075</v>
      </c>
      <c r="DS14" s="14" t="s">
        <v>65</v>
      </c>
      <c r="DT14" s="15">
        <v>2728150</v>
      </c>
      <c r="DU14" s="14" t="s">
        <v>65</v>
      </c>
      <c r="DV14" s="15">
        <v>2749875</v>
      </c>
      <c r="DW14" s="14" t="s">
        <v>65</v>
      </c>
      <c r="DX14" s="15">
        <v>2779900</v>
      </c>
      <c r="DY14" s="14" t="s">
        <v>65</v>
      </c>
      <c r="DZ14" s="15">
        <v>2793275</v>
      </c>
    </row>
    <row r="15" spans="1:396" ht="15.75">
      <c r="A15" s="114" t="s">
        <v>118</v>
      </c>
      <c r="B15" s="67"/>
      <c r="C15" s="66"/>
      <c r="D15" s="67"/>
      <c r="E15" s="66"/>
      <c r="F15" s="67"/>
      <c r="G15" s="66"/>
      <c r="H15" s="67"/>
      <c r="I15" s="66"/>
      <c r="J15" s="67"/>
      <c r="K15" s="66"/>
      <c r="L15" s="67"/>
      <c r="M15" s="66"/>
      <c r="N15" s="67"/>
      <c r="O15" s="66"/>
      <c r="P15" s="67"/>
      <c r="Q15" s="66"/>
      <c r="R15" s="67"/>
      <c r="S15" s="66"/>
      <c r="T15" s="67"/>
      <c r="U15" s="66"/>
      <c r="V15" s="67"/>
      <c r="W15" s="66"/>
      <c r="X15" s="67"/>
      <c r="Y15" s="66"/>
      <c r="Z15" s="67"/>
      <c r="AA15" s="66"/>
      <c r="AB15" s="67"/>
      <c r="AC15" s="66"/>
      <c r="AD15" s="67"/>
      <c r="AE15" s="66"/>
      <c r="AF15" s="67"/>
      <c r="AG15" s="66"/>
      <c r="AH15" s="67"/>
      <c r="AI15" s="66"/>
      <c r="AJ15" s="67"/>
      <c r="AK15" s="66"/>
      <c r="AL15" s="67"/>
      <c r="AM15" s="66"/>
      <c r="AN15" s="67"/>
      <c r="AO15" s="66"/>
      <c r="AP15" s="67"/>
      <c r="AQ15" s="66"/>
      <c r="AR15" s="67"/>
      <c r="AS15" s="66"/>
      <c r="AT15" s="67"/>
      <c r="AU15" s="66"/>
      <c r="AV15" s="67"/>
      <c r="AW15" s="66"/>
      <c r="AX15" s="67"/>
      <c r="AY15" s="66"/>
      <c r="AZ15" s="67"/>
      <c r="BA15" s="66"/>
      <c r="BB15" s="67"/>
      <c r="BC15" s="66"/>
      <c r="BD15" s="67"/>
      <c r="BE15" s="66"/>
      <c r="BF15" s="67"/>
      <c r="BG15" s="66"/>
      <c r="BH15" s="67"/>
      <c r="BI15" s="66"/>
      <c r="BJ15" s="67"/>
      <c r="BK15" s="66"/>
      <c r="BL15" s="67"/>
      <c r="BM15" s="66"/>
      <c r="BN15" s="67"/>
      <c r="BO15" s="66"/>
      <c r="BP15" s="67"/>
      <c r="BQ15" s="66"/>
      <c r="BR15" s="67"/>
      <c r="BS15" s="66"/>
      <c r="BT15" s="67"/>
      <c r="BU15" s="66"/>
      <c r="BV15" s="67"/>
      <c r="BW15" s="66"/>
      <c r="BX15" s="67"/>
      <c r="BY15" s="66"/>
      <c r="BZ15" s="67"/>
      <c r="CA15" s="66"/>
      <c r="CB15" s="67"/>
      <c r="CC15" s="66"/>
      <c r="CD15" s="67"/>
      <c r="CE15" s="66"/>
      <c r="CF15" s="67"/>
      <c r="CG15" s="66"/>
      <c r="CH15" s="67"/>
      <c r="CI15" s="66"/>
      <c r="CJ15" s="67"/>
      <c r="CK15" s="66"/>
      <c r="CL15" s="67"/>
      <c r="CM15" s="66"/>
      <c r="CN15" s="67"/>
      <c r="CO15" s="66"/>
      <c r="CP15" s="67"/>
      <c r="CQ15" s="66"/>
      <c r="CR15" s="67"/>
      <c r="CS15" s="66"/>
      <c r="CT15" s="67"/>
      <c r="CU15" s="66"/>
      <c r="CV15" s="67"/>
      <c r="CW15" s="66"/>
      <c r="CX15" s="67"/>
      <c r="CY15" s="66"/>
      <c r="CZ15" s="67"/>
      <c r="DA15" s="66"/>
      <c r="DB15" s="67"/>
      <c r="DC15" s="66"/>
      <c r="DD15" s="67"/>
      <c r="DE15" s="66"/>
      <c r="DF15" s="67"/>
      <c r="DG15" s="66"/>
      <c r="DH15" s="67"/>
      <c r="DI15" s="66"/>
      <c r="DJ15" s="67"/>
      <c r="DK15" s="66"/>
      <c r="DL15" s="67"/>
      <c r="DM15" s="66"/>
      <c r="DN15" s="67"/>
      <c r="DO15" s="66"/>
      <c r="DP15" s="67"/>
      <c r="DQ15" s="66"/>
      <c r="DR15" s="67"/>
      <c r="DS15" s="66"/>
      <c r="DT15" s="67"/>
      <c r="DU15" s="66"/>
      <c r="DV15" s="67"/>
      <c r="DW15" s="66"/>
      <c r="DX15" s="67"/>
      <c r="DY15" s="66"/>
      <c r="DZ15" s="67"/>
    </row>
    <row r="16" spans="1:396" ht="15.75">
      <c r="A16" s="114" t="s">
        <v>119</v>
      </c>
      <c r="B16" s="67"/>
      <c r="C16" s="66"/>
      <c r="D16" s="67"/>
      <c r="E16" s="66"/>
      <c r="F16" s="67"/>
      <c r="G16" s="66"/>
      <c r="H16" s="67"/>
      <c r="I16" s="66"/>
      <c r="J16" s="67"/>
      <c r="K16" s="66"/>
      <c r="L16" s="67"/>
      <c r="M16" s="66"/>
      <c r="N16" s="67"/>
      <c r="O16" s="66"/>
      <c r="P16" s="67"/>
      <c r="Q16" s="66"/>
      <c r="R16" s="67"/>
      <c r="S16" s="66"/>
      <c r="T16" s="67"/>
      <c r="U16" s="66"/>
      <c r="V16" s="67"/>
      <c r="W16" s="66"/>
      <c r="X16" s="67"/>
      <c r="Y16" s="66"/>
      <c r="Z16" s="67"/>
      <c r="AA16" s="66"/>
      <c r="AB16" s="67"/>
      <c r="AC16" s="66"/>
      <c r="AD16" s="67"/>
      <c r="AE16" s="66"/>
      <c r="AF16" s="67"/>
      <c r="AG16" s="66"/>
      <c r="AH16" s="67"/>
      <c r="AI16" s="66"/>
      <c r="AJ16" s="67"/>
      <c r="AK16" s="66"/>
      <c r="AL16" s="67"/>
      <c r="AM16" s="66"/>
      <c r="AN16" s="67"/>
      <c r="AO16" s="66"/>
      <c r="AP16" s="67"/>
      <c r="AQ16" s="66"/>
      <c r="AR16" s="67"/>
      <c r="AS16" s="66"/>
      <c r="AT16" s="67"/>
      <c r="AU16" s="66"/>
      <c r="AV16" s="67"/>
      <c r="AW16" s="66"/>
      <c r="AX16" s="67"/>
      <c r="AY16" s="66"/>
      <c r="AZ16" s="67"/>
      <c r="BA16" s="66"/>
      <c r="BB16" s="67"/>
      <c r="BC16" s="66"/>
      <c r="BD16" s="67"/>
      <c r="BE16" s="66"/>
      <c r="BF16" s="67"/>
      <c r="BG16" s="66"/>
      <c r="BH16" s="67"/>
      <c r="BI16" s="66"/>
      <c r="BJ16" s="67"/>
      <c r="BK16" s="66"/>
      <c r="BL16" s="67"/>
      <c r="BM16" s="66"/>
      <c r="BN16" s="67"/>
      <c r="BO16" s="66"/>
      <c r="BP16" s="67"/>
      <c r="BQ16" s="66"/>
      <c r="BR16" s="67"/>
      <c r="BS16" s="66"/>
      <c r="BT16" s="67"/>
      <c r="BU16" s="66"/>
      <c r="BV16" s="67"/>
      <c r="BW16" s="66"/>
      <c r="BX16" s="67"/>
      <c r="BY16" s="66"/>
      <c r="BZ16" s="67"/>
      <c r="CA16" s="66"/>
      <c r="CB16" s="67"/>
      <c r="CC16" s="66"/>
      <c r="CD16" s="67"/>
      <c r="CE16" s="66"/>
      <c r="CF16" s="67"/>
      <c r="CG16" s="66"/>
      <c r="CH16" s="67"/>
      <c r="CI16" s="66"/>
      <c r="CJ16" s="67"/>
      <c r="CK16" s="66"/>
      <c r="CL16" s="67"/>
      <c r="CM16" s="66"/>
      <c r="CN16" s="67"/>
      <c r="CO16" s="66"/>
      <c r="CP16" s="67"/>
      <c r="CQ16" s="66"/>
      <c r="CR16" s="67"/>
      <c r="CS16" s="66"/>
      <c r="CT16" s="67"/>
      <c r="CU16" s="66"/>
      <c r="CV16" s="67"/>
      <c r="CW16" s="66"/>
      <c r="CX16" s="67"/>
      <c r="CY16" s="66"/>
      <c r="CZ16" s="67"/>
      <c r="DA16" s="66"/>
      <c r="DB16" s="67"/>
      <c r="DC16" s="66"/>
      <c r="DD16" s="67"/>
      <c r="DE16" s="66"/>
      <c r="DF16" s="67"/>
      <c r="DG16" s="66"/>
      <c r="DH16" s="67"/>
      <c r="DI16" s="66"/>
      <c r="DJ16" s="67"/>
      <c r="DK16" s="66"/>
      <c r="DL16" s="67"/>
      <c r="DM16" s="66"/>
      <c r="DN16" s="67"/>
      <c r="DO16" s="66"/>
      <c r="DP16" s="67"/>
      <c r="DQ16" s="66"/>
      <c r="DR16" s="67"/>
      <c r="DS16" s="66"/>
      <c r="DT16" s="67"/>
      <c r="DU16" s="66"/>
      <c r="DV16" s="67"/>
      <c r="DW16" s="66"/>
      <c r="DX16" s="67"/>
      <c r="DY16" s="66"/>
      <c r="DZ16" s="67"/>
    </row>
    <row r="17" spans="1:132" ht="15.75">
      <c r="A17" s="108" t="s">
        <v>120</v>
      </c>
      <c r="B17" s="69">
        <v>278103</v>
      </c>
      <c r="C17" s="68" t="s">
        <v>65</v>
      </c>
      <c r="D17" s="69">
        <v>278864</v>
      </c>
      <c r="E17" s="68" t="s">
        <v>65</v>
      </c>
      <c r="F17" s="69">
        <v>279751</v>
      </c>
      <c r="G17" s="68" t="s">
        <v>65</v>
      </c>
      <c r="H17" s="69">
        <v>280592</v>
      </c>
      <c r="I17" s="68" t="s">
        <v>65</v>
      </c>
      <c r="J17" s="69">
        <v>281304</v>
      </c>
      <c r="K17" s="68" t="s">
        <v>65</v>
      </c>
      <c r="L17" s="69">
        <v>282002</v>
      </c>
      <c r="M17" s="68" t="s">
        <v>65</v>
      </c>
      <c r="N17" s="69">
        <v>282769</v>
      </c>
      <c r="O17" s="68" t="s">
        <v>65</v>
      </c>
      <c r="P17" s="69">
        <v>283518</v>
      </c>
      <c r="Q17" s="68" t="s">
        <v>65</v>
      </c>
      <c r="R17" s="69">
        <v>284169</v>
      </c>
      <c r="S17" s="68" t="s">
        <v>65</v>
      </c>
      <c r="T17" s="69">
        <v>284838</v>
      </c>
      <c r="U17" s="68" t="s">
        <v>65</v>
      </c>
      <c r="V17" s="69">
        <v>285584</v>
      </c>
      <c r="W17" s="68" t="s">
        <v>65</v>
      </c>
      <c r="X17" s="69">
        <v>286311</v>
      </c>
      <c r="Y17" s="68" t="s">
        <v>65</v>
      </c>
      <c r="Z17" s="69">
        <v>286935</v>
      </c>
      <c r="AA17" s="68" t="s">
        <v>65</v>
      </c>
      <c r="AB17" s="69">
        <v>287574</v>
      </c>
      <c r="AC17" s="68" t="s">
        <v>65</v>
      </c>
      <c r="AD17" s="69">
        <v>288303</v>
      </c>
      <c r="AE17" s="68" t="s">
        <v>65</v>
      </c>
      <c r="AF17" s="69">
        <v>289007</v>
      </c>
      <c r="AG17" s="68" t="s">
        <v>65</v>
      </c>
      <c r="AH17" s="69">
        <v>289609</v>
      </c>
      <c r="AI17" s="68" t="s">
        <v>65</v>
      </c>
      <c r="AJ17" s="69">
        <v>290253</v>
      </c>
      <c r="AK17" s="68" t="s">
        <v>65</v>
      </c>
      <c r="AL17" s="69">
        <v>290974</v>
      </c>
      <c r="AM17" s="68" t="s">
        <v>65</v>
      </c>
      <c r="AN17" s="69">
        <v>291669</v>
      </c>
      <c r="AO17" s="68" t="s">
        <v>65</v>
      </c>
      <c r="AP17" s="69">
        <v>292237</v>
      </c>
      <c r="AQ17" s="68" t="s">
        <v>65</v>
      </c>
      <c r="AR17" s="69">
        <v>292875</v>
      </c>
      <c r="AS17" s="68" t="s">
        <v>65</v>
      </c>
      <c r="AT17" s="69">
        <v>293603</v>
      </c>
      <c r="AU17" s="68" t="s">
        <v>65</v>
      </c>
      <c r="AV17" s="69">
        <v>294334</v>
      </c>
      <c r="AW17" s="68" t="s">
        <v>65</v>
      </c>
      <c r="AX17" s="69">
        <v>294957</v>
      </c>
      <c r="AY17" s="68" t="s">
        <v>65</v>
      </c>
      <c r="AZ17" s="69">
        <v>295588</v>
      </c>
      <c r="BA17" s="68" t="s">
        <v>65</v>
      </c>
      <c r="BB17" s="69">
        <v>296340</v>
      </c>
      <c r="BC17" s="68" t="s">
        <v>65</v>
      </c>
      <c r="BD17" s="69">
        <v>297086</v>
      </c>
      <c r="BE17" s="68" t="s">
        <v>65</v>
      </c>
      <c r="BF17" s="69">
        <v>297736</v>
      </c>
      <c r="BG17" s="68" t="s">
        <v>65</v>
      </c>
      <c r="BH17" s="69">
        <v>298408</v>
      </c>
      <c r="BI17" s="68" t="s">
        <v>65</v>
      </c>
      <c r="BJ17" s="69">
        <v>299180</v>
      </c>
      <c r="BK17" s="68" t="s">
        <v>65</v>
      </c>
      <c r="BL17" s="69">
        <v>299946</v>
      </c>
      <c r="BM17" s="68" t="s">
        <v>65</v>
      </c>
      <c r="BN17" s="69">
        <v>300609</v>
      </c>
      <c r="BO17" s="68" t="s">
        <v>65</v>
      </c>
      <c r="BP17" s="69">
        <v>301284</v>
      </c>
      <c r="BQ17" s="68" t="s">
        <v>65</v>
      </c>
      <c r="BR17" s="69">
        <v>302062</v>
      </c>
      <c r="BS17" s="68" t="s">
        <v>65</v>
      </c>
      <c r="BT17" s="69">
        <v>302829</v>
      </c>
      <c r="BU17" s="68" t="s">
        <v>65</v>
      </c>
      <c r="BV17" s="69">
        <v>303494</v>
      </c>
      <c r="BW17" s="68" t="s">
        <v>65</v>
      </c>
      <c r="BX17" s="69">
        <v>304160</v>
      </c>
      <c r="BY17" s="68" t="s">
        <v>65</v>
      </c>
      <c r="BZ17" s="69">
        <v>304902</v>
      </c>
      <c r="CA17" s="68" t="s">
        <v>65</v>
      </c>
      <c r="CB17" s="69">
        <v>305616</v>
      </c>
      <c r="CC17" s="68" t="s">
        <v>65</v>
      </c>
      <c r="CD17" s="69">
        <v>306237</v>
      </c>
      <c r="CE17" s="68" t="s">
        <v>65</v>
      </c>
      <c r="CF17" s="69">
        <v>306866</v>
      </c>
      <c r="CG17" s="68" t="s">
        <v>65</v>
      </c>
      <c r="CH17" s="69">
        <v>307573</v>
      </c>
      <c r="CI17" s="68" t="s">
        <v>65</v>
      </c>
      <c r="CJ17" s="69">
        <v>308285</v>
      </c>
      <c r="CK17" s="68" t="s">
        <v>65</v>
      </c>
      <c r="CL17" s="69">
        <v>308900</v>
      </c>
      <c r="CM17" s="68" t="s">
        <v>65</v>
      </c>
      <c r="CN17" s="69">
        <v>309457</v>
      </c>
      <c r="CO17" s="68" t="s">
        <v>65</v>
      </c>
      <c r="CP17" s="69">
        <v>310067</v>
      </c>
      <c r="CQ17" s="68" t="s">
        <v>65</v>
      </c>
      <c r="CR17" s="69">
        <v>310680</v>
      </c>
      <c r="CS17" s="68" t="s">
        <v>65</v>
      </c>
      <c r="CT17" s="69">
        <v>311191</v>
      </c>
      <c r="CU17" s="68" t="s">
        <v>65</v>
      </c>
      <c r="CV17" s="69">
        <v>311708</v>
      </c>
      <c r="CW17" s="68" t="s">
        <v>65</v>
      </c>
      <c r="CX17" s="69">
        <v>312321</v>
      </c>
      <c r="CY17" s="68" t="s">
        <v>65</v>
      </c>
      <c r="CZ17" s="69">
        <v>312915</v>
      </c>
      <c r="DA17" s="68" t="s">
        <v>65</v>
      </c>
      <c r="DB17" s="69">
        <v>313407</v>
      </c>
      <c r="DC17" s="68" t="s">
        <v>65</v>
      </c>
      <c r="DD17" s="69">
        <v>313920</v>
      </c>
      <c r="DE17" s="68" t="s">
        <v>65</v>
      </c>
      <c r="DF17" s="69">
        <v>314532</v>
      </c>
      <c r="DG17" s="68" t="s">
        <v>65</v>
      </c>
      <c r="DH17" s="69">
        <v>315125</v>
      </c>
      <c r="DI17" s="68" t="s">
        <v>65</v>
      </c>
      <c r="DJ17" s="69">
        <v>315620</v>
      </c>
      <c r="DK17" s="68" t="s">
        <v>65</v>
      </c>
      <c r="DL17" s="69">
        <v>316140</v>
      </c>
      <c r="DM17" s="68" t="s">
        <v>65</v>
      </c>
      <c r="DN17" s="69">
        <v>316754</v>
      </c>
      <c r="DO17" s="68" t="s">
        <v>65</v>
      </c>
      <c r="DP17" s="69">
        <v>317765</v>
      </c>
      <c r="DQ17" s="68" t="s">
        <v>65</v>
      </c>
      <c r="DR17" s="69">
        <v>318288</v>
      </c>
      <c r="DS17" s="68" t="s">
        <v>65</v>
      </c>
      <c r="DT17" s="69">
        <v>318833</v>
      </c>
      <c r="DU17" s="68" t="s">
        <v>65</v>
      </c>
      <c r="DV17" s="69">
        <v>319470</v>
      </c>
      <c r="DW17" s="68" t="s">
        <v>65</v>
      </c>
      <c r="DX17" s="69">
        <v>320100</v>
      </c>
      <c r="DY17" s="68" t="s">
        <v>65</v>
      </c>
      <c r="DZ17" s="69">
        <v>320623</v>
      </c>
    </row>
    <row r="18" spans="1:132" ht="15.75">
      <c r="A18" s="109" t="s">
        <v>121</v>
      </c>
      <c r="B18" s="113" t="s">
        <v>122</v>
      </c>
      <c r="C18" s="65"/>
      <c r="D18" s="34"/>
      <c r="E18" s="65"/>
      <c r="F18" s="34"/>
      <c r="G18" s="65"/>
      <c r="H18" s="34"/>
      <c r="I18" s="65"/>
      <c r="J18" s="34"/>
      <c r="K18" s="65"/>
      <c r="L18" s="34"/>
      <c r="M18" s="65"/>
      <c r="N18" s="34"/>
      <c r="O18" s="65"/>
      <c r="P18" s="34"/>
      <c r="Q18" s="65"/>
      <c r="R18" s="34"/>
      <c r="S18" s="65"/>
      <c r="T18" s="34"/>
      <c r="U18" s="65"/>
      <c r="V18" s="34"/>
      <c r="W18" s="65"/>
      <c r="X18" s="34"/>
      <c r="Y18" s="65"/>
      <c r="Z18" s="34"/>
      <c r="AA18" s="65"/>
      <c r="AB18" s="34"/>
      <c r="AC18" s="65"/>
      <c r="AD18" s="34"/>
      <c r="AE18" s="65"/>
      <c r="AF18" s="34"/>
      <c r="AG18" s="65"/>
      <c r="AH18" s="34"/>
      <c r="AI18" s="65"/>
      <c r="AJ18" s="34"/>
      <c r="AK18" s="65"/>
      <c r="AL18" s="34"/>
      <c r="AM18" s="65"/>
      <c r="AN18" s="34"/>
      <c r="AO18" s="65"/>
      <c r="AP18" s="34"/>
      <c r="AQ18" s="65"/>
      <c r="AR18" s="34"/>
      <c r="AS18" s="65"/>
      <c r="AT18" s="34"/>
      <c r="AU18" s="65"/>
      <c r="AV18" s="34"/>
      <c r="AW18" s="65"/>
      <c r="AX18" s="34"/>
      <c r="AY18" s="65"/>
      <c r="AZ18" s="34"/>
      <c r="BA18" s="65"/>
      <c r="BB18" s="34"/>
      <c r="BC18" s="65"/>
      <c r="BD18" s="34"/>
      <c r="BE18" s="65"/>
      <c r="BF18" s="34"/>
      <c r="BG18" s="65"/>
      <c r="BH18" s="34"/>
      <c r="BI18" s="65"/>
      <c r="BJ18" s="34"/>
      <c r="BK18" s="65"/>
      <c r="BL18" s="34"/>
      <c r="BM18" s="65"/>
      <c r="BN18" s="34"/>
      <c r="BO18" s="65"/>
      <c r="BP18" s="34"/>
      <c r="BQ18" s="65"/>
      <c r="BR18" s="34"/>
      <c r="BS18" s="65"/>
      <c r="BT18" s="34"/>
      <c r="BU18" s="65"/>
      <c r="BV18" s="34"/>
      <c r="BW18" s="65"/>
      <c r="BX18" s="34"/>
      <c r="BY18" s="65"/>
      <c r="BZ18" s="34"/>
      <c r="CA18" s="65"/>
      <c r="CB18" s="34"/>
      <c r="CC18" s="65"/>
      <c r="CD18" s="34"/>
      <c r="CE18" s="65"/>
      <c r="CF18" s="34"/>
      <c r="CG18" s="65"/>
      <c r="CH18" s="34"/>
      <c r="CI18" s="65"/>
      <c r="CJ18" s="34"/>
      <c r="CK18" s="65"/>
      <c r="CL18" s="34"/>
      <c r="CM18" s="65"/>
      <c r="CN18" s="34"/>
      <c r="CO18" s="65"/>
      <c r="CP18" s="34"/>
      <c r="CQ18" s="65"/>
      <c r="CR18" s="34"/>
      <c r="CS18" s="65"/>
      <c r="CT18" s="34"/>
      <c r="CU18" s="65"/>
      <c r="CV18" s="34"/>
      <c r="CW18" s="65"/>
      <c r="CX18" s="34"/>
      <c r="CY18" s="65"/>
      <c r="CZ18" s="34"/>
      <c r="DA18" s="65"/>
      <c r="DB18" s="34"/>
      <c r="DC18" s="65"/>
      <c r="DD18" s="34"/>
      <c r="DE18" s="65"/>
      <c r="DF18" s="34"/>
      <c r="DG18" s="65"/>
      <c r="DH18" s="34"/>
      <c r="DI18" s="65"/>
      <c r="DJ18" s="34"/>
      <c r="DK18" s="65"/>
      <c r="DL18" s="34"/>
      <c r="DM18" s="65"/>
      <c r="DN18" s="34"/>
      <c r="DO18" s="65"/>
      <c r="DP18" s="34"/>
      <c r="DQ18" s="65"/>
      <c r="DR18" s="34"/>
      <c r="DS18" s="65"/>
      <c r="DT18" s="34"/>
      <c r="DU18" s="65"/>
      <c r="DV18" s="34"/>
      <c r="DW18" s="65"/>
      <c r="DX18" s="34"/>
      <c r="DY18" s="65"/>
      <c r="DZ18" s="34"/>
    </row>
    <row r="19" spans="1:132" ht="15.75">
      <c r="A19" s="111" t="s">
        <v>136</v>
      </c>
      <c r="B19" s="69">
        <v>187152.76</v>
      </c>
      <c r="C19" s="68" t="s">
        <v>65</v>
      </c>
      <c r="D19" s="69">
        <v>187967.97</v>
      </c>
      <c r="E19" s="68" t="s">
        <v>65</v>
      </c>
      <c r="F19" s="69">
        <v>189291.69</v>
      </c>
      <c r="G19" s="68" t="s">
        <v>65</v>
      </c>
      <c r="H19" s="69">
        <v>191639.31</v>
      </c>
      <c r="I19" s="68" t="s">
        <v>65</v>
      </c>
      <c r="J19" s="69">
        <v>194348.74</v>
      </c>
      <c r="K19" s="68" t="s">
        <v>65</v>
      </c>
      <c r="L19" s="69">
        <v>196338.67</v>
      </c>
      <c r="M19" s="68" t="s">
        <v>65</v>
      </c>
      <c r="N19" s="69">
        <v>198134.52</v>
      </c>
      <c r="O19" s="68" t="s">
        <v>65</v>
      </c>
      <c r="P19" s="69">
        <v>200286.36</v>
      </c>
      <c r="Q19" s="68" t="s">
        <v>65</v>
      </c>
      <c r="R19" s="69">
        <v>200802.67</v>
      </c>
      <c r="S19" s="68" t="s">
        <v>65</v>
      </c>
      <c r="T19" s="69">
        <v>200507.4</v>
      </c>
      <c r="U19" s="68" t="s">
        <v>65</v>
      </c>
      <c r="V19" s="69">
        <v>198881</v>
      </c>
      <c r="W19" s="68" t="s">
        <v>65</v>
      </c>
      <c r="X19" s="69">
        <v>199136.21</v>
      </c>
      <c r="Y19" s="68" t="s">
        <v>65</v>
      </c>
      <c r="Z19" s="69">
        <v>202752.3</v>
      </c>
      <c r="AA19" s="68" t="s">
        <v>65</v>
      </c>
      <c r="AB19" s="69">
        <v>204002.77</v>
      </c>
      <c r="AC19" s="68" t="s">
        <v>65</v>
      </c>
      <c r="AD19" s="69">
        <v>207194.91</v>
      </c>
      <c r="AE19" s="68" t="s">
        <v>65</v>
      </c>
      <c r="AF19" s="69">
        <v>209692.62</v>
      </c>
      <c r="AG19" s="68" t="s">
        <v>65</v>
      </c>
      <c r="AH19" s="69">
        <v>206986.39</v>
      </c>
      <c r="AI19" s="68" t="s">
        <v>65</v>
      </c>
      <c r="AJ19" s="69">
        <v>206982.28</v>
      </c>
      <c r="AK19" s="68" t="s">
        <v>65</v>
      </c>
      <c r="AL19" s="69">
        <v>208726.13</v>
      </c>
      <c r="AM19" s="68" t="s">
        <v>65</v>
      </c>
      <c r="AN19" s="69">
        <v>211279.38</v>
      </c>
      <c r="AO19" s="68" t="s">
        <v>65</v>
      </c>
      <c r="AP19" s="69">
        <v>215064.65</v>
      </c>
      <c r="AQ19" s="68" t="s">
        <v>65</v>
      </c>
      <c r="AR19" s="69">
        <v>219283.62</v>
      </c>
      <c r="AS19" s="68" t="s">
        <v>65</v>
      </c>
      <c r="AT19" s="69">
        <v>222315.3</v>
      </c>
      <c r="AU19" s="68" t="s">
        <v>65</v>
      </c>
      <c r="AV19" s="69">
        <v>224411.29</v>
      </c>
      <c r="AW19" s="68" t="s">
        <v>65</v>
      </c>
      <c r="AX19" s="69">
        <v>224443.97</v>
      </c>
      <c r="AY19" s="68" t="s">
        <v>65</v>
      </c>
      <c r="AZ19" s="69">
        <v>227853.15</v>
      </c>
      <c r="BA19" s="68" t="s">
        <v>65</v>
      </c>
      <c r="BB19" s="69">
        <v>227232.59</v>
      </c>
      <c r="BC19" s="68" t="s">
        <v>65</v>
      </c>
      <c r="BD19" s="69">
        <v>229404.01</v>
      </c>
      <c r="BE19" s="68" t="s">
        <v>65</v>
      </c>
      <c r="BF19" s="69">
        <v>232266.54</v>
      </c>
      <c r="BG19" s="68" t="s">
        <v>65</v>
      </c>
      <c r="BH19" s="69">
        <v>234645.28</v>
      </c>
      <c r="BI19" s="68" t="s">
        <v>65</v>
      </c>
      <c r="BJ19" s="69">
        <v>237787.76</v>
      </c>
      <c r="BK19" s="68" t="s">
        <v>65</v>
      </c>
      <c r="BL19" s="69">
        <v>240444.46</v>
      </c>
      <c r="BM19" s="68" t="s">
        <v>65</v>
      </c>
      <c r="BN19" s="69">
        <v>244814.05</v>
      </c>
      <c r="BO19" s="68" t="s">
        <v>65</v>
      </c>
      <c r="BP19" s="69">
        <v>249197.4</v>
      </c>
      <c r="BQ19" s="68" t="s">
        <v>65</v>
      </c>
      <c r="BR19" s="69">
        <v>251755.27</v>
      </c>
      <c r="BS19" s="68" t="s">
        <v>65</v>
      </c>
      <c r="BT19" s="69">
        <v>255952.13</v>
      </c>
      <c r="BU19" s="68" t="s">
        <v>65</v>
      </c>
      <c r="BV19" s="69">
        <v>260313.49</v>
      </c>
      <c r="BW19" s="68" t="s">
        <v>65</v>
      </c>
      <c r="BX19" s="69">
        <v>264368.61</v>
      </c>
      <c r="BY19" s="68" t="s">
        <v>65</v>
      </c>
      <c r="BZ19" s="69">
        <v>269127.86</v>
      </c>
      <c r="CA19" s="68" t="s">
        <v>65</v>
      </c>
      <c r="CB19" s="69">
        <v>258117.87</v>
      </c>
      <c r="CC19" s="68" t="s">
        <v>65</v>
      </c>
      <c r="CD19" s="69">
        <v>252528.76</v>
      </c>
      <c r="CE19" s="68" t="s">
        <v>65</v>
      </c>
      <c r="CF19" s="69">
        <v>259498.85</v>
      </c>
      <c r="CG19" s="68" t="s">
        <v>65</v>
      </c>
      <c r="CH19" s="69">
        <v>265717.43</v>
      </c>
      <c r="CI19" s="68" t="s">
        <v>65</v>
      </c>
      <c r="CJ19" s="69">
        <v>271618.23</v>
      </c>
      <c r="CK19" s="68" t="s">
        <v>65</v>
      </c>
      <c r="CL19" s="69">
        <v>276659.5</v>
      </c>
      <c r="CM19" s="68" t="s">
        <v>65</v>
      </c>
      <c r="CN19" s="69">
        <v>280887.42</v>
      </c>
      <c r="CO19" s="68" t="s">
        <v>65</v>
      </c>
      <c r="CP19" s="69">
        <v>284057.93</v>
      </c>
      <c r="CQ19" s="68" t="s">
        <v>65</v>
      </c>
      <c r="CR19" s="69">
        <v>287388.63</v>
      </c>
      <c r="CS19" s="68" t="s">
        <v>65</v>
      </c>
      <c r="CT19" s="69">
        <v>289754.61</v>
      </c>
      <c r="CU19" s="68" t="s">
        <v>65</v>
      </c>
      <c r="CV19" s="69">
        <v>295212.01</v>
      </c>
      <c r="CW19" s="68" t="s">
        <v>65</v>
      </c>
      <c r="CX19" s="69">
        <v>293727.77</v>
      </c>
      <c r="CY19" s="68" t="s">
        <v>65</v>
      </c>
      <c r="CZ19" s="69">
        <v>294696.71000000002</v>
      </c>
      <c r="DA19" s="68" t="s">
        <v>65</v>
      </c>
      <c r="DB19" s="69">
        <v>295345.57</v>
      </c>
      <c r="DC19" s="68" t="s">
        <v>65</v>
      </c>
      <c r="DD19" s="69">
        <v>296677.49</v>
      </c>
      <c r="DE19" s="68" t="s">
        <v>65</v>
      </c>
      <c r="DF19" s="69">
        <v>300408.17</v>
      </c>
      <c r="DG19" s="68" t="s">
        <v>65</v>
      </c>
      <c r="DH19" s="69">
        <v>301602.06</v>
      </c>
      <c r="DI19" s="68" t="s">
        <v>65</v>
      </c>
      <c r="DJ19" s="69">
        <v>303752.44</v>
      </c>
      <c r="DK19" s="68" t="s">
        <v>65</v>
      </c>
      <c r="DL19" s="69">
        <v>307388.78000000003</v>
      </c>
      <c r="DM19" s="68" t="s">
        <v>65</v>
      </c>
      <c r="DN19" s="69">
        <v>307717.09000000003</v>
      </c>
      <c r="DO19" s="68" t="s">
        <v>65</v>
      </c>
      <c r="DP19" s="69">
        <v>307934.78999999998</v>
      </c>
      <c r="DQ19" s="68" t="s">
        <v>65</v>
      </c>
      <c r="DR19" s="69">
        <v>309895.92</v>
      </c>
      <c r="DS19" s="68" t="s">
        <v>65</v>
      </c>
      <c r="DT19" s="69">
        <v>305634.59999999998</v>
      </c>
      <c r="DU19" s="68" t="s">
        <v>65</v>
      </c>
      <c r="DV19" s="69">
        <v>306111.73</v>
      </c>
      <c r="DW19" s="68" t="s">
        <v>65</v>
      </c>
      <c r="DX19" s="69">
        <v>307131.64</v>
      </c>
      <c r="DY19" s="68" t="s">
        <v>65</v>
      </c>
      <c r="DZ19" s="69" t="s">
        <v>66</v>
      </c>
    </row>
    <row r="20" spans="1:132" ht="15.75">
      <c r="A20" s="112" t="s">
        <v>123</v>
      </c>
      <c r="B20" s="115"/>
      <c r="C20" s="68"/>
      <c r="D20" s="69"/>
      <c r="E20" s="68"/>
      <c r="F20" s="69"/>
      <c r="G20" s="68"/>
      <c r="H20" s="69"/>
      <c r="I20" s="68"/>
      <c r="J20" s="69"/>
      <c r="K20" s="68"/>
      <c r="L20" s="69"/>
      <c r="M20" s="68"/>
      <c r="N20" s="69"/>
      <c r="O20" s="68"/>
      <c r="P20" s="69"/>
      <c r="Q20" s="68"/>
      <c r="R20" s="69"/>
      <c r="S20" s="68"/>
      <c r="T20" s="69"/>
      <c r="U20" s="68"/>
      <c r="V20" s="69"/>
      <c r="W20" s="68"/>
      <c r="X20" s="69"/>
      <c r="Y20" s="68"/>
      <c r="Z20" s="69"/>
      <c r="AA20" s="68"/>
      <c r="AB20" s="69"/>
      <c r="AC20" s="68"/>
      <c r="AD20" s="69"/>
      <c r="AE20" s="68"/>
      <c r="AF20" s="69"/>
      <c r="AG20" s="68"/>
      <c r="AH20" s="69"/>
      <c r="AI20" s="68"/>
      <c r="AJ20" s="69"/>
      <c r="AK20" s="68"/>
      <c r="AL20" s="69"/>
      <c r="AM20" s="68"/>
      <c r="AN20" s="69"/>
      <c r="AO20" s="68"/>
      <c r="AP20" s="69"/>
      <c r="AQ20" s="68"/>
      <c r="AR20" s="69"/>
      <c r="AS20" s="68"/>
      <c r="AT20" s="69"/>
      <c r="AU20" s="68"/>
      <c r="AV20" s="69"/>
      <c r="AW20" s="68"/>
      <c r="AX20" s="69"/>
      <c r="AY20" s="68"/>
      <c r="AZ20" s="69"/>
      <c r="BA20" s="68"/>
      <c r="BB20" s="69"/>
      <c r="BC20" s="68"/>
      <c r="BD20" s="69"/>
      <c r="BE20" s="68"/>
      <c r="BF20" s="69"/>
      <c r="BG20" s="68"/>
      <c r="BH20" s="69"/>
      <c r="BI20" s="68"/>
      <c r="BJ20" s="69"/>
      <c r="BK20" s="68"/>
      <c r="BL20" s="69"/>
      <c r="BM20" s="68"/>
      <c r="BN20" s="69"/>
      <c r="BO20" s="68"/>
      <c r="BP20" s="69"/>
      <c r="BQ20" s="68"/>
      <c r="BR20" s="69"/>
      <c r="BS20" s="68"/>
      <c r="BT20" s="69"/>
      <c r="BU20" s="68"/>
      <c r="BV20" s="69"/>
      <c r="BW20" s="68"/>
      <c r="BX20" s="69"/>
      <c r="BY20" s="68"/>
      <c r="BZ20" s="69"/>
      <c r="CA20" s="68"/>
      <c r="CB20" s="69"/>
      <c r="CC20" s="68"/>
      <c r="CD20" s="69"/>
      <c r="CE20" s="68"/>
      <c r="CF20" s="69"/>
      <c r="CG20" s="68"/>
      <c r="CH20" s="69"/>
      <c r="CI20" s="68"/>
      <c r="CJ20" s="69"/>
      <c r="CK20" s="68"/>
      <c r="CL20" s="69"/>
      <c r="CM20" s="68"/>
      <c r="CN20" s="69"/>
      <c r="CO20" s="68"/>
      <c r="CP20" s="69"/>
      <c r="CQ20" s="68"/>
      <c r="CR20" s="69"/>
      <c r="CS20" s="68"/>
      <c r="CT20" s="69"/>
      <c r="CU20" s="68"/>
      <c r="CV20" s="69"/>
      <c r="CW20" s="68"/>
      <c r="CX20" s="69"/>
      <c r="CY20" s="68"/>
      <c r="CZ20" s="69"/>
      <c r="DA20" s="68"/>
      <c r="DB20" s="69"/>
      <c r="DC20" s="68"/>
      <c r="DD20" s="69"/>
      <c r="DE20" s="68"/>
      <c r="DF20" s="69"/>
      <c r="DG20" s="68"/>
      <c r="DH20" s="69"/>
      <c r="DI20" s="68"/>
      <c r="DJ20" s="69"/>
      <c r="DK20" s="68"/>
      <c r="DL20" s="69"/>
      <c r="DM20" s="68"/>
      <c r="DN20" s="69"/>
      <c r="DO20" s="68"/>
      <c r="DP20" s="69"/>
      <c r="DQ20" s="68"/>
      <c r="DR20" s="69"/>
      <c r="DS20" s="68"/>
      <c r="DT20" s="69"/>
      <c r="DU20" s="68"/>
      <c r="DV20" s="69"/>
      <c r="DW20" s="68"/>
      <c r="DX20" s="69"/>
      <c r="DY20" s="68"/>
      <c r="DZ20" s="69"/>
    </row>
    <row r="21" spans="1:132" ht="15.75">
      <c r="A21" s="110" t="s">
        <v>124</v>
      </c>
      <c r="B21" s="69">
        <v>2966175</v>
      </c>
      <c r="C21" s="68" t="s">
        <v>65</v>
      </c>
      <c r="D21" s="69">
        <v>2990625</v>
      </c>
      <c r="E21" s="68" t="s">
        <v>65</v>
      </c>
      <c r="F21" s="69">
        <v>3028275</v>
      </c>
      <c r="G21" s="68" t="s">
        <v>65</v>
      </c>
      <c r="H21" s="69">
        <v>3080825</v>
      </c>
      <c r="I21" s="68" t="s">
        <v>65</v>
      </c>
      <c r="J21" s="69">
        <v>3089775</v>
      </c>
      <c r="K21" s="68" t="s">
        <v>65</v>
      </c>
      <c r="L21" s="69">
        <v>3148125</v>
      </c>
      <c r="M21" s="68" t="s">
        <v>65</v>
      </c>
      <c r="N21" s="69">
        <v>3151925</v>
      </c>
      <c r="O21" s="68" t="s">
        <v>65</v>
      </c>
      <c r="P21" s="69">
        <v>3169825</v>
      </c>
      <c r="Q21" s="68" t="s">
        <v>65</v>
      </c>
      <c r="R21" s="69">
        <v>3160825</v>
      </c>
      <c r="S21" s="68" t="s">
        <v>65</v>
      </c>
      <c r="T21" s="69">
        <v>3177575</v>
      </c>
      <c r="U21" s="68" t="s">
        <v>65</v>
      </c>
      <c r="V21" s="69">
        <v>3167525</v>
      </c>
      <c r="W21" s="68" t="s">
        <v>65</v>
      </c>
      <c r="X21" s="69">
        <v>3176325</v>
      </c>
      <c r="Y21" s="68" t="s">
        <v>65</v>
      </c>
      <c r="Z21" s="69">
        <v>3205575</v>
      </c>
      <c r="AA21" s="68" t="s">
        <v>65</v>
      </c>
      <c r="AB21" s="69">
        <v>3223250</v>
      </c>
      <c r="AC21" s="68" t="s">
        <v>65</v>
      </c>
      <c r="AD21" s="69">
        <v>3238950</v>
      </c>
      <c r="AE21" s="68" t="s">
        <v>65</v>
      </c>
      <c r="AF21" s="69">
        <v>3241000</v>
      </c>
      <c r="AG21" s="68" t="s">
        <v>65</v>
      </c>
      <c r="AH21" s="69">
        <v>3257800</v>
      </c>
      <c r="AI21" s="68" t="s">
        <v>65</v>
      </c>
      <c r="AJ21" s="69">
        <v>3288025</v>
      </c>
      <c r="AK21" s="68" t="s">
        <v>65</v>
      </c>
      <c r="AL21" s="69">
        <v>3343100</v>
      </c>
      <c r="AM21" s="68" t="s">
        <v>65</v>
      </c>
      <c r="AN21" s="69">
        <v>3382175</v>
      </c>
      <c r="AO21" s="68" t="s">
        <v>65</v>
      </c>
      <c r="AP21" s="69">
        <v>3401625</v>
      </c>
      <c r="AQ21" s="68" t="s">
        <v>65</v>
      </c>
      <c r="AR21" s="69">
        <v>3426550</v>
      </c>
      <c r="AS21" s="68" t="s">
        <v>65</v>
      </c>
      <c r="AT21" s="69">
        <v>3457700</v>
      </c>
      <c r="AU21" s="68" t="s">
        <v>65</v>
      </c>
      <c r="AV21" s="69">
        <v>3487600</v>
      </c>
      <c r="AW21" s="68" t="s">
        <v>65</v>
      </c>
      <c r="AX21" s="69">
        <v>3524775</v>
      </c>
      <c r="AY21" s="68" t="s">
        <v>65</v>
      </c>
      <c r="AZ21" s="69">
        <v>3543175</v>
      </c>
      <c r="BA21" s="68" t="s">
        <v>65</v>
      </c>
      <c r="BB21" s="69">
        <v>3572950</v>
      </c>
      <c r="BC21" s="68" t="s">
        <v>65</v>
      </c>
      <c r="BD21" s="69">
        <v>3593350</v>
      </c>
      <c r="BE21" s="68" t="s">
        <v>65</v>
      </c>
      <c r="BF21" s="69">
        <v>3636525</v>
      </c>
      <c r="BG21" s="68" t="s">
        <v>65</v>
      </c>
      <c r="BH21" s="69">
        <v>3647400</v>
      </c>
      <c r="BI21" s="68" t="s">
        <v>65</v>
      </c>
      <c r="BJ21" s="69">
        <v>3650650</v>
      </c>
      <c r="BK21" s="68" t="s">
        <v>65</v>
      </c>
      <c r="BL21" s="69">
        <v>3679225</v>
      </c>
      <c r="BM21" s="68" t="s">
        <v>65</v>
      </c>
      <c r="BN21" s="69">
        <v>3681500</v>
      </c>
      <c r="BO21" s="68" t="s">
        <v>65</v>
      </c>
      <c r="BP21" s="69">
        <v>3709675</v>
      </c>
      <c r="BQ21" s="68" t="s">
        <v>65</v>
      </c>
      <c r="BR21" s="69">
        <v>3734625</v>
      </c>
      <c r="BS21" s="68" t="s">
        <v>65</v>
      </c>
      <c r="BT21" s="69">
        <v>3747950</v>
      </c>
      <c r="BU21" s="68" t="s">
        <v>65</v>
      </c>
      <c r="BV21" s="69">
        <v>3722375</v>
      </c>
      <c r="BW21" s="68" t="s">
        <v>65</v>
      </c>
      <c r="BX21" s="69">
        <v>3740850</v>
      </c>
      <c r="BY21" s="68" t="s">
        <v>65</v>
      </c>
      <c r="BZ21" s="69">
        <v>3722900</v>
      </c>
      <c r="CA21" s="68" t="s">
        <v>65</v>
      </c>
      <c r="CB21" s="69">
        <v>3644250</v>
      </c>
      <c r="CC21" s="68" t="s">
        <v>65</v>
      </c>
      <c r="CD21" s="69">
        <v>3593750</v>
      </c>
      <c r="CE21" s="68" t="s">
        <v>65</v>
      </c>
      <c r="CF21" s="69">
        <v>3588900</v>
      </c>
      <c r="CG21" s="68" t="s">
        <v>65</v>
      </c>
      <c r="CH21" s="69">
        <v>3600625</v>
      </c>
      <c r="CI21" s="68" t="s">
        <v>65</v>
      </c>
      <c r="CJ21" s="69">
        <v>3635475</v>
      </c>
      <c r="CK21" s="68" t="s">
        <v>65</v>
      </c>
      <c r="CL21" s="69">
        <v>3651200</v>
      </c>
      <c r="CM21" s="68" t="s">
        <v>65</v>
      </c>
      <c r="CN21" s="69">
        <v>3686475</v>
      </c>
      <c r="CO21" s="68" t="s">
        <v>65</v>
      </c>
      <c r="CP21" s="69">
        <v>3711375</v>
      </c>
      <c r="CQ21" s="68" t="s">
        <v>65</v>
      </c>
      <c r="CR21" s="69">
        <v>3734750</v>
      </c>
      <c r="CS21" s="68" t="s">
        <v>65</v>
      </c>
      <c r="CT21" s="69">
        <v>3720325</v>
      </c>
      <c r="CU21" s="68" t="s">
        <v>65</v>
      </c>
      <c r="CV21" s="69">
        <v>3747400</v>
      </c>
      <c r="CW21" s="68" t="s">
        <v>65</v>
      </c>
      <c r="CX21" s="69">
        <v>3755275</v>
      </c>
      <c r="CY21" s="68" t="s">
        <v>65</v>
      </c>
      <c r="CZ21" s="69">
        <v>3797575</v>
      </c>
      <c r="DA21" s="68" t="s">
        <v>65</v>
      </c>
      <c r="DB21" s="69">
        <v>3818750</v>
      </c>
      <c r="DC21" s="68" t="s">
        <v>65</v>
      </c>
      <c r="DD21" s="69">
        <v>3834175</v>
      </c>
      <c r="DE21" s="68" t="s">
        <v>65</v>
      </c>
      <c r="DF21" s="69">
        <v>3857825</v>
      </c>
      <c r="DG21" s="68" t="s">
        <v>65</v>
      </c>
      <c r="DH21" s="69">
        <v>3858425</v>
      </c>
      <c r="DI21" s="68" t="s">
        <v>65</v>
      </c>
      <c r="DJ21" s="69">
        <v>3884600</v>
      </c>
      <c r="DK21" s="68" t="s">
        <v>65</v>
      </c>
      <c r="DL21" s="69">
        <v>3901650</v>
      </c>
      <c r="DM21" s="68" t="s">
        <v>65</v>
      </c>
      <c r="DN21" s="69">
        <v>3944975</v>
      </c>
      <c r="DO21" s="68" t="s">
        <v>65</v>
      </c>
      <c r="DP21" s="69">
        <v>3979050</v>
      </c>
      <c r="DQ21" s="68" t="s">
        <v>65</v>
      </c>
      <c r="DR21" s="69">
        <v>3957925</v>
      </c>
      <c r="DS21" s="68" t="s">
        <v>65</v>
      </c>
      <c r="DT21" s="69">
        <v>4002600</v>
      </c>
      <c r="DU21" s="68" t="s">
        <v>65</v>
      </c>
      <c r="DV21" s="69">
        <v>4051400</v>
      </c>
      <c r="DW21" s="68" t="s">
        <v>65</v>
      </c>
      <c r="DX21" s="69">
        <v>4073675</v>
      </c>
      <c r="DY21" s="68" t="s">
        <v>65</v>
      </c>
      <c r="DZ21" s="69">
        <v>4076200</v>
      </c>
    </row>
    <row r="22" spans="1:132" ht="15.75">
      <c r="A22" s="68" t="s">
        <v>129</v>
      </c>
      <c r="B22" s="69">
        <v>31645.599999999999</v>
      </c>
      <c r="C22" s="68" t="s">
        <v>65</v>
      </c>
      <c r="D22" s="69">
        <v>39462.9</v>
      </c>
      <c r="E22" s="68" t="s">
        <v>65</v>
      </c>
      <c r="F22" s="69">
        <v>41331.300000000003</v>
      </c>
      <c r="G22" s="68" t="s">
        <v>65</v>
      </c>
      <c r="H22" s="69">
        <v>35455.300000000003</v>
      </c>
      <c r="I22" s="68" t="s">
        <v>65</v>
      </c>
      <c r="J22" s="69">
        <v>38345.4</v>
      </c>
      <c r="K22" s="68" t="s">
        <v>65</v>
      </c>
      <c r="L22" s="69">
        <v>27338.5</v>
      </c>
      <c r="M22" s="68" t="s">
        <v>65</v>
      </c>
      <c r="N22" s="69">
        <v>30555.7</v>
      </c>
      <c r="O22" s="68" t="s">
        <v>65</v>
      </c>
      <c r="P22" s="69">
        <v>32530.6</v>
      </c>
      <c r="Q22" s="68" t="s">
        <v>65</v>
      </c>
      <c r="R22" s="69">
        <v>34187.5</v>
      </c>
      <c r="S22" s="68" t="s">
        <v>65</v>
      </c>
      <c r="T22" s="69">
        <v>37065.199999999997</v>
      </c>
      <c r="U22" s="68" t="s">
        <v>65</v>
      </c>
      <c r="V22" s="69">
        <v>39776.199999999997</v>
      </c>
      <c r="W22" s="68" t="s">
        <v>65</v>
      </c>
      <c r="X22" s="69">
        <v>35611.300000000003</v>
      </c>
      <c r="Y22" s="68" t="s">
        <v>65</v>
      </c>
      <c r="Z22" s="69">
        <v>36443.800000000003</v>
      </c>
      <c r="AA22" s="68" t="s">
        <v>65</v>
      </c>
      <c r="AB22" s="69">
        <v>41699.9</v>
      </c>
      <c r="AC22" s="68" t="s">
        <v>65</v>
      </c>
      <c r="AD22" s="69">
        <v>38083.5</v>
      </c>
      <c r="AE22" s="68" t="s">
        <v>65</v>
      </c>
      <c r="AF22" s="69">
        <v>37513.4</v>
      </c>
      <c r="AG22" s="68" t="s">
        <v>65</v>
      </c>
      <c r="AH22" s="69">
        <v>42026</v>
      </c>
      <c r="AI22" s="68" t="s">
        <v>65</v>
      </c>
      <c r="AJ22" s="69">
        <v>47633.4</v>
      </c>
      <c r="AK22" s="68" t="s">
        <v>65</v>
      </c>
      <c r="AL22" s="69">
        <v>52313.5</v>
      </c>
      <c r="AM22" s="68" t="s">
        <v>65</v>
      </c>
      <c r="AN22" s="69">
        <v>48902.8</v>
      </c>
      <c r="AO22" s="68" t="s">
        <v>65</v>
      </c>
      <c r="AP22" s="69">
        <v>51210.6</v>
      </c>
      <c r="AQ22" s="68" t="s">
        <v>65</v>
      </c>
      <c r="AR22" s="69">
        <v>49432.7</v>
      </c>
      <c r="AS22" s="68" t="s">
        <v>65</v>
      </c>
      <c r="AT22" s="69">
        <v>49102.8</v>
      </c>
      <c r="AU22" s="68" t="s">
        <v>65</v>
      </c>
      <c r="AV22" s="69">
        <v>52520.5</v>
      </c>
      <c r="AW22" s="68" t="s">
        <v>65</v>
      </c>
      <c r="AX22" s="69">
        <v>61554.9</v>
      </c>
      <c r="AY22" s="68" t="s">
        <v>65</v>
      </c>
      <c r="AZ22" s="69">
        <v>59467.6</v>
      </c>
      <c r="BA22" s="68" t="s">
        <v>65</v>
      </c>
      <c r="BB22" s="69">
        <v>56551.7</v>
      </c>
      <c r="BC22" s="68" t="s">
        <v>65</v>
      </c>
      <c r="BD22" s="69">
        <v>53299.199999999997</v>
      </c>
      <c r="BE22" s="68" t="s">
        <v>65</v>
      </c>
      <c r="BF22" s="69">
        <v>59250.3</v>
      </c>
      <c r="BG22" s="68" t="s">
        <v>65</v>
      </c>
      <c r="BH22" s="69">
        <v>62063.8</v>
      </c>
      <c r="BI22" s="68" t="s">
        <v>65</v>
      </c>
      <c r="BJ22" s="69">
        <v>72801.5</v>
      </c>
      <c r="BK22" s="68" t="s">
        <v>65</v>
      </c>
      <c r="BL22" s="69">
        <v>85213.1</v>
      </c>
      <c r="BM22" s="68" t="s">
        <v>65</v>
      </c>
      <c r="BN22" s="69">
        <v>108874</v>
      </c>
      <c r="BO22" s="68" t="s">
        <v>65</v>
      </c>
      <c r="BP22" s="69">
        <v>146456</v>
      </c>
      <c r="BQ22" s="68" t="s">
        <v>65</v>
      </c>
      <c r="BR22" s="69">
        <v>162218</v>
      </c>
      <c r="BS22" s="68" t="s">
        <v>65</v>
      </c>
      <c r="BT22" s="69">
        <v>179493</v>
      </c>
      <c r="BU22" s="68" t="s">
        <v>65</v>
      </c>
      <c r="BV22" s="69">
        <v>194285</v>
      </c>
      <c r="BW22" s="68" t="s">
        <v>65</v>
      </c>
      <c r="BX22" s="69">
        <v>199883</v>
      </c>
      <c r="BY22" s="68" t="s">
        <v>65</v>
      </c>
      <c r="BZ22" s="69">
        <v>205597</v>
      </c>
      <c r="CA22" s="68" t="s">
        <v>65</v>
      </c>
      <c r="CB22" s="69">
        <v>192902</v>
      </c>
      <c r="CC22" s="68" t="s">
        <v>65</v>
      </c>
      <c r="CD22" s="69">
        <v>189454</v>
      </c>
      <c r="CE22" s="68" t="s">
        <v>65</v>
      </c>
      <c r="CF22" s="69">
        <v>200516</v>
      </c>
      <c r="CG22" s="68" t="s">
        <v>65</v>
      </c>
      <c r="CH22" s="69">
        <v>220613</v>
      </c>
      <c r="CI22" s="68" t="s">
        <v>65</v>
      </c>
      <c r="CJ22" s="69">
        <v>237424</v>
      </c>
      <c r="CK22" s="68" t="s">
        <v>65</v>
      </c>
      <c r="CL22" s="69">
        <v>242618</v>
      </c>
      <c r="CM22" s="68" t="s">
        <v>65</v>
      </c>
      <c r="CN22" s="69">
        <v>251825</v>
      </c>
      <c r="CO22" s="68" t="s">
        <v>65</v>
      </c>
      <c r="CP22" s="69">
        <v>273852</v>
      </c>
      <c r="CQ22" s="68" t="s">
        <v>65</v>
      </c>
      <c r="CR22" s="69">
        <v>287114</v>
      </c>
      <c r="CS22" s="68" t="s">
        <v>65</v>
      </c>
      <c r="CT22" s="69">
        <v>315651</v>
      </c>
      <c r="CU22" s="68" t="s">
        <v>65</v>
      </c>
      <c r="CV22" s="69">
        <v>334204</v>
      </c>
      <c r="CW22" s="68" t="s">
        <v>65</v>
      </c>
      <c r="CX22" s="69">
        <v>348014</v>
      </c>
      <c r="CY22" s="68" t="s">
        <v>65</v>
      </c>
      <c r="CZ22" s="69">
        <v>350414</v>
      </c>
      <c r="DA22" s="68" t="s">
        <v>65</v>
      </c>
      <c r="DB22" s="69">
        <v>363476</v>
      </c>
      <c r="DC22" s="68" t="s">
        <v>65</v>
      </c>
      <c r="DD22" s="69">
        <v>372240</v>
      </c>
      <c r="DE22" s="68" t="s">
        <v>65</v>
      </c>
      <c r="DF22" s="69">
        <v>376768</v>
      </c>
      <c r="DG22" s="68" t="s">
        <v>65</v>
      </c>
      <c r="DH22" s="69">
        <v>369682</v>
      </c>
      <c r="DI22" s="68" t="s">
        <v>65</v>
      </c>
      <c r="DJ22" s="69">
        <v>373594</v>
      </c>
      <c r="DK22" s="68" t="s">
        <v>65</v>
      </c>
      <c r="DL22" s="69">
        <v>366884</v>
      </c>
      <c r="DM22" s="68" t="s">
        <v>65</v>
      </c>
      <c r="DN22" s="69">
        <v>365894</v>
      </c>
      <c r="DO22" s="68" t="s">
        <v>65</v>
      </c>
      <c r="DP22" s="69">
        <v>356331</v>
      </c>
      <c r="DQ22" s="68" t="s">
        <v>65</v>
      </c>
      <c r="DR22" s="69">
        <v>361247</v>
      </c>
      <c r="DS22" s="68" t="s">
        <v>65</v>
      </c>
      <c r="DT22" s="69">
        <v>370783</v>
      </c>
      <c r="DU22" s="68" t="s">
        <v>65</v>
      </c>
      <c r="DV22" s="69">
        <v>373017</v>
      </c>
      <c r="DW22" s="68" t="s">
        <v>65</v>
      </c>
      <c r="DX22" s="69">
        <v>361074</v>
      </c>
      <c r="DY22" s="68" t="s">
        <v>65</v>
      </c>
      <c r="DZ22" s="69">
        <v>360284</v>
      </c>
      <c r="EA22" s="68" t="s">
        <v>65</v>
      </c>
      <c r="EB22" s="69" t="s">
        <v>66</v>
      </c>
    </row>
    <row r="23" spans="1:132" ht="15.75">
      <c r="A23" s="76"/>
      <c r="B23" s="77"/>
      <c r="C23" s="76"/>
      <c r="D23" s="77"/>
      <c r="E23" s="76"/>
      <c r="F23" s="77"/>
      <c r="G23" s="76"/>
      <c r="H23" s="77"/>
      <c r="I23" s="76"/>
      <c r="J23" s="77"/>
      <c r="K23" s="76"/>
      <c r="L23" s="77"/>
      <c r="M23" s="76"/>
      <c r="N23" s="77"/>
      <c r="O23" s="76"/>
      <c r="P23" s="77"/>
      <c r="Q23" s="76"/>
      <c r="R23" s="77"/>
      <c r="S23" s="76"/>
      <c r="T23" s="77"/>
      <c r="U23" s="76"/>
      <c r="V23" s="77"/>
      <c r="W23" s="76"/>
      <c r="X23" s="77"/>
      <c r="Y23" s="76"/>
      <c r="Z23" s="77"/>
      <c r="AA23" s="76"/>
      <c r="AB23" s="77"/>
      <c r="AC23" s="76"/>
      <c r="AD23" s="77"/>
      <c r="AE23" s="76"/>
      <c r="AF23" s="77"/>
      <c r="AG23" s="76"/>
      <c r="AH23" s="77"/>
      <c r="AI23" s="76"/>
      <c r="AJ23" s="77"/>
      <c r="AK23" s="76"/>
      <c r="AL23" s="77"/>
      <c r="AM23" s="76"/>
      <c r="AN23" s="77"/>
      <c r="AO23" s="76"/>
      <c r="AP23" s="77"/>
      <c r="AQ23" s="76"/>
      <c r="AR23" s="77"/>
      <c r="AS23" s="76"/>
      <c r="AT23" s="77"/>
      <c r="AU23" s="76"/>
      <c r="AV23" s="77"/>
      <c r="AW23" s="76"/>
      <c r="AX23" s="77"/>
      <c r="AY23" s="76"/>
      <c r="AZ23" s="77"/>
      <c r="BA23" s="76"/>
      <c r="BB23" s="77"/>
      <c r="BC23" s="76"/>
      <c r="BD23" s="77"/>
      <c r="BE23" s="76"/>
      <c r="BF23" s="77"/>
      <c r="BG23" s="76"/>
      <c r="BH23" s="77"/>
      <c r="BI23" s="76"/>
      <c r="BJ23" s="77"/>
      <c r="BK23" s="76"/>
      <c r="BL23" s="77"/>
      <c r="BM23" s="76"/>
      <c r="BN23" s="77"/>
      <c r="BO23" s="76"/>
      <c r="BP23" s="77"/>
      <c r="BQ23" s="76"/>
      <c r="BR23" s="77"/>
      <c r="BS23" s="76"/>
      <c r="BT23" s="77"/>
      <c r="BU23" s="76"/>
      <c r="BV23" s="77"/>
      <c r="BW23" s="76"/>
      <c r="BX23" s="77"/>
      <c r="BY23" s="76"/>
      <c r="BZ23" s="77"/>
      <c r="CA23" s="76"/>
      <c r="CB23" s="77"/>
      <c r="CC23" s="76"/>
      <c r="CD23" s="77"/>
      <c r="CE23" s="76"/>
      <c r="CF23" s="77"/>
      <c r="CG23" s="76"/>
      <c r="CH23" s="77"/>
      <c r="CI23" s="76"/>
      <c r="CJ23" s="77"/>
      <c r="CK23" s="76"/>
      <c r="CL23" s="77"/>
      <c r="CM23" s="76"/>
      <c r="CN23" s="77"/>
      <c r="CO23" s="76"/>
      <c r="CP23" s="77"/>
      <c r="CQ23" s="76"/>
      <c r="CR23" s="77"/>
      <c r="CS23" s="76"/>
      <c r="CT23" s="77"/>
      <c r="CU23" s="76"/>
      <c r="CV23" s="77"/>
      <c r="CW23" s="76"/>
      <c r="CX23" s="77"/>
      <c r="CY23" s="76"/>
      <c r="CZ23" s="77"/>
      <c r="DA23" s="76"/>
      <c r="DB23" s="77"/>
      <c r="DC23" s="76"/>
      <c r="DD23" s="77"/>
      <c r="DE23" s="76"/>
      <c r="DF23" s="77"/>
      <c r="DG23" s="76"/>
      <c r="DH23" s="77"/>
      <c r="DI23" s="76"/>
      <c r="DJ23" s="77"/>
      <c r="DK23" s="76"/>
      <c r="DL23" s="77"/>
      <c r="DM23" s="76"/>
      <c r="DN23" s="77"/>
      <c r="DO23" s="76"/>
      <c r="DP23" s="77"/>
      <c r="DQ23" s="76"/>
      <c r="DR23" s="77"/>
      <c r="DS23" s="76"/>
      <c r="DT23" s="77"/>
      <c r="DU23" s="76"/>
      <c r="DV23" s="77"/>
      <c r="DW23" s="76"/>
      <c r="DX23" s="77"/>
      <c r="DY23" s="76"/>
      <c r="DZ23" s="77"/>
    </row>
    <row r="24" spans="1:132">
      <c r="A24" s="42" t="s">
        <v>86</v>
      </c>
    </row>
    <row r="25" spans="1:132">
      <c r="A25" s="42" t="s">
        <v>137</v>
      </c>
      <c r="B25" s="42"/>
      <c r="D25" s="42" t="s">
        <v>87</v>
      </c>
    </row>
    <row r="26" spans="1:132">
      <c r="A26" s="1"/>
    </row>
    <row r="27" spans="1:132">
      <c r="A27" s="43" t="s">
        <v>89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32">
      <c r="A28" s="1"/>
    </row>
    <row r="29" spans="1:132">
      <c r="A29" s="44" t="s">
        <v>88</v>
      </c>
    </row>
    <row r="30" spans="1:132">
      <c r="A30" s="1"/>
    </row>
    <row r="31" spans="1:132">
      <c r="A31" s="1"/>
    </row>
    <row r="32" spans="1:13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2"/>
    </row>
    <row r="73" spans="1:1">
      <c r="A73" s="2"/>
    </row>
  </sheetData>
  <mergeCells count="64">
    <mergeCell ref="A1:B1"/>
    <mergeCell ref="C1:D1"/>
    <mergeCell ref="E1:F1"/>
    <mergeCell ref="G1:H1"/>
    <mergeCell ref="I1:J1"/>
    <mergeCell ref="K1:L1"/>
    <mergeCell ref="M1:N1"/>
    <mergeCell ref="O1:P1"/>
    <mergeCell ref="BE1:BF1"/>
    <mergeCell ref="Y1:Z1"/>
    <mergeCell ref="AA1:AB1"/>
    <mergeCell ref="AC1:AD1"/>
    <mergeCell ref="AE1:AF1"/>
    <mergeCell ref="Q1:R1"/>
    <mergeCell ref="S1:T1"/>
    <mergeCell ref="BA1:BB1"/>
    <mergeCell ref="BC1:BD1"/>
    <mergeCell ref="BY1:BZ1"/>
    <mergeCell ref="W1:X1"/>
    <mergeCell ref="U1:V1"/>
    <mergeCell ref="AS1:AT1"/>
    <mergeCell ref="AU1:AV1"/>
    <mergeCell ref="AG1:AH1"/>
    <mergeCell ref="AW1:AX1"/>
    <mergeCell ref="AY1:AZ1"/>
    <mergeCell ref="AI1:AJ1"/>
    <mergeCell ref="AK1:AL1"/>
    <mergeCell ref="AM1:AN1"/>
    <mergeCell ref="AO1:AP1"/>
    <mergeCell ref="AQ1:AR1"/>
    <mergeCell ref="CY1:CZ1"/>
    <mergeCell ref="DA1:DB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CA1:CB1"/>
    <mergeCell ref="CC1:CD1"/>
    <mergeCell ref="CO1:CP1"/>
    <mergeCell ref="CQ1:CR1"/>
    <mergeCell ref="CS1:CT1"/>
    <mergeCell ref="CU1:CV1"/>
    <mergeCell ref="CW1:CX1"/>
    <mergeCell ref="CE1:CF1"/>
    <mergeCell ref="CG1:CH1"/>
    <mergeCell ref="CI1:CJ1"/>
    <mergeCell ref="CK1:CL1"/>
    <mergeCell ref="CM1:CN1"/>
    <mergeCell ref="DW1:DX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topLeftCell="AW1" workbookViewId="0">
      <selection activeCell="BN23" sqref="BN23"/>
    </sheetView>
  </sheetViews>
  <sheetFormatPr defaultRowHeight="15"/>
  <cols>
    <col min="1" max="1" width="52.85546875" bestFit="1" customWidth="1"/>
    <col min="2" max="8" width="10.5703125" bestFit="1" customWidth="1"/>
    <col min="9" max="9" width="9.7109375" bestFit="1" customWidth="1"/>
    <col min="10" max="22" width="10.5703125" bestFit="1" customWidth="1"/>
    <col min="23" max="23" width="9.7109375" bestFit="1" customWidth="1"/>
    <col min="24" max="33" width="10.5703125" bestFit="1" customWidth="1"/>
  </cols>
  <sheetData>
    <row r="1" spans="1:67" ht="15" customHeight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1" t="s">
        <v>64</v>
      </c>
      <c r="BN1" s="36" t="s">
        <v>83</v>
      </c>
      <c r="BO1" s="36" t="s">
        <v>149</v>
      </c>
    </row>
    <row r="2" spans="1:67">
      <c r="A2" s="18" t="s">
        <v>148</v>
      </c>
      <c r="B2" s="69">
        <v>1.72</v>
      </c>
      <c r="C2" s="69">
        <v>1.76</v>
      </c>
      <c r="D2" s="69">
        <v>1.92</v>
      </c>
      <c r="E2" s="69">
        <v>1.78</v>
      </c>
      <c r="F2" s="69">
        <v>1.74</v>
      </c>
      <c r="G2" s="69">
        <v>1.79</v>
      </c>
      <c r="H2" s="69">
        <v>1.84</v>
      </c>
      <c r="I2" s="69">
        <v>1.95</v>
      </c>
      <c r="J2" s="69">
        <v>2.16</v>
      </c>
      <c r="K2" s="69">
        <v>2.2999999999999998</v>
      </c>
      <c r="L2" s="69">
        <v>2.67</v>
      </c>
      <c r="M2" s="69">
        <v>2.31</v>
      </c>
      <c r="N2" s="69">
        <v>2.3199999999999998</v>
      </c>
      <c r="O2" s="69">
        <v>2.84</v>
      </c>
      <c r="P2" s="69">
        <v>3.89</v>
      </c>
      <c r="Q2" s="69">
        <v>3.53</v>
      </c>
      <c r="R2" s="69">
        <v>3.35</v>
      </c>
      <c r="S2" s="69">
        <v>2.87</v>
      </c>
      <c r="T2" s="69">
        <v>2.92</v>
      </c>
      <c r="U2" s="69">
        <v>2.88</v>
      </c>
      <c r="V2" s="69">
        <v>2.9</v>
      </c>
      <c r="W2" s="69">
        <v>3.1</v>
      </c>
      <c r="X2" s="69">
        <v>2.85</v>
      </c>
      <c r="Y2" s="69">
        <v>2.65</v>
      </c>
      <c r="Z2" s="69">
        <v>2.66</v>
      </c>
      <c r="AA2" s="69">
        <v>2.34</v>
      </c>
      <c r="AB2" s="69">
        <v>2.2200000000000002</v>
      </c>
      <c r="AC2" s="69">
        <v>2.33</v>
      </c>
      <c r="AD2" s="69">
        <v>2.17</v>
      </c>
      <c r="AE2" s="69">
        <v>2.16</v>
      </c>
      <c r="AF2" s="69">
        <v>2.17</v>
      </c>
      <c r="AG2" s="69">
        <v>2.13</v>
      </c>
      <c r="AH2" s="69">
        <v>2.04</v>
      </c>
      <c r="AI2" s="69">
        <v>1.92</v>
      </c>
      <c r="AJ2" s="69">
        <v>1.83</v>
      </c>
      <c r="AK2" s="69">
        <v>1.77</v>
      </c>
      <c r="AL2" s="69">
        <v>1.74</v>
      </c>
      <c r="AM2" s="69">
        <v>1.59</v>
      </c>
      <c r="AN2" s="69">
        <v>1.91</v>
      </c>
      <c r="AO2" s="69">
        <v>2.33</v>
      </c>
      <c r="AP2" s="69">
        <v>2.23</v>
      </c>
      <c r="AQ2" s="69">
        <v>1.94</v>
      </c>
      <c r="AR2" s="69">
        <v>1.79</v>
      </c>
      <c r="AS2" s="69">
        <v>1.74</v>
      </c>
      <c r="AT2" s="69">
        <v>1.79</v>
      </c>
      <c r="AU2" s="69">
        <v>1.8</v>
      </c>
      <c r="AV2" s="69">
        <v>1.7</v>
      </c>
      <c r="AW2" s="69">
        <v>1.68</v>
      </c>
      <c r="AX2" s="69">
        <v>1.63</v>
      </c>
      <c r="AY2" s="69">
        <v>1.57</v>
      </c>
      <c r="AZ2" s="69">
        <v>1.82</v>
      </c>
      <c r="BA2" s="69">
        <v>1.85</v>
      </c>
      <c r="BB2" s="69">
        <v>1.83</v>
      </c>
      <c r="BC2" s="69">
        <v>2.09</v>
      </c>
      <c r="BD2" s="69">
        <v>2.0299999999999998</v>
      </c>
      <c r="BE2" s="69">
        <v>2.04</v>
      </c>
      <c r="BF2" s="69">
        <v>2.0099999999999998</v>
      </c>
      <c r="BG2" s="69">
        <v>2.21</v>
      </c>
      <c r="BH2" s="69">
        <v>2.25</v>
      </c>
      <c r="BI2" s="69">
        <v>2.35</v>
      </c>
      <c r="BJ2" s="69">
        <v>2.2599999999999998</v>
      </c>
      <c r="BK2" s="69">
        <v>2.2000000000000002</v>
      </c>
      <c r="BL2" s="69">
        <v>2.4500000000000002</v>
      </c>
      <c r="BM2" s="69">
        <v>2.65</v>
      </c>
      <c r="BN2" s="69">
        <v>3.2</v>
      </c>
      <c r="BO2" s="69" t="s">
        <v>66</v>
      </c>
    </row>
    <row r="3" spans="1:67">
      <c r="A3" s="129" t="s">
        <v>157</v>
      </c>
      <c r="B3" s="134">
        <v>72.959999999999994</v>
      </c>
      <c r="C3" s="134">
        <v>70.400000000000006</v>
      </c>
      <c r="D3" s="134">
        <v>69.680000000000007</v>
      </c>
      <c r="E3" s="135">
        <v>71.63</v>
      </c>
      <c r="F3" s="134">
        <v>73.61</v>
      </c>
      <c r="G3" s="134">
        <v>73.819999999999993</v>
      </c>
      <c r="H3" s="134">
        <v>75.319999999999993</v>
      </c>
      <c r="I3" s="135">
        <v>74.86</v>
      </c>
      <c r="J3" s="134">
        <v>74.790000000000006</v>
      </c>
      <c r="K3" s="134">
        <v>71.510000000000005</v>
      </c>
      <c r="L3" s="134">
        <v>70.75</v>
      </c>
      <c r="M3" s="135">
        <v>67.95</v>
      </c>
      <c r="N3" s="134">
        <v>66.77</v>
      </c>
      <c r="O3" s="134">
        <v>70.349999999999994</v>
      </c>
      <c r="P3" s="134">
        <v>68.900000000000006</v>
      </c>
      <c r="Q3" s="135">
        <v>67.400000000000006</v>
      </c>
      <c r="R3" s="134">
        <v>71.81</v>
      </c>
      <c r="S3" s="134">
        <v>71.17</v>
      </c>
      <c r="T3" s="134">
        <v>71.739999999999995</v>
      </c>
      <c r="U3" s="135">
        <v>73.86</v>
      </c>
      <c r="V3" s="134">
        <v>75.87</v>
      </c>
      <c r="W3" s="134">
        <v>80.23</v>
      </c>
      <c r="X3" s="134">
        <v>80.78</v>
      </c>
      <c r="Y3" s="135">
        <v>81.31</v>
      </c>
      <c r="Z3" s="134">
        <v>84.48</v>
      </c>
      <c r="AA3" s="134">
        <v>88.84</v>
      </c>
      <c r="AB3" s="134">
        <v>91.26</v>
      </c>
      <c r="AC3" s="135">
        <v>93.63</v>
      </c>
      <c r="AD3" s="134">
        <v>95.6</v>
      </c>
      <c r="AE3" s="134">
        <v>100.57</v>
      </c>
      <c r="AF3" s="134">
        <v>104.23</v>
      </c>
      <c r="AG3" s="134">
        <v>104.11</v>
      </c>
      <c r="AH3" s="134">
        <v>104.91</v>
      </c>
      <c r="AI3" s="134">
        <v>108.71</v>
      </c>
      <c r="AJ3" s="134">
        <v>113.34</v>
      </c>
      <c r="AK3" s="135">
        <v>121.08</v>
      </c>
      <c r="AL3" s="134">
        <v>127.97</v>
      </c>
      <c r="AM3" s="134">
        <v>146.49</v>
      </c>
      <c r="AN3" s="134">
        <v>154.11000000000001</v>
      </c>
      <c r="AO3" s="134">
        <v>127.35</v>
      </c>
      <c r="AP3" s="134">
        <v>115.77</v>
      </c>
      <c r="AQ3" s="134">
        <v>119</v>
      </c>
      <c r="AR3" s="134">
        <v>124.72</v>
      </c>
      <c r="AS3" s="134">
        <v>132.44</v>
      </c>
      <c r="AT3" s="134">
        <v>134.38</v>
      </c>
      <c r="AU3" s="134">
        <v>142.44</v>
      </c>
      <c r="AV3" s="134">
        <v>153.52000000000001</v>
      </c>
      <c r="AW3" s="134">
        <v>162.26</v>
      </c>
      <c r="AX3" s="134">
        <v>171.98</v>
      </c>
      <c r="AY3" s="134">
        <v>183.28</v>
      </c>
      <c r="AZ3" s="134">
        <v>186.52</v>
      </c>
      <c r="BA3" s="136">
        <v>176.26</v>
      </c>
      <c r="BB3" s="134">
        <v>172.83</v>
      </c>
      <c r="BC3" s="134">
        <v>172.7</v>
      </c>
      <c r="BD3" s="134">
        <v>168.58</v>
      </c>
      <c r="BE3" s="136">
        <v>166.89</v>
      </c>
      <c r="BF3" s="134">
        <v>171.31</v>
      </c>
      <c r="BG3" s="134">
        <v>164.44</v>
      </c>
      <c r="BH3" s="134">
        <v>162.80000000000001</v>
      </c>
      <c r="BI3" s="136">
        <v>163.25</v>
      </c>
      <c r="BJ3" s="134">
        <v>160</v>
      </c>
      <c r="BK3" s="134">
        <v>161.84</v>
      </c>
      <c r="BL3" s="134">
        <v>155.19999999999999</v>
      </c>
      <c r="BM3" s="136">
        <v>143.34</v>
      </c>
      <c r="BN3" s="134">
        <v>128.97</v>
      </c>
      <c r="BO3" s="134">
        <v>124.02</v>
      </c>
    </row>
    <row r="4" spans="1:67">
      <c r="A4" s="129" t="s">
        <v>158</v>
      </c>
      <c r="B4" s="132">
        <v>76.430000000000007</v>
      </c>
      <c r="C4" s="132">
        <v>75.92</v>
      </c>
      <c r="D4" s="132">
        <v>76.180000000000007</v>
      </c>
      <c r="E4" s="132">
        <v>77.900000000000006</v>
      </c>
      <c r="F4" s="132">
        <v>76.28</v>
      </c>
      <c r="G4" s="132">
        <v>77</v>
      </c>
      <c r="H4" s="132">
        <v>76.86</v>
      </c>
      <c r="I4" s="132">
        <v>77.959999999999994</v>
      </c>
      <c r="J4" s="132">
        <v>74.77</v>
      </c>
      <c r="K4" s="132">
        <v>75.430000000000007</v>
      </c>
      <c r="L4" s="132">
        <v>75.19</v>
      </c>
      <c r="M4" s="132">
        <v>72</v>
      </c>
      <c r="N4" s="132">
        <v>68.709999999999994</v>
      </c>
      <c r="O4" s="132">
        <v>71.3</v>
      </c>
      <c r="P4" s="132">
        <v>74.23</v>
      </c>
      <c r="Q4" s="132">
        <v>75.42</v>
      </c>
      <c r="R4" s="132">
        <v>77.64</v>
      </c>
      <c r="S4" s="132">
        <v>75.37</v>
      </c>
      <c r="T4" s="132">
        <v>76.540000000000006</v>
      </c>
      <c r="U4" s="132">
        <v>78.05</v>
      </c>
      <c r="V4" s="132">
        <v>80.58</v>
      </c>
      <c r="W4" s="132">
        <v>86.05</v>
      </c>
      <c r="X4" s="132">
        <v>85.47</v>
      </c>
      <c r="Y4" s="132">
        <v>87.7</v>
      </c>
      <c r="Z4" s="132">
        <v>90.09</v>
      </c>
      <c r="AA4" s="132">
        <v>93.97</v>
      </c>
      <c r="AB4" s="132">
        <v>96.07</v>
      </c>
      <c r="AC4" s="132">
        <v>96.05</v>
      </c>
      <c r="AD4" s="132">
        <v>99.14</v>
      </c>
      <c r="AE4" s="132">
        <v>102.09</v>
      </c>
      <c r="AF4" s="132">
        <v>101.6</v>
      </c>
      <c r="AG4" s="132">
        <v>99.5</v>
      </c>
      <c r="AH4" s="132">
        <v>101.03</v>
      </c>
      <c r="AI4" s="132">
        <v>108.07</v>
      </c>
      <c r="AJ4" s="132">
        <v>110.62</v>
      </c>
      <c r="AK4" s="132">
        <v>116.77</v>
      </c>
      <c r="AL4" s="132">
        <v>126.42</v>
      </c>
      <c r="AM4" s="132">
        <v>137.32</v>
      </c>
      <c r="AN4" s="132">
        <v>141.68</v>
      </c>
      <c r="AO4" s="132">
        <v>122.25</v>
      </c>
      <c r="AP4" s="132">
        <v>115.94</v>
      </c>
      <c r="AQ4" s="132">
        <v>116.21</v>
      </c>
      <c r="AR4" s="132">
        <v>117.57</v>
      </c>
      <c r="AS4" s="133">
        <v>117.94</v>
      </c>
      <c r="AT4" s="132">
        <v>118.75</v>
      </c>
      <c r="AU4" s="132">
        <v>121.57</v>
      </c>
      <c r="AV4" s="132">
        <v>121.18</v>
      </c>
      <c r="AW4" s="133">
        <v>125.74</v>
      </c>
      <c r="AX4" s="132">
        <v>135.80000000000001</v>
      </c>
      <c r="AY4" s="132">
        <v>141.37</v>
      </c>
      <c r="AZ4" s="132">
        <v>140.62</v>
      </c>
      <c r="BA4" s="133">
        <v>141.44999999999999</v>
      </c>
      <c r="BB4" s="132">
        <v>143.78</v>
      </c>
      <c r="BC4" s="132">
        <v>140.56</v>
      </c>
      <c r="BD4" s="132">
        <v>138.72</v>
      </c>
      <c r="BE4" s="133">
        <v>138.68</v>
      </c>
      <c r="BF4" s="132">
        <v>140.69</v>
      </c>
      <c r="BG4" s="132">
        <v>139.32</v>
      </c>
      <c r="BH4" s="132">
        <v>137.69</v>
      </c>
      <c r="BI4" s="133">
        <v>138.19</v>
      </c>
      <c r="BJ4" s="132">
        <v>138.51</v>
      </c>
      <c r="BK4" s="132">
        <v>138.94999999999999</v>
      </c>
      <c r="BL4" s="132">
        <v>134.93</v>
      </c>
      <c r="BM4" s="133">
        <v>130.11000000000001</v>
      </c>
      <c r="BN4" s="132">
        <v>119.48</v>
      </c>
      <c r="BO4" s="132">
        <v>120.7</v>
      </c>
    </row>
    <row r="5" spans="1:67">
      <c r="A5" s="96" t="s">
        <v>138</v>
      </c>
      <c r="B5" s="69">
        <v>56.4</v>
      </c>
      <c r="C5" s="69">
        <v>54.22</v>
      </c>
      <c r="D5" s="69">
        <v>51.57</v>
      </c>
      <c r="E5" s="69">
        <v>57.35</v>
      </c>
      <c r="F5" s="69">
        <v>56.12</v>
      </c>
      <c r="G5" s="69">
        <v>58.05</v>
      </c>
      <c r="H5" s="69">
        <v>59.32</v>
      </c>
      <c r="I5" s="69">
        <v>60.75</v>
      </c>
      <c r="J5" s="69">
        <v>55.8</v>
      </c>
      <c r="K5" s="69">
        <v>57.36</v>
      </c>
      <c r="L5" s="69">
        <v>55.09</v>
      </c>
      <c r="M5" s="69">
        <v>54.31</v>
      </c>
      <c r="N5" s="69">
        <v>52.41</v>
      </c>
      <c r="O5" s="69">
        <v>66.2</v>
      </c>
      <c r="P5" s="69">
        <v>45.16</v>
      </c>
      <c r="Q5" s="69">
        <v>57.68</v>
      </c>
      <c r="R5" s="69">
        <v>52.85</v>
      </c>
      <c r="S5" s="69">
        <v>58.06</v>
      </c>
      <c r="T5" s="69">
        <v>61.93</v>
      </c>
      <c r="U5" s="69">
        <v>65.459999999999994</v>
      </c>
      <c r="V5" s="69">
        <v>53.87</v>
      </c>
      <c r="W5" s="69">
        <v>78.989999999999995</v>
      </c>
      <c r="X5" s="69">
        <v>64.069999999999993</v>
      </c>
      <c r="Y5" s="69">
        <v>73.66</v>
      </c>
      <c r="Z5" s="69">
        <v>71.900000000000006</v>
      </c>
      <c r="AA5" s="69">
        <v>77.72</v>
      </c>
      <c r="AB5" s="69">
        <v>79.61</v>
      </c>
      <c r="AC5" s="69">
        <v>79.069999999999993</v>
      </c>
      <c r="AD5" s="69">
        <v>78.150000000000006</v>
      </c>
      <c r="AE5" s="69">
        <v>90.48</v>
      </c>
      <c r="AF5" s="69">
        <v>81.94</v>
      </c>
      <c r="AG5" s="69">
        <v>88.99</v>
      </c>
      <c r="AH5" s="69">
        <v>85.2</v>
      </c>
      <c r="AI5" s="69">
        <v>90.88</v>
      </c>
      <c r="AJ5" s="69">
        <v>87.73</v>
      </c>
      <c r="AK5" s="69">
        <v>96.62</v>
      </c>
      <c r="AL5" s="69">
        <v>104.3</v>
      </c>
      <c r="AM5" s="69">
        <v>104.77</v>
      </c>
      <c r="AN5" s="69">
        <v>115.83</v>
      </c>
      <c r="AO5" s="69">
        <v>116.63</v>
      </c>
      <c r="AP5" s="69">
        <v>84.19</v>
      </c>
      <c r="AQ5" s="69">
        <v>88.1</v>
      </c>
      <c r="AR5" s="69">
        <v>83.48</v>
      </c>
      <c r="AS5" s="69">
        <v>92.47</v>
      </c>
      <c r="AT5" s="69">
        <v>88.36</v>
      </c>
      <c r="AU5" s="69">
        <v>103.02</v>
      </c>
      <c r="AV5" s="69">
        <v>102.96</v>
      </c>
      <c r="AW5" s="69">
        <v>105.64</v>
      </c>
      <c r="AX5" s="69">
        <v>114.75</v>
      </c>
      <c r="AY5" s="69">
        <v>129.19999999999999</v>
      </c>
      <c r="AZ5" s="69">
        <v>123.33</v>
      </c>
      <c r="BA5" s="69">
        <v>118.84</v>
      </c>
      <c r="BB5" s="69">
        <v>124.37</v>
      </c>
      <c r="BC5" s="69">
        <v>119.36</v>
      </c>
      <c r="BD5" s="69">
        <v>115.36</v>
      </c>
      <c r="BE5" s="69">
        <v>103.85</v>
      </c>
      <c r="BF5" s="69">
        <v>113.96</v>
      </c>
      <c r="BG5" s="69">
        <v>120.1</v>
      </c>
      <c r="BH5" s="69">
        <v>105.98</v>
      </c>
      <c r="BI5" s="69">
        <v>109.98</v>
      </c>
      <c r="BJ5" s="69">
        <v>106.64</v>
      </c>
      <c r="BK5" s="69">
        <v>106.63</v>
      </c>
      <c r="BL5" s="69">
        <v>103.76</v>
      </c>
      <c r="BM5" s="69">
        <v>89.06</v>
      </c>
      <c r="BN5" s="69">
        <v>82.87</v>
      </c>
      <c r="BO5" s="69" t="s">
        <v>66</v>
      </c>
    </row>
    <row r="6" spans="1:67">
      <c r="A6" s="96" t="s">
        <v>139</v>
      </c>
      <c r="B6" s="69">
        <v>44.02</v>
      </c>
      <c r="C6" s="69">
        <v>41.72</v>
      </c>
      <c r="D6" s="69">
        <v>46.68</v>
      </c>
      <c r="E6" s="69">
        <v>44.29</v>
      </c>
      <c r="F6" s="69">
        <v>44.57</v>
      </c>
      <c r="G6" s="69">
        <v>47.87</v>
      </c>
      <c r="H6" s="69">
        <v>46.96</v>
      </c>
      <c r="I6" s="69">
        <v>44.58</v>
      </c>
      <c r="J6" s="69">
        <v>50.52</v>
      </c>
      <c r="K6" s="69">
        <v>48.85</v>
      </c>
      <c r="L6" s="69">
        <v>43.05</v>
      </c>
      <c r="M6" s="69">
        <v>40.200000000000003</v>
      </c>
      <c r="N6" s="69">
        <v>39.39</v>
      </c>
      <c r="O6" s="69">
        <v>41.65</v>
      </c>
      <c r="P6" s="69">
        <v>39.1</v>
      </c>
      <c r="Q6" s="69">
        <v>38.4</v>
      </c>
      <c r="R6" s="69">
        <v>40.42</v>
      </c>
      <c r="S6" s="69">
        <v>39.1</v>
      </c>
      <c r="T6" s="69">
        <v>36.840000000000003</v>
      </c>
      <c r="U6" s="69">
        <v>39.950000000000003</v>
      </c>
      <c r="V6" s="69">
        <v>42.92</v>
      </c>
      <c r="W6" s="69">
        <v>46.26</v>
      </c>
      <c r="X6" s="69">
        <v>45.99</v>
      </c>
      <c r="Y6" s="69">
        <v>50.83</v>
      </c>
      <c r="Z6" s="69">
        <v>54.52</v>
      </c>
      <c r="AA6" s="69">
        <v>58.84</v>
      </c>
      <c r="AB6" s="69">
        <v>60.93</v>
      </c>
      <c r="AC6" s="69">
        <v>64.709999999999994</v>
      </c>
      <c r="AD6" s="69">
        <v>65.13</v>
      </c>
      <c r="AE6" s="69">
        <v>76.739999999999995</v>
      </c>
      <c r="AF6" s="69">
        <v>66.27</v>
      </c>
      <c r="AG6" s="69">
        <v>66.34</v>
      </c>
      <c r="AH6" s="69">
        <v>68.42</v>
      </c>
      <c r="AI6" s="69">
        <v>75.510000000000005</v>
      </c>
      <c r="AJ6" s="69">
        <v>78.819999999999993</v>
      </c>
      <c r="AK6" s="69">
        <v>85.14</v>
      </c>
      <c r="AL6" s="69">
        <v>91.94</v>
      </c>
      <c r="AM6" s="69">
        <v>103.27</v>
      </c>
      <c r="AN6" s="69">
        <v>117.52</v>
      </c>
      <c r="AO6" s="69">
        <v>110.1</v>
      </c>
      <c r="AP6" s="69">
        <v>96.63</v>
      </c>
      <c r="AQ6" s="69">
        <v>90.09</v>
      </c>
      <c r="AR6" s="69">
        <v>90.73</v>
      </c>
      <c r="AS6" s="69">
        <v>97.8</v>
      </c>
      <c r="AT6" s="69">
        <v>97.98</v>
      </c>
      <c r="AU6" s="69">
        <v>97.34</v>
      </c>
      <c r="AV6" s="69">
        <v>99.71</v>
      </c>
      <c r="AW6" s="69">
        <v>104.94</v>
      </c>
      <c r="AX6" s="69">
        <v>111.73</v>
      </c>
      <c r="AY6" s="69">
        <v>115.71</v>
      </c>
      <c r="AZ6" s="69">
        <v>116.42</v>
      </c>
      <c r="BA6" s="69">
        <v>118.08</v>
      </c>
      <c r="BB6" s="69">
        <v>129.16</v>
      </c>
      <c r="BC6" s="69">
        <v>121.97</v>
      </c>
      <c r="BD6" s="69">
        <v>116.24</v>
      </c>
      <c r="BE6" s="69">
        <v>114.02</v>
      </c>
      <c r="BF6" s="69">
        <v>115.36</v>
      </c>
      <c r="BG6" s="69">
        <v>116.88</v>
      </c>
      <c r="BH6" s="69">
        <v>113.22</v>
      </c>
      <c r="BI6" s="69">
        <v>112.32</v>
      </c>
      <c r="BJ6" s="69">
        <v>115.01</v>
      </c>
      <c r="BK6" s="69">
        <v>104.22</v>
      </c>
      <c r="BL6" s="69">
        <v>103.58</v>
      </c>
      <c r="BM6" s="69">
        <v>100.53</v>
      </c>
      <c r="BN6" s="69">
        <v>96.08</v>
      </c>
      <c r="BO6" s="69" t="s">
        <v>66</v>
      </c>
    </row>
    <row r="7" spans="1:67">
      <c r="A7" s="18" t="s">
        <v>68</v>
      </c>
      <c r="B7" s="69">
        <v>42.17</v>
      </c>
      <c r="C7" s="69">
        <v>44.68</v>
      </c>
      <c r="D7" s="69">
        <v>45.44</v>
      </c>
      <c r="E7" s="69">
        <v>45.39</v>
      </c>
      <c r="F7" s="69">
        <v>44.17</v>
      </c>
      <c r="G7" s="69">
        <v>46.43</v>
      </c>
      <c r="H7" s="69">
        <v>47.36</v>
      </c>
      <c r="I7" s="69">
        <v>47.38</v>
      </c>
      <c r="J7" s="69">
        <v>45.72</v>
      </c>
      <c r="K7" s="69">
        <v>47.51</v>
      </c>
      <c r="L7" s="69">
        <v>47.49</v>
      </c>
      <c r="M7" s="69">
        <v>47.05</v>
      </c>
      <c r="N7" s="69">
        <v>45.77</v>
      </c>
      <c r="O7" s="69">
        <v>48.4</v>
      </c>
      <c r="P7" s="69">
        <v>49.26</v>
      </c>
      <c r="Q7" s="69">
        <v>49.33</v>
      </c>
      <c r="R7" s="69">
        <v>46.84</v>
      </c>
      <c r="S7" s="69">
        <v>48.82</v>
      </c>
      <c r="T7" s="69">
        <v>49.54</v>
      </c>
      <c r="U7" s="69">
        <v>49.77</v>
      </c>
      <c r="V7" s="69">
        <v>48.81</v>
      </c>
      <c r="W7" s="69">
        <v>51.85</v>
      </c>
      <c r="X7" s="69">
        <v>52.66</v>
      </c>
      <c r="Y7" s="69">
        <v>52.79</v>
      </c>
      <c r="Z7" s="69">
        <v>50.85</v>
      </c>
      <c r="AA7" s="69">
        <v>54.09</v>
      </c>
      <c r="AB7" s="69">
        <v>53.76</v>
      </c>
      <c r="AC7" s="69">
        <v>53.92</v>
      </c>
      <c r="AD7" s="69">
        <v>53.05</v>
      </c>
      <c r="AE7" s="69">
        <v>55.14</v>
      </c>
      <c r="AF7" s="69">
        <v>56.32</v>
      </c>
      <c r="AG7" s="69">
        <v>56.53</v>
      </c>
      <c r="AH7" s="69">
        <v>55.79</v>
      </c>
      <c r="AI7" s="69">
        <v>58.68</v>
      </c>
      <c r="AJ7" s="69">
        <v>59.73</v>
      </c>
      <c r="AK7" s="69">
        <v>60.3</v>
      </c>
      <c r="AL7" s="69">
        <v>59.3</v>
      </c>
      <c r="AM7" s="69">
        <v>62.47</v>
      </c>
      <c r="AN7" s="69">
        <v>63.98</v>
      </c>
      <c r="AO7" s="69">
        <v>60.88</v>
      </c>
      <c r="AP7" s="69">
        <v>57.69</v>
      </c>
      <c r="AQ7" s="69">
        <v>60.97</v>
      </c>
      <c r="AR7" s="69">
        <v>63.04</v>
      </c>
      <c r="AS7" s="69">
        <v>64.12</v>
      </c>
      <c r="AT7" s="69">
        <v>63.08</v>
      </c>
      <c r="AU7" s="69">
        <v>66.319999999999993</v>
      </c>
      <c r="AV7" s="69">
        <v>67.41</v>
      </c>
      <c r="AW7" s="69">
        <v>67.53</v>
      </c>
      <c r="AX7" s="69">
        <v>65.75</v>
      </c>
      <c r="AY7" s="69">
        <v>68.510000000000005</v>
      </c>
      <c r="AZ7" s="69">
        <v>68.84</v>
      </c>
      <c r="BA7" s="69">
        <v>68.459999999999994</v>
      </c>
      <c r="BB7" s="69">
        <v>66.28</v>
      </c>
      <c r="BC7" s="69">
        <v>68.89</v>
      </c>
      <c r="BD7" s="69">
        <v>69.489999999999995</v>
      </c>
      <c r="BE7" s="69">
        <v>69.7</v>
      </c>
      <c r="BF7" s="69">
        <v>67.53</v>
      </c>
      <c r="BG7" s="69">
        <v>71.27</v>
      </c>
      <c r="BH7" s="69">
        <v>71.17</v>
      </c>
      <c r="BI7" s="69">
        <v>71.22</v>
      </c>
      <c r="BJ7" s="69">
        <v>68.83</v>
      </c>
      <c r="BK7" s="69">
        <v>70.66</v>
      </c>
      <c r="BL7" s="69">
        <v>71</v>
      </c>
      <c r="BM7" s="78" t="s">
        <v>66</v>
      </c>
      <c r="BN7" s="69" t="s">
        <v>66</v>
      </c>
      <c r="BO7" s="69" t="s">
        <v>66</v>
      </c>
    </row>
    <row r="8" spans="1:67">
      <c r="A8" s="18" t="s">
        <v>71</v>
      </c>
      <c r="B8" s="69">
        <v>37.799999999999997</v>
      </c>
      <c r="C8" s="69">
        <v>28.41</v>
      </c>
      <c r="D8" s="69">
        <v>19.87</v>
      </c>
      <c r="E8" s="69">
        <v>18.95</v>
      </c>
      <c r="F8" s="69">
        <v>18.88</v>
      </c>
      <c r="G8" s="69">
        <v>18.39</v>
      </c>
      <c r="H8" s="69">
        <v>16.64</v>
      </c>
      <c r="I8" s="69">
        <v>16.43</v>
      </c>
      <c r="J8" s="69">
        <v>15.36</v>
      </c>
      <c r="K8" s="69">
        <v>16.57</v>
      </c>
      <c r="L8" s="69">
        <v>18.87</v>
      </c>
      <c r="M8" s="69">
        <v>19.05</v>
      </c>
      <c r="N8" s="69">
        <v>18.91</v>
      </c>
      <c r="O8" s="69">
        <v>18.28</v>
      </c>
      <c r="P8" s="69">
        <v>17.96</v>
      </c>
      <c r="Q8" s="69">
        <v>21.28</v>
      </c>
      <c r="R8" s="69">
        <v>25.68</v>
      </c>
      <c r="S8" s="69">
        <v>26.23</v>
      </c>
      <c r="T8" s="69">
        <v>23.29</v>
      </c>
      <c r="U8" s="69">
        <v>18.25</v>
      </c>
      <c r="V8" s="69">
        <v>16.260000000000002</v>
      </c>
      <c r="W8" s="69">
        <v>15.84</v>
      </c>
      <c r="X8" s="69">
        <v>15.9</v>
      </c>
      <c r="Y8" s="69">
        <v>16.95</v>
      </c>
      <c r="Z8" s="69">
        <v>18.45</v>
      </c>
      <c r="AA8" s="69">
        <v>19.55</v>
      </c>
      <c r="AB8" s="69">
        <v>19.690000000000001</v>
      </c>
      <c r="AC8" s="69">
        <v>18.78</v>
      </c>
      <c r="AD8" s="69">
        <v>17.22</v>
      </c>
      <c r="AE8" s="69">
        <v>15.69</v>
      </c>
      <c r="AF8" s="69">
        <v>14.6</v>
      </c>
      <c r="AG8" s="69">
        <v>13.59</v>
      </c>
      <c r="AH8" s="69">
        <v>12.93</v>
      </c>
      <c r="AI8" s="69">
        <v>12.34</v>
      </c>
      <c r="AJ8" s="69">
        <v>11.45</v>
      </c>
      <c r="AK8" s="69">
        <v>11.17</v>
      </c>
      <c r="AL8" s="69">
        <v>11.17</v>
      </c>
      <c r="AM8" s="69">
        <v>11.69</v>
      </c>
      <c r="AN8" s="69">
        <v>12.89</v>
      </c>
      <c r="AO8" s="69">
        <v>13.65</v>
      </c>
      <c r="AP8" s="69">
        <v>12.56</v>
      </c>
      <c r="AQ8" s="69">
        <v>10.26</v>
      </c>
      <c r="AR8" s="69">
        <v>8.76</v>
      </c>
      <c r="AS8" s="69">
        <v>8.64</v>
      </c>
      <c r="AT8" s="69">
        <v>8.64</v>
      </c>
      <c r="AU8" s="69">
        <v>9.34</v>
      </c>
      <c r="AV8" s="69">
        <v>10.54</v>
      </c>
      <c r="AW8" s="69">
        <v>10.66</v>
      </c>
      <c r="AX8" s="69">
        <v>11.21</v>
      </c>
      <c r="AY8" s="69">
        <v>11.91</v>
      </c>
      <c r="AZ8" s="69">
        <v>12.19</v>
      </c>
      <c r="BA8" s="69">
        <v>11.33</v>
      </c>
      <c r="BB8" s="69">
        <v>10.19</v>
      </c>
      <c r="BC8" s="69">
        <v>8.76</v>
      </c>
      <c r="BD8" s="69">
        <v>7.76</v>
      </c>
      <c r="BE8" s="69">
        <v>7.17</v>
      </c>
      <c r="BF8" s="69">
        <v>7.12</v>
      </c>
      <c r="BG8" s="69">
        <v>7.52</v>
      </c>
      <c r="BH8" s="69">
        <v>8.52</v>
      </c>
      <c r="BI8" s="69">
        <v>9.5299999999999994</v>
      </c>
      <c r="BJ8" s="69">
        <v>10.41</v>
      </c>
      <c r="BK8" s="69">
        <v>10.89</v>
      </c>
      <c r="BL8" s="69">
        <v>10.9</v>
      </c>
      <c r="BM8" s="69">
        <v>11.21</v>
      </c>
      <c r="BN8" s="69">
        <v>12.18</v>
      </c>
      <c r="BO8" s="69" t="s">
        <v>66</v>
      </c>
    </row>
    <row r="9" spans="1:67">
      <c r="A9" s="18" t="s">
        <v>72</v>
      </c>
      <c r="B9" s="69">
        <v>2.2999999999999998</v>
      </c>
      <c r="C9" s="69">
        <v>3.26</v>
      </c>
      <c r="D9" s="69">
        <v>5.49</v>
      </c>
      <c r="E9" s="69">
        <v>8.36</v>
      </c>
      <c r="F9" s="69">
        <v>7.87</v>
      </c>
      <c r="G9" s="69">
        <v>6.58</v>
      </c>
      <c r="H9" s="69">
        <v>7.56</v>
      </c>
      <c r="I9" s="69">
        <v>6.2</v>
      </c>
      <c r="J9" s="69">
        <v>6.21</v>
      </c>
      <c r="K9" s="69">
        <v>6.99</v>
      </c>
      <c r="L9" s="69">
        <v>6.63</v>
      </c>
      <c r="M9" s="69">
        <v>7.48</v>
      </c>
      <c r="N9" s="69">
        <v>7.62</v>
      </c>
      <c r="O9" s="69">
        <v>7.8</v>
      </c>
      <c r="P9" s="69">
        <v>7.63</v>
      </c>
      <c r="Q9" s="69">
        <v>10.64</v>
      </c>
      <c r="R9" s="69">
        <v>15.63</v>
      </c>
      <c r="S9" s="69">
        <v>16.850000000000001</v>
      </c>
      <c r="T9" s="69">
        <v>15.21</v>
      </c>
      <c r="U9" s="69">
        <v>11.39</v>
      </c>
      <c r="V9" s="69">
        <v>6.75</v>
      </c>
      <c r="W9" s="69">
        <v>5.49</v>
      </c>
      <c r="X9" s="69">
        <v>6.9</v>
      </c>
      <c r="Y9" s="69">
        <v>7.23</v>
      </c>
      <c r="Z9" s="69">
        <v>7.44</v>
      </c>
      <c r="AA9" s="69">
        <v>7.79</v>
      </c>
      <c r="AB9" s="69">
        <v>6.2</v>
      </c>
      <c r="AC9" s="69">
        <v>6.09</v>
      </c>
      <c r="AD9" s="69">
        <v>5.5</v>
      </c>
      <c r="AE9" s="69">
        <v>4.29</v>
      </c>
      <c r="AF9" s="69">
        <v>3.83</v>
      </c>
      <c r="AG9" s="69">
        <v>3.14</v>
      </c>
      <c r="AH9" s="69">
        <v>2.99</v>
      </c>
      <c r="AI9" s="69">
        <v>3.28</v>
      </c>
      <c r="AJ9" s="69">
        <v>4.01</v>
      </c>
      <c r="AK9" s="69">
        <v>4.24</v>
      </c>
      <c r="AL9" s="69">
        <v>4.5999999999999996</v>
      </c>
      <c r="AM9" s="69">
        <v>5.53</v>
      </c>
      <c r="AN9" s="69">
        <v>6.24</v>
      </c>
      <c r="AO9" s="69">
        <v>6.22</v>
      </c>
      <c r="AP9" s="69">
        <v>5.78</v>
      </c>
      <c r="AQ9" s="69">
        <v>5.17</v>
      </c>
      <c r="AR9" s="69">
        <v>4.3899999999999997</v>
      </c>
      <c r="AS9" s="69">
        <v>4.22</v>
      </c>
      <c r="AT9" s="69">
        <v>4.8600000000000003</v>
      </c>
      <c r="AU9" s="69">
        <v>5.0999999999999996</v>
      </c>
      <c r="AV9" s="69">
        <v>4.59</v>
      </c>
      <c r="AW9" s="69">
        <v>5.58</v>
      </c>
      <c r="AX9" s="69">
        <v>6.1</v>
      </c>
      <c r="AY9" s="69">
        <v>6.59</v>
      </c>
      <c r="AZ9" s="69">
        <v>7.13</v>
      </c>
      <c r="BA9" s="69">
        <v>6.69</v>
      </c>
      <c r="BB9" s="69">
        <v>5.76</v>
      </c>
      <c r="BC9" s="69">
        <v>4.99</v>
      </c>
      <c r="BD9" s="69">
        <v>5.23</v>
      </c>
      <c r="BE9" s="69">
        <v>5.6</v>
      </c>
      <c r="BF9" s="69">
        <v>6.35</v>
      </c>
      <c r="BG9" s="69">
        <v>6.56</v>
      </c>
      <c r="BH9" s="69">
        <v>6.06</v>
      </c>
      <c r="BI9" s="69">
        <v>5.83</v>
      </c>
      <c r="BJ9" s="69">
        <v>5.8</v>
      </c>
      <c r="BK9" s="69">
        <v>6.39</v>
      </c>
      <c r="BL9" s="69">
        <v>6.59</v>
      </c>
      <c r="BM9" s="69">
        <v>6.51</v>
      </c>
      <c r="BN9" s="69">
        <v>7.65</v>
      </c>
      <c r="BO9" s="69" t="s">
        <v>66</v>
      </c>
    </row>
    <row r="10" spans="1:67">
      <c r="A10" s="116" t="s">
        <v>135</v>
      </c>
      <c r="B10" s="69">
        <v>118303.16</v>
      </c>
      <c r="C10" s="69">
        <v>118334.1</v>
      </c>
      <c r="D10" s="69">
        <v>119466.73</v>
      </c>
      <c r="E10" s="69">
        <v>121561.49</v>
      </c>
      <c r="F10" s="69">
        <v>121638.13</v>
      </c>
      <c r="G10" s="69">
        <v>123264.65</v>
      </c>
      <c r="H10" s="69">
        <v>125391.2</v>
      </c>
      <c r="I10" s="69">
        <v>126605.53</v>
      </c>
      <c r="J10" s="69">
        <v>126179.28</v>
      </c>
      <c r="K10" s="69">
        <v>126900.59</v>
      </c>
      <c r="L10" s="69">
        <v>123085.35</v>
      </c>
      <c r="M10" s="69">
        <v>123948.94</v>
      </c>
      <c r="N10" s="69">
        <v>126237.3</v>
      </c>
      <c r="O10" s="69">
        <v>127658.06</v>
      </c>
      <c r="P10" s="69">
        <v>126358.54</v>
      </c>
      <c r="Q10" s="69">
        <v>125682.5</v>
      </c>
      <c r="R10" s="69">
        <v>125996.67</v>
      </c>
      <c r="S10" s="69">
        <v>124914.63</v>
      </c>
      <c r="T10" s="69">
        <v>125267.92</v>
      </c>
      <c r="U10" s="69">
        <v>126167.27</v>
      </c>
      <c r="V10" s="69">
        <v>127149.02</v>
      </c>
      <c r="W10" s="69">
        <v>128905.42</v>
      </c>
      <c r="X10" s="69">
        <v>131466.34</v>
      </c>
      <c r="Y10" s="69">
        <v>134533.74</v>
      </c>
      <c r="Z10" s="69">
        <v>133726.47</v>
      </c>
      <c r="AA10" s="69">
        <v>134892.51</v>
      </c>
      <c r="AB10" s="69">
        <v>136997.4</v>
      </c>
      <c r="AC10" s="69">
        <v>138745.20000000001</v>
      </c>
      <c r="AD10" s="69">
        <v>140412.4</v>
      </c>
      <c r="AE10" s="69">
        <v>142862.04999999999</v>
      </c>
      <c r="AF10" s="69">
        <v>144348.72</v>
      </c>
      <c r="AG10" s="69">
        <v>146031.56</v>
      </c>
      <c r="AH10" s="69">
        <v>149330.26999999999</v>
      </c>
      <c r="AI10" s="69">
        <v>151580.24</v>
      </c>
      <c r="AJ10" s="69">
        <v>152506.76999999999</v>
      </c>
      <c r="AK10" s="69">
        <v>156532.79</v>
      </c>
      <c r="AL10" s="69">
        <v>160020.26</v>
      </c>
      <c r="AM10" s="69">
        <v>162235.45000000001</v>
      </c>
      <c r="AN10" s="69">
        <v>165200.43</v>
      </c>
      <c r="AO10" s="69">
        <v>161831.38</v>
      </c>
      <c r="AP10" s="69">
        <v>163315.01999999999</v>
      </c>
      <c r="AQ10" s="69">
        <v>168196.41</v>
      </c>
      <c r="AR10" s="69">
        <v>172071.22</v>
      </c>
      <c r="AS10" s="69">
        <v>172884.86</v>
      </c>
      <c r="AT10" s="69">
        <v>175532.29</v>
      </c>
      <c r="AU10" s="69">
        <v>177662.82</v>
      </c>
      <c r="AV10" s="69">
        <v>181624.22</v>
      </c>
      <c r="AW10" s="69">
        <v>185109.1</v>
      </c>
      <c r="AX10" s="69">
        <v>186429.91</v>
      </c>
      <c r="AY10" s="69">
        <v>189220.83</v>
      </c>
      <c r="AZ10" s="69">
        <v>188736.37</v>
      </c>
      <c r="BA10" s="69">
        <v>189823.79</v>
      </c>
      <c r="BB10" s="69">
        <v>192541.79</v>
      </c>
      <c r="BC10" s="69">
        <v>194469.94</v>
      </c>
      <c r="BD10" s="69">
        <v>197226.19</v>
      </c>
      <c r="BE10" s="69">
        <v>199478.87</v>
      </c>
      <c r="BF10" s="69">
        <v>199277.26</v>
      </c>
      <c r="BG10" s="69">
        <v>201577.43</v>
      </c>
      <c r="BH10" s="69">
        <v>202755.26</v>
      </c>
      <c r="BI10" s="69">
        <v>202645.78</v>
      </c>
      <c r="BJ10" s="69">
        <v>203173.56</v>
      </c>
      <c r="BK10" s="69">
        <v>202148.69</v>
      </c>
      <c r="BL10" s="69">
        <v>202941.38</v>
      </c>
      <c r="BM10" s="69">
        <v>205211.07</v>
      </c>
      <c r="BN10" s="69" t="s">
        <v>66</v>
      </c>
    </row>
    <row r="11" spans="1:67">
      <c r="A11" s="117" t="s">
        <v>73</v>
      </c>
      <c r="B11" s="16">
        <v>80.25</v>
      </c>
      <c r="C11" s="15">
        <v>80.91</v>
      </c>
      <c r="D11" s="15">
        <v>81.93</v>
      </c>
      <c r="E11" s="15">
        <v>83.35</v>
      </c>
      <c r="F11" s="15">
        <v>83.59</v>
      </c>
      <c r="G11" s="15">
        <v>85.17</v>
      </c>
      <c r="H11" s="15">
        <v>85.28</v>
      </c>
      <c r="I11" s="15">
        <v>85.76</v>
      </c>
      <c r="J11" s="15">
        <v>85.52</v>
      </c>
      <c r="K11" s="15">
        <v>85.97</v>
      </c>
      <c r="L11" s="15">
        <v>85.7</v>
      </c>
      <c r="M11" s="15">
        <v>85.94</v>
      </c>
      <c r="N11" s="15">
        <v>86.73</v>
      </c>
      <c r="O11" s="15">
        <v>87.21</v>
      </c>
      <c r="P11" s="15">
        <v>87.63</v>
      </c>
      <c r="Q11" s="15">
        <v>87.69</v>
      </c>
      <c r="R11" s="15">
        <v>88.14</v>
      </c>
      <c r="S11" s="15">
        <v>88.96</v>
      </c>
      <c r="T11" s="15">
        <v>90.45</v>
      </c>
      <c r="U11" s="15">
        <v>91.51</v>
      </c>
      <c r="V11" s="15">
        <v>92.03</v>
      </c>
      <c r="W11" s="15">
        <v>92.71</v>
      </c>
      <c r="X11" s="15">
        <v>93.55</v>
      </c>
      <c r="Y11" s="15">
        <v>94.36</v>
      </c>
      <c r="Z11" s="15">
        <v>95.36</v>
      </c>
      <c r="AA11" s="15">
        <v>95.86</v>
      </c>
      <c r="AB11" s="15">
        <v>96.67</v>
      </c>
      <c r="AC11" s="15">
        <v>97.22</v>
      </c>
      <c r="AD11" s="15">
        <v>98.39</v>
      </c>
      <c r="AE11" s="15">
        <v>98.68</v>
      </c>
      <c r="AF11" s="15">
        <v>98.77</v>
      </c>
      <c r="AG11" s="15">
        <v>99.54</v>
      </c>
      <c r="AH11" s="15">
        <v>99.6</v>
      </c>
      <c r="AI11" s="15">
        <v>100.37</v>
      </c>
      <c r="AJ11" s="15">
        <v>101.04</v>
      </c>
      <c r="AK11" s="15">
        <v>101.4</v>
      </c>
      <c r="AL11" s="15">
        <v>100.71</v>
      </c>
      <c r="AM11" s="15">
        <v>101.21</v>
      </c>
      <c r="AN11" s="15">
        <v>100.72</v>
      </c>
      <c r="AO11" s="15">
        <v>98.6</v>
      </c>
      <c r="AP11" s="15">
        <v>97.23</v>
      </c>
      <c r="AQ11" s="15">
        <v>97.1</v>
      </c>
      <c r="AR11" s="15">
        <v>97.42</v>
      </c>
      <c r="AS11" s="15">
        <v>98.36</v>
      </c>
      <c r="AT11" s="15">
        <v>98.78</v>
      </c>
      <c r="AU11" s="15">
        <v>99.74</v>
      </c>
      <c r="AV11" s="15">
        <v>100.41</v>
      </c>
      <c r="AW11" s="15">
        <v>101.05</v>
      </c>
      <c r="AX11" s="15">
        <v>100.66</v>
      </c>
      <c r="AY11" s="15">
        <v>101.39</v>
      </c>
      <c r="AZ11" s="15">
        <v>101.6</v>
      </c>
      <c r="BA11" s="15">
        <v>102.75</v>
      </c>
      <c r="BB11" s="15">
        <v>103.32</v>
      </c>
      <c r="BC11" s="15">
        <v>103.74</v>
      </c>
      <c r="BD11" s="15">
        <v>104.38</v>
      </c>
      <c r="BE11" s="15">
        <v>104.39</v>
      </c>
      <c r="BF11" s="15">
        <v>105.1</v>
      </c>
      <c r="BG11" s="15">
        <v>105.56</v>
      </c>
      <c r="BH11" s="15">
        <v>106.73</v>
      </c>
      <c r="BI11" s="15">
        <v>107.66</v>
      </c>
      <c r="BJ11" s="15">
        <v>107.08</v>
      </c>
      <c r="BK11" s="15">
        <v>108.29</v>
      </c>
      <c r="BL11" s="15">
        <v>109.61</v>
      </c>
      <c r="BM11" s="15">
        <v>110.22</v>
      </c>
      <c r="BN11" s="15">
        <v>110.01</v>
      </c>
      <c r="BO11" s="35" t="s">
        <v>66</v>
      </c>
    </row>
    <row r="12" spans="1:67">
      <c r="A12" s="117" t="s">
        <v>74</v>
      </c>
      <c r="B12" s="16">
        <v>4.7300000000000004</v>
      </c>
      <c r="C12" s="15">
        <v>4.74</v>
      </c>
      <c r="D12" s="15">
        <v>5.09</v>
      </c>
      <c r="E12" s="15">
        <v>5.3</v>
      </c>
      <c r="F12" s="15">
        <v>5.67</v>
      </c>
      <c r="G12" s="15">
        <v>6.27</v>
      </c>
      <c r="H12" s="15">
        <v>6.52</v>
      </c>
      <c r="I12" s="15">
        <v>6.47</v>
      </c>
      <c r="J12" s="15">
        <v>5.59</v>
      </c>
      <c r="K12" s="15">
        <v>4.32</v>
      </c>
      <c r="L12" s="15">
        <v>3.49</v>
      </c>
      <c r="M12" s="15">
        <v>2.13</v>
      </c>
      <c r="N12" s="15">
        <v>1.73</v>
      </c>
      <c r="O12" s="15">
        <v>1.75</v>
      </c>
      <c r="P12" s="15">
        <v>1.74</v>
      </c>
      <c r="Q12" s="15">
        <v>1.44</v>
      </c>
      <c r="R12" s="15">
        <v>1.25</v>
      </c>
      <c r="S12" s="15">
        <v>1.24</v>
      </c>
      <c r="T12" s="15">
        <v>1.01</v>
      </c>
      <c r="U12" s="15">
        <v>0.99</v>
      </c>
      <c r="V12" s="15">
        <v>1</v>
      </c>
      <c r="W12" s="15">
        <v>1.01</v>
      </c>
      <c r="X12" s="15">
        <v>1.44</v>
      </c>
      <c r="Y12" s="15">
        <v>1.94</v>
      </c>
      <c r="Z12" s="15">
        <v>2.4700000000000002</v>
      </c>
      <c r="AA12" s="15">
        <v>2.94</v>
      </c>
      <c r="AB12" s="15">
        <v>3.46</v>
      </c>
      <c r="AC12" s="15">
        <v>3.97</v>
      </c>
      <c r="AD12" s="15">
        <v>4.45</v>
      </c>
      <c r="AE12" s="15">
        <v>4.9000000000000004</v>
      </c>
      <c r="AF12" s="15">
        <v>5.25</v>
      </c>
      <c r="AG12" s="15">
        <v>5.24</v>
      </c>
      <c r="AH12" s="15">
        <v>5.25</v>
      </c>
      <c r="AI12" s="15">
        <v>5.25</v>
      </c>
      <c r="AJ12" s="15">
        <v>5.07</v>
      </c>
      <c r="AK12" s="15">
        <v>4.49</v>
      </c>
      <c r="AL12" s="15">
        <v>3.17</v>
      </c>
      <c r="AM12" s="15">
        <v>2.08</v>
      </c>
      <c r="AN12" s="15">
        <v>1.94</v>
      </c>
      <c r="AO12" s="15">
        <v>0.5</v>
      </c>
      <c r="AP12" s="15">
        <v>0.18</v>
      </c>
      <c r="AQ12" s="15">
        <v>0.18</v>
      </c>
      <c r="AR12" s="15">
        <v>0.15</v>
      </c>
      <c r="AS12" s="15">
        <v>0.12</v>
      </c>
      <c r="AT12" s="15">
        <v>0.13</v>
      </c>
      <c r="AU12" s="15">
        <v>0.19</v>
      </c>
      <c r="AV12" s="15">
        <v>0.18</v>
      </c>
      <c r="AW12" s="15">
        <v>0.18</v>
      </c>
      <c r="AX12" s="15">
        <v>0.15</v>
      </c>
      <c r="AY12" s="15">
        <v>0.09</v>
      </c>
      <c r="AZ12" s="15">
        <v>0.08</v>
      </c>
      <c r="BA12" s="15">
        <v>7.0000000000000007E-2</v>
      </c>
      <c r="BB12" s="15">
        <v>0.1</v>
      </c>
      <c r="BC12" s="15">
        <v>0.15</v>
      </c>
      <c r="BD12" s="15">
        <v>0.14000000000000001</v>
      </c>
      <c r="BE12" s="15">
        <v>0.16</v>
      </c>
      <c r="BF12" s="15">
        <v>0.14000000000000001</v>
      </c>
      <c r="BG12" s="15">
        <v>0.11</v>
      </c>
      <c r="BH12" s="15">
        <v>0.08</v>
      </c>
      <c r="BI12" s="15">
        <v>0.08</v>
      </c>
      <c r="BJ12" s="15">
        <v>7.0000000000000007E-2</v>
      </c>
      <c r="BK12" s="15">
        <v>0.09</v>
      </c>
      <c r="BL12" s="15">
        <v>0.09</v>
      </c>
      <c r="BM12" s="15">
        <v>0.1</v>
      </c>
      <c r="BN12" s="15">
        <v>0.11</v>
      </c>
      <c r="BO12" s="35" t="s">
        <v>66</v>
      </c>
    </row>
    <row r="13" spans="1:67">
      <c r="A13" s="117" t="s">
        <v>75</v>
      </c>
      <c r="B13" s="16">
        <v>1.66</v>
      </c>
      <c r="C13" s="15">
        <v>2.1</v>
      </c>
      <c r="D13" s="15">
        <v>2.34</v>
      </c>
      <c r="E13" s="15">
        <v>2.62</v>
      </c>
      <c r="F13" s="15">
        <v>3.24</v>
      </c>
      <c r="G13" s="15">
        <v>3.32</v>
      </c>
      <c r="H13" s="15">
        <v>3.5</v>
      </c>
      <c r="I13" s="15">
        <v>3.42</v>
      </c>
      <c r="J13" s="15">
        <v>3.39</v>
      </c>
      <c r="K13" s="15">
        <v>3.37</v>
      </c>
      <c r="L13" s="15">
        <v>2.69</v>
      </c>
      <c r="M13" s="15">
        <v>1.85</v>
      </c>
      <c r="N13" s="15">
        <v>1.25</v>
      </c>
      <c r="O13" s="15">
        <v>1.29</v>
      </c>
      <c r="P13" s="15">
        <v>1.59</v>
      </c>
      <c r="Q13" s="15">
        <v>2.2000000000000002</v>
      </c>
      <c r="R13" s="15">
        <v>2.86</v>
      </c>
      <c r="S13" s="15">
        <v>2.13</v>
      </c>
      <c r="T13" s="15">
        <v>2.19</v>
      </c>
      <c r="U13" s="15">
        <v>1.89</v>
      </c>
      <c r="V13" s="15">
        <v>1.78</v>
      </c>
      <c r="W13" s="15">
        <v>2.86</v>
      </c>
      <c r="X13" s="15">
        <v>2.72</v>
      </c>
      <c r="Y13" s="15">
        <v>3.32</v>
      </c>
      <c r="Z13" s="15">
        <v>3.04</v>
      </c>
      <c r="AA13" s="15">
        <v>2.94</v>
      </c>
      <c r="AB13" s="15">
        <v>3.83</v>
      </c>
      <c r="AC13" s="15">
        <v>3.73</v>
      </c>
      <c r="AD13" s="15">
        <v>3.64</v>
      </c>
      <c r="AE13" s="15">
        <v>4.01</v>
      </c>
      <c r="AF13" s="15">
        <v>3.33</v>
      </c>
      <c r="AG13" s="15">
        <v>1.93</v>
      </c>
      <c r="AH13" s="15">
        <v>2.42</v>
      </c>
      <c r="AI13" s="15">
        <v>2.65</v>
      </c>
      <c r="AJ13" s="15">
        <v>2.36</v>
      </c>
      <c r="AK13" s="15">
        <v>3.97</v>
      </c>
      <c r="AL13" s="15">
        <v>4.09</v>
      </c>
      <c r="AM13" s="15">
        <v>4.37</v>
      </c>
      <c r="AN13" s="15">
        <v>5.3</v>
      </c>
      <c r="AO13" s="15">
        <v>1.6</v>
      </c>
      <c r="AP13" s="15">
        <v>-0.04</v>
      </c>
      <c r="AQ13" s="15">
        <v>-1.1499999999999999</v>
      </c>
      <c r="AR13" s="15">
        <v>-1.62</v>
      </c>
      <c r="AS13" s="15">
        <v>1.44</v>
      </c>
      <c r="AT13" s="15">
        <v>2.36</v>
      </c>
      <c r="AU13" s="15">
        <v>1.76</v>
      </c>
      <c r="AV13" s="15">
        <v>1.17</v>
      </c>
      <c r="AW13" s="15">
        <v>1.27</v>
      </c>
      <c r="AX13" s="15">
        <v>2.14</v>
      </c>
      <c r="AY13" s="15">
        <v>3.43</v>
      </c>
      <c r="AZ13" s="15">
        <v>3.75</v>
      </c>
      <c r="BA13" s="15">
        <v>3.29</v>
      </c>
      <c r="BB13" s="15">
        <v>2.81</v>
      </c>
      <c r="BC13" s="15">
        <v>1.88</v>
      </c>
      <c r="BD13" s="15">
        <v>1.69</v>
      </c>
      <c r="BE13" s="15">
        <v>1.88</v>
      </c>
      <c r="BF13" s="15">
        <v>1.68</v>
      </c>
      <c r="BG13" s="15">
        <v>1.39</v>
      </c>
      <c r="BH13" s="15">
        <v>1.55</v>
      </c>
      <c r="BI13" s="15">
        <v>1.23</v>
      </c>
      <c r="BJ13" s="15">
        <v>1.4</v>
      </c>
      <c r="BK13" s="15">
        <v>2.0499999999999998</v>
      </c>
      <c r="BL13" s="15">
        <v>1.78</v>
      </c>
      <c r="BM13" s="15">
        <v>1.24</v>
      </c>
      <c r="BN13" s="15">
        <v>-0.06</v>
      </c>
      <c r="BO13" s="35" t="s">
        <v>66</v>
      </c>
    </row>
    <row r="14" spans="1:67">
      <c r="A14" s="117" t="s">
        <v>76</v>
      </c>
      <c r="B14" s="16">
        <v>1904675</v>
      </c>
      <c r="C14" s="15">
        <v>1932875</v>
      </c>
      <c r="D14" s="15">
        <v>1954825</v>
      </c>
      <c r="E14" s="15">
        <v>1983525</v>
      </c>
      <c r="F14" s="15">
        <v>2013725</v>
      </c>
      <c r="G14" s="15">
        <v>2033050</v>
      </c>
      <c r="H14" s="15">
        <v>2052825</v>
      </c>
      <c r="I14" s="15">
        <v>2071100</v>
      </c>
      <c r="J14" s="15">
        <v>2079850</v>
      </c>
      <c r="K14" s="15">
        <v>2085200</v>
      </c>
      <c r="L14" s="15">
        <v>2092800</v>
      </c>
      <c r="M14" s="15">
        <v>2124775</v>
      </c>
      <c r="N14" s="15">
        <v>2131150</v>
      </c>
      <c r="O14" s="15">
        <v>2142025</v>
      </c>
      <c r="P14" s="15">
        <v>2157000</v>
      </c>
      <c r="Q14" s="15">
        <v>2168600</v>
      </c>
      <c r="R14" s="15">
        <v>2178125</v>
      </c>
      <c r="S14" s="15">
        <v>2202375</v>
      </c>
      <c r="T14" s="15">
        <v>2234850</v>
      </c>
      <c r="U14" s="15">
        <v>2252200</v>
      </c>
      <c r="V14" s="15">
        <v>2274100</v>
      </c>
      <c r="W14" s="15">
        <v>2288875</v>
      </c>
      <c r="X14" s="15">
        <v>2310750</v>
      </c>
      <c r="Y14" s="15">
        <v>2334450</v>
      </c>
      <c r="Z14" s="15">
        <v>2352300</v>
      </c>
      <c r="AA14" s="15">
        <v>2377875</v>
      </c>
      <c r="AB14" s="15">
        <v>2396300</v>
      </c>
      <c r="AC14" s="15">
        <v>2405325</v>
      </c>
      <c r="AD14" s="15">
        <v>2432300</v>
      </c>
      <c r="AE14" s="15">
        <v>2445250</v>
      </c>
      <c r="AF14" s="15">
        <v>2459525</v>
      </c>
      <c r="AG14" s="15">
        <v>2484600</v>
      </c>
      <c r="AH14" s="15">
        <v>2497675</v>
      </c>
      <c r="AI14" s="15">
        <v>2506150</v>
      </c>
      <c r="AJ14" s="15">
        <v>2517300</v>
      </c>
      <c r="AK14" s="15">
        <v>2520450</v>
      </c>
      <c r="AL14" s="15">
        <v>2515250</v>
      </c>
      <c r="AM14" s="15">
        <v>2519475</v>
      </c>
      <c r="AN14" s="15">
        <v>2501275</v>
      </c>
      <c r="AO14" s="15">
        <v>2471175</v>
      </c>
      <c r="AP14" s="15">
        <v>2462700</v>
      </c>
      <c r="AQ14" s="15">
        <v>2451600</v>
      </c>
      <c r="AR14" s="15">
        <v>2466475</v>
      </c>
      <c r="AS14" s="15">
        <v>2466200</v>
      </c>
      <c r="AT14" s="15">
        <v>2479425</v>
      </c>
      <c r="AU14" s="15">
        <v>2499600</v>
      </c>
      <c r="AV14" s="15">
        <v>2515775</v>
      </c>
      <c r="AW14" s="15">
        <v>2541525</v>
      </c>
      <c r="AX14" s="15">
        <v>2554275</v>
      </c>
      <c r="AY14" s="15">
        <v>2559425</v>
      </c>
      <c r="AZ14" s="15">
        <v>2570550</v>
      </c>
      <c r="BA14" s="15">
        <v>2579200</v>
      </c>
      <c r="BB14" s="15">
        <v>2596900</v>
      </c>
      <c r="BC14" s="15">
        <v>2605050</v>
      </c>
      <c r="BD14" s="15">
        <v>2617600</v>
      </c>
      <c r="BE14" s="15">
        <v>2630150</v>
      </c>
      <c r="BF14" s="15">
        <v>2653425</v>
      </c>
      <c r="BG14" s="15">
        <v>2665100</v>
      </c>
      <c r="BH14" s="15">
        <v>2678325</v>
      </c>
      <c r="BI14" s="15">
        <v>2702850</v>
      </c>
      <c r="BJ14" s="15">
        <v>2711075</v>
      </c>
      <c r="BK14" s="15">
        <v>2728150</v>
      </c>
      <c r="BL14" s="15">
        <v>2749875</v>
      </c>
      <c r="BM14" s="15">
        <v>2779900</v>
      </c>
      <c r="BN14" s="15">
        <v>2793275</v>
      </c>
    </row>
    <row r="15" spans="1:67">
      <c r="A15" s="118" t="s">
        <v>118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</row>
    <row r="16" spans="1:67" s="3" customFormat="1">
      <c r="A16" s="118" t="s">
        <v>119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/>
    </row>
    <row r="17" spans="1:67" s="3" customFormat="1">
      <c r="A17" s="119" t="s">
        <v>120</v>
      </c>
      <c r="B17" s="69">
        <v>278103</v>
      </c>
      <c r="C17" s="69">
        <v>278864</v>
      </c>
      <c r="D17" s="69">
        <v>279751</v>
      </c>
      <c r="E17" s="69">
        <v>280592</v>
      </c>
      <c r="F17" s="69">
        <v>281304</v>
      </c>
      <c r="G17" s="69">
        <v>282002</v>
      </c>
      <c r="H17" s="69">
        <v>282769</v>
      </c>
      <c r="I17" s="69">
        <v>283518</v>
      </c>
      <c r="J17" s="69">
        <v>284169</v>
      </c>
      <c r="K17" s="69">
        <v>284838</v>
      </c>
      <c r="L17" s="69">
        <v>285584</v>
      </c>
      <c r="M17" s="69">
        <v>286311</v>
      </c>
      <c r="N17" s="69">
        <v>286935</v>
      </c>
      <c r="O17" s="69">
        <v>287574</v>
      </c>
      <c r="P17" s="69">
        <v>288303</v>
      </c>
      <c r="Q17" s="69">
        <v>289007</v>
      </c>
      <c r="R17" s="69">
        <v>289609</v>
      </c>
      <c r="S17" s="69">
        <v>290253</v>
      </c>
      <c r="T17" s="69">
        <v>290974</v>
      </c>
      <c r="U17" s="69">
        <v>291669</v>
      </c>
      <c r="V17" s="69">
        <v>292237</v>
      </c>
      <c r="W17" s="69">
        <v>292875</v>
      </c>
      <c r="X17" s="69">
        <v>293603</v>
      </c>
      <c r="Y17" s="69">
        <v>294334</v>
      </c>
      <c r="Z17" s="69">
        <v>294957</v>
      </c>
      <c r="AA17" s="69">
        <v>295588</v>
      </c>
      <c r="AB17" s="69">
        <v>296340</v>
      </c>
      <c r="AC17" s="69">
        <v>297086</v>
      </c>
      <c r="AD17" s="69">
        <v>297736</v>
      </c>
      <c r="AE17" s="69">
        <v>298408</v>
      </c>
      <c r="AF17" s="69">
        <v>299180</v>
      </c>
      <c r="AG17" s="69">
        <v>299946</v>
      </c>
      <c r="AH17" s="69">
        <v>300609</v>
      </c>
      <c r="AI17" s="69">
        <v>301284</v>
      </c>
      <c r="AJ17" s="69">
        <v>302062</v>
      </c>
      <c r="AK17" s="69">
        <v>302829</v>
      </c>
      <c r="AL17" s="69">
        <v>303494</v>
      </c>
      <c r="AM17" s="69">
        <v>304160</v>
      </c>
      <c r="AN17" s="69">
        <v>304902</v>
      </c>
      <c r="AO17" s="69">
        <v>305616</v>
      </c>
      <c r="AP17" s="69">
        <v>306237</v>
      </c>
      <c r="AQ17" s="69">
        <v>306866</v>
      </c>
      <c r="AR17" s="69">
        <v>307573</v>
      </c>
      <c r="AS17" s="69">
        <v>308285</v>
      </c>
      <c r="AT17" s="69">
        <v>308900</v>
      </c>
      <c r="AU17" s="69">
        <v>309457</v>
      </c>
      <c r="AV17" s="69">
        <v>310067</v>
      </c>
      <c r="AW17" s="69">
        <v>310680</v>
      </c>
      <c r="AX17" s="69">
        <v>311191</v>
      </c>
      <c r="AY17" s="69">
        <v>311708</v>
      </c>
      <c r="AZ17" s="69">
        <v>312321</v>
      </c>
      <c r="BA17" s="69">
        <v>312915</v>
      </c>
      <c r="BB17" s="69">
        <v>313407</v>
      </c>
      <c r="BC17" s="69">
        <v>313920</v>
      </c>
      <c r="BD17" s="69">
        <v>314532</v>
      </c>
      <c r="BE17" s="69">
        <v>315125</v>
      </c>
      <c r="BF17" s="69">
        <v>315620</v>
      </c>
      <c r="BG17" s="69">
        <v>316140</v>
      </c>
      <c r="BH17" s="69">
        <v>316754</v>
      </c>
      <c r="BI17" s="69">
        <v>317765</v>
      </c>
      <c r="BJ17" s="69">
        <v>318288</v>
      </c>
      <c r="BK17" s="69">
        <v>318833</v>
      </c>
      <c r="BL17" s="69">
        <v>319470</v>
      </c>
      <c r="BM17" s="69">
        <v>320100</v>
      </c>
      <c r="BN17" s="69">
        <v>320623</v>
      </c>
      <c r="BO17"/>
    </row>
    <row r="18" spans="1:67" s="3" customFormat="1">
      <c r="A18" s="120" t="s">
        <v>121</v>
      </c>
      <c r="B18" s="113" t="s">
        <v>122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/>
    </row>
    <row r="19" spans="1:67">
      <c r="A19" s="121" t="s">
        <v>136</v>
      </c>
      <c r="B19" s="69">
        <v>187152.76</v>
      </c>
      <c r="C19" s="69">
        <v>187967.97</v>
      </c>
      <c r="D19" s="69">
        <v>189291.69</v>
      </c>
      <c r="E19" s="69">
        <v>191639.31</v>
      </c>
      <c r="F19" s="69">
        <v>194348.74</v>
      </c>
      <c r="G19" s="69">
        <v>196338.67</v>
      </c>
      <c r="H19" s="69">
        <v>198134.52</v>
      </c>
      <c r="I19" s="69">
        <v>200286.36</v>
      </c>
      <c r="J19" s="69">
        <v>200802.67</v>
      </c>
      <c r="K19" s="69">
        <v>200507.4</v>
      </c>
      <c r="L19" s="69">
        <v>198881</v>
      </c>
      <c r="M19" s="69">
        <v>199136.21</v>
      </c>
      <c r="N19" s="69">
        <v>202752.3</v>
      </c>
      <c r="O19" s="69">
        <v>204002.77</v>
      </c>
      <c r="P19" s="69">
        <v>207194.91</v>
      </c>
      <c r="Q19" s="69">
        <v>209692.62</v>
      </c>
      <c r="R19" s="69">
        <v>206986.39</v>
      </c>
      <c r="S19" s="69">
        <v>206982.28</v>
      </c>
      <c r="T19" s="69">
        <v>208726.13</v>
      </c>
      <c r="U19" s="69">
        <v>211279.38</v>
      </c>
      <c r="V19" s="69">
        <v>215064.65</v>
      </c>
      <c r="W19" s="69">
        <v>219283.62</v>
      </c>
      <c r="X19" s="69">
        <v>222315.3</v>
      </c>
      <c r="Y19" s="69">
        <v>224411.29</v>
      </c>
      <c r="Z19" s="69">
        <v>224443.97</v>
      </c>
      <c r="AA19" s="69">
        <v>227853.15</v>
      </c>
      <c r="AB19" s="69">
        <v>227232.59</v>
      </c>
      <c r="AC19" s="69">
        <v>229404.01</v>
      </c>
      <c r="AD19" s="69">
        <v>232266.54</v>
      </c>
      <c r="AE19" s="69">
        <v>234645.28</v>
      </c>
      <c r="AF19" s="69">
        <v>237787.76</v>
      </c>
      <c r="AG19" s="69">
        <v>240444.46</v>
      </c>
      <c r="AH19" s="69">
        <v>244814.05</v>
      </c>
      <c r="AI19" s="69">
        <v>249197.4</v>
      </c>
      <c r="AJ19" s="69">
        <v>251755.27</v>
      </c>
      <c r="AK19" s="69">
        <v>255952.13</v>
      </c>
      <c r="AL19" s="69">
        <v>260313.49</v>
      </c>
      <c r="AM19" s="69">
        <v>264368.61</v>
      </c>
      <c r="AN19" s="69">
        <v>269127.86</v>
      </c>
      <c r="AO19" s="69">
        <v>258117.87</v>
      </c>
      <c r="AP19" s="69">
        <v>252528.76</v>
      </c>
      <c r="AQ19" s="69">
        <v>259498.85</v>
      </c>
      <c r="AR19" s="69">
        <v>265717.43</v>
      </c>
      <c r="AS19" s="69">
        <v>271618.23</v>
      </c>
      <c r="AT19" s="69">
        <v>276659.5</v>
      </c>
      <c r="AU19" s="69">
        <v>280887.42</v>
      </c>
      <c r="AV19" s="69">
        <v>284057.93</v>
      </c>
      <c r="AW19" s="69">
        <v>287388.63</v>
      </c>
      <c r="AX19" s="69">
        <v>289754.61</v>
      </c>
      <c r="AY19" s="69">
        <v>295212.01</v>
      </c>
      <c r="AZ19" s="69">
        <v>293727.77</v>
      </c>
      <c r="BA19" s="69">
        <v>294696.71000000002</v>
      </c>
      <c r="BB19" s="69">
        <v>295345.57</v>
      </c>
      <c r="BC19" s="69">
        <v>296677.49</v>
      </c>
      <c r="BD19" s="69">
        <v>300408.17</v>
      </c>
      <c r="BE19" s="69">
        <v>301602.06</v>
      </c>
      <c r="BF19" s="69">
        <v>303752.44</v>
      </c>
      <c r="BG19" s="69">
        <v>307388.78000000003</v>
      </c>
      <c r="BH19" s="69">
        <v>307717.09000000003</v>
      </c>
      <c r="BI19" s="69">
        <v>307934.78999999998</v>
      </c>
      <c r="BJ19" s="69">
        <v>309895.92</v>
      </c>
      <c r="BK19" s="69">
        <v>305634.59999999998</v>
      </c>
      <c r="BL19" s="69">
        <v>306111.73</v>
      </c>
      <c r="BM19" s="69">
        <v>307131.64</v>
      </c>
      <c r="BN19" s="69" t="s">
        <v>66</v>
      </c>
    </row>
    <row r="20" spans="1:67">
      <c r="A20" s="122" t="s">
        <v>123</v>
      </c>
      <c r="B20" s="115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</row>
    <row r="21" spans="1:67">
      <c r="A21" s="123" t="s">
        <v>124</v>
      </c>
      <c r="B21" s="69">
        <v>2966175</v>
      </c>
      <c r="C21" s="69">
        <v>2990625</v>
      </c>
      <c r="D21" s="69">
        <v>3028275</v>
      </c>
      <c r="E21" s="69">
        <v>3080825</v>
      </c>
      <c r="F21" s="69">
        <v>3089775</v>
      </c>
      <c r="G21" s="69">
        <v>3148125</v>
      </c>
      <c r="H21" s="69">
        <v>3151925</v>
      </c>
      <c r="I21" s="69">
        <v>3169825</v>
      </c>
      <c r="J21" s="69">
        <v>3160825</v>
      </c>
      <c r="K21" s="69">
        <v>3177575</v>
      </c>
      <c r="L21" s="69">
        <v>3167525</v>
      </c>
      <c r="M21" s="69">
        <v>3176325</v>
      </c>
      <c r="N21" s="69">
        <v>3205575</v>
      </c>
      <c r="O21" s="69">
        <v>3223250</v>
      </c>
      <c r="P21" s="69">
        <v>3238950</v>
      </c>
      <c r="Q21" s="69">
        <v>3241000</v>
      </c>
      <c r="R21" s="69">
        <v>3257800</v>
      </c>
      <c r="S21" s="69">
        <v>3288025</v>
      </c>
      <c r="T21" s="69">
        <v>3343100</v>
      </c>
      <c r="U21" s="69">
        <v>3382175</v>
      </c>
      <c r="V21" s="69">
        <v>3401625</v>
      </c>
      <c r="W21" s="69">
        <v>3426550</v>
      </c>
      <c r="X21" s="69">
        <v>3457700</v>
      </c>
      <c r="Y21" s="69">
        <v>3487600</v>
      </c>
      <c r="Z21" s="69">
        <v>3524775</v>
      </c>
      <c r="AA21" s="69">
        <v>3543175</v>
      </c>
      <c r="AB21" s="69">
        <v>3572950</v>
      </c>
      <c r="AC21" s="69">
        <v>3593350</v>
      </c>
      <c r="AD21" s="69">
        <v>3636525</v>
      </c>
      <c r="AE21" s="69">
        <v>3647400</v>
      </c>
      <c r="AF21" s="69">
        <v>3650650</v>
      </c>
      <c r="AG21" s="69">
        <v>3679225</v>
      </c>
      <c r="AH21" s="69">
        <v>3681500</v>
      </c>
      <c r="AI21" s="69">
        <v>3709675</v>
      </c>
      <c r="AJ21" s="69">
        <v>3734625</v>
      </c>
      <c r="AK21" s="69">
        <v>3747950</v>
      </c>
      <c r="AL21" s="69">
        <v>3722375</v>
      </c>
      <c r="AM21" s="69">
        <v>3740850</v>
      </c>
      <c r="AN21" s="69">
        <v>3722900</v>
      </c>
      <c r="AO21" s="69">
        <v>3644250</v>
      </c>
      <c r="AP21" s="69">
        <v>3593750</v>
      </c>
      <c r="AQ21" s="69">
        <v>3588900</v>
      </c>
      <c r="AR21" s="69">
        <v>3600625</v>
      </c>
      <c r="AS21" s="69">
        <v>3635475</v>
      </c>
      <c r="AT21" s="69">
        <v>3651200</v>
      </c>
      <c r="AU21" s="69">
        <v>3686475</v>
      </c>
      <c r="AV21" s="69">
        <v>3711375</v>
      </c>
      <c r="AW21" s="69">
        <v>3734750</v>
      </c>
      <c r="AX21" s="69">
        <v>3720325</v>
      </c>
      <c r="AY21" s="69">
        <v>3747400</v>
      </c>
      <c r="AZ21" s="69">
        <v>3755275</v>
      </c>
      <c r="BA21" s="69">
        <v>3797575</v>
      </c>
      <c r="BB21" s="69">
        <v>3818750</v>
      </c>
      <c r="BC21" s="69">
        <v>3834175</v>
      </c>
      <c r="BD21" s="69">
        <v>3857825</v>
      </c>
      <c r="BE21" s="69">
        <v>3858425</v>
      </c>
      <c r="BF21" s="69">
        <v>3884600</v>
      </c>
      <c r="BG21" s="69">
        <v>3901650</v>
      </c>
      <c r="BH21" s="69">
        <v>3944975</v>
      </c>
      <c r="BI21" s="69">
        <v>3979050</v>
      </c>
      <c r="BJ21" s="69">
        <v>3957925</v>
      </c>
      <c r="BK21" s="69">
        <v>4002600</v>
      </c>
      <c r="BL21" s="69">
        <v>4051400</v>
      </c>
      <c r="BM21" s="69">
        <v>4073675</v>
      </c>
      <c r="BN21" s="69">
        <v>4076200</v>
      </c>
    </row>
    <row r="22" spans="1:67">
      <c r="A22" s="96" t="s">
        <v>129</v>
      </c>
      <c r="B22" s="69">
        <v>31645.599999999999</v>
      </c>
      <c r="C22" s="69">
        <v>39462.9</v>
      </c>
      <c r="D22" s="69">
        <v>41331.300000000003</v>
      </c>
      <c r="E22" s="69">
        <v>35455.300000000003</v>
      </c>
      <c r="F22" s="69">
        <v>38345.4</v>
      </c>
      <c r="G22" s="69">
        <v>27338.5</v>
      </c>
      <c r="H22" s="69">
        <v>30555.7</v>
      </c>
      <c r="I22" s="69">
        <v>32530.6</v>
      </c>
      <c r="J22" s="69">
        <v>34187.5</v>
      </c>
      <c r="K22" s="69">
        <v>37065.199999999997</v>
      </c>
      <c r="L22" s="69">
        <v>39776.199999999997</v>
      </c>
      <c r="M22" s="69">
        <v>35611.300000000003</v>
      </c>
      <c r="N22" s="69">
        <v>36443.800000000003</v>
      </c>
      <c r="O22" s="69">
        <v>41699.9</v>
      </c>
      <c r="P22" s="69">
        <v>38083.5</v>
      </c>
      <c r="Q22" s="69">
        <v>37513.4</v>
      </c>
      <c r="R22" s="69">
        <v>42026</v>
      </c>
      <c r="S22" s="69">
        <v>47633.4</v>
      </c>
      <c r="T22" s="69">
        <v>52313.5</v>
      </c>
      <c r="U22" s="69">
        <v>48902.8</v>
      </c>
      <c r="V22" s="69">
        <v>51210.6</v>
      </c>
      <c r="W22" s="69">
        <v>49432.7</v>
      </c>
      <c r="X22" s="69">
        <v>49102.8</v>
      </c>
      <c r="Y22" s="69">
        <v>52520.5</v>
      </c>
      <c r="Z22" s="69">
        <v>61554.9</v>
      </c>
      <c r="AA22" s="69">
        <v>59467.6</v>
      </c>
      <c r="AB22" s="69">
        <v>56551.7</v>
      </c>
      <c r="AC22" s="69">
        <v>53299.199999999997</v>
      </c>
      <c r="AD22" s="69">
        <v>59250.3</v>
      </c>
      <c r="AE22" s="69">
        <v>62063.8</v>
      </c>
      <c r="AF22" s="69">
        <v>72801.5</v>
      </c>
      <c r="AG22" s="69">
        <v>85213.1</v>
      </c>
      <c r="AH22" s="69">
        <v>108874</v>
      </c>
      <c r="AI22" s="69">
        <v>146456</v>
      </c>
      <c r="AJ22" s="69">
        <v>162218</v>
      </c>
      <c r="AK22" s="69">
        <v>179493</v>
      </c>
      <c r="AL22" s="69">
        <v>194285</v>
      </c>
      <c r="AM22" s="69">
        <v>199883</v>
      </c>
      <c r="AN22" s="69">
        <v>205597</v>
      </c>
      <c r="AO22" s="69">
        <v>192902</v>
      </c>
      <c r="AP22" s="69">
        <v>189454</v>
      </c>
      <c r="AQ22" s="69">
        <v>200516</v>
      </c>
      <c r="AR22" s="69">
        <v>220613</v>
      </c>
      <c r="AS22" s="69">
        <v>237424</v>
      </c>
      <c r="AT22" s="69">
        <v>242618</v>
      </c>
      <c r="AU22" s="69">
        <v>251825</v>
      </c>
      <c r="AV22" s="69">
        <v>273852</v>
      </c>
      <c r="AW22" s="69">
        <v>287114</v>
      </c>
      <c r="AX22" s="69">
        <v>315651</v>
      </c>
      <c r="AY22" s="69">
        <v>334204</v>
      </c>
      <c r="AZ22" s="69">
        <v>348014</v>
      </c>
      <c r="BA22" s="69">
        <v>350414</v>
      </c>
      <c r="BB22" s="69">
        <v>363476</v>
      </c>
      <c r="BC22" s="69">
        <v>372240</v>
      </c>
      <c r="BD22" s="69">
        <v>376768</v>
      </c>
      <c r="BE22" s="69">
        <v>369682</v>
      </c>
      <c r="BF22" s="69">
        <v>373594</v>
      </c>
      <c r="BG22" s="69">
        <v>366884</v>
      </c>
      <c r="BH22" s="69">
        <v>365894</v>
      </c>
      <c r="BI22" s="69">
        <v>356331</v>
      </c>
      <c r="BJ22" s="69">
        <v>361247</v>
      </c>
      <c r="BK22" s="69">
        <v>370783</v>
      </c>
      <c r="BL22" s="69">
        <v>373017</v>
      </c>
      <c r="BM22" s="69">
        <v>361074</v>
      </c>
      <c r="BN22" s="69">
        <v>360284</v>
      </c>
      <c r="BO22" s="69" t="s">
        <v>66</v>
      </c>
    </row>
    <row r="23" spans="1:67">
      <c r="A23" s="137" t="s">
        <v>161</v>
      </c>
      <c r="B23" s="138">
        <f>B10/B19</f>
        <v>0.63212084075062536</v>
      </c>
      <c r="C23" s="138">
        <f t="shared" ref="C23:BM23" si="0">C10/C19</f>
        <v>0.62954395900535609</v>
      </c>
      <c r="D23" s="138">
        <f t="shared" si="0"/>
        <v>0.63112506418004932</v>
      </c>
      <c r="E23" s="138">
        <f t="shared" si="0"/>
        <v>0.63432439826672304</v>
      </c>
      <c r="F23" s="138">
        <f t="shared" si="0"/>
        <v>0.62587557809739347</v>
      </c>
      <c r="G23" s="138">
        <f t="shared" si="0"/>
        <v>0.62781646631302934</v>
      </c>
      <c r="H23" s="138">
        <f t="shared" si="0"/>
        <v>0.63285892836846402</v>
      </c>
      <c r="I23" s="138">
        <f t="shared" si="0"/>
        <v>0.63212257689440265</v>
      </c>
      <c r="J23" s="138">
        <f t="shared" si="0"/>
        <v>0.6283745131476588</v>
      </c>
      <c r="K23" s="138">
        <f t="shared" si="0"/>
        <v>0.63289728957634483</v>
      </c>
      <c r="L23" s="138">
        <f t="shared" si="0"/>
        <v>0.61888943639663918</v>
      </c>
      <c r="M23" s="138">
        <f t="shared" si="0"/>
        <v>0.6224329568188528</v>
      </c>
      <c r="N23" s="138">
        <f t="shared" si="0"/>
        <v>0.62261833774512054</v>
      </c>
      <c r="O23" s="138">
        <f t="shared" si="0"/>
        <v>0.62576630699671387</v>
      </c>
      <c r="P23" s="138">
        <f t="shared" si="0"/>
        <v>0.60985349495313368</v>
      </c>
      <c r="Q23" s="138">
        <f t="shared" si="0"/>
        <v>0.59936539492901564</v>
      </c>
      <c r="R23" s="138">
        <f t="shared" si="0"/>
        <v>0.60871958779512025</v>
      </c>
      <c r="S23" s="138">
        <f t="shared" si="0"/>
        <v>0.60350398111374559</v>
      </c>
      <c r="T23" s="138">
        <f t="shared" si="0"/>
        <v>0.60015447035787994</v>
      </c>
      <c r="U23" s="138">
        <f t="shared" si="0"/>
        <v>0.59715846383116045</v>
      </c>
      <c r="V23" s="138">
        <f t="shared" si="0"/>
        <v>0.59121301431918272</v>
      </c>
      <c r="W23" s="138">
        <f t="shared" si="0"/>
        <v>0.5878479204237872</v>
      </c>
      <c r="X23" s="138">
        <f t="shared" si="0"/>
        <v>0.59135084269953531</v>
      </c>
      <c r="Y23" s="138">
        <f t="shared" si="0"/>
        <v>0.5994963087641445</v>
      </c>
      <c r="Z23" s="138">
        <f t="shared" si="0"/>
        <v>0.59581226441503421</v>
      </c>
      <c r="AA23" s="138">
        <f t="shared" si="0"/>
        <v>0.59201512026496017</v>
      </c>
      <c r="AB23" s="138">
        <f t="shared" si="0"/>
        <v>0.60289503367452701</v>
      </c>
      <c r="AC23" s="138">
        <f t="shared" si="0"/>
        <v>0.60480721326536535</v>
      </c>
      <c r="AD23" s="138">
        <f t="shared" si="0"/>
        <v>0.6045313285331585</v>
      </c>
      <c r="AE23" s="138">
        <f t="shared" si="0"/>
        <v>0.60884263258992466</v>
      </c>
      <c r="AF23" s="138">
        <f t="shared" si="0"/>
        <v>0.60704857138147061</v>
      </c>
      <c r="AG23" s="138">
        <f t="shared" si="0"/>
        <v>0.60734009009814571</v>
      </c>
      <c r="AH23" s="138">
        <f t="shared" si="0"/>
        <v>0.60997426414047717</v>
      </c>
      <c r="AI23" s="138">
        <f t="shared" si="0"/>
        <v>0.6082737620858002</v>
      </c>
      <c r="AJ23" s="138">
        <f t="shared" si="0"/>
        <v>0.60577389303508922</v>
      </c>
      <c r="AK23" s="138">
        <f t="shared" si="0"/>
        <v>0.61157056985616809</v>
      </c>
      <c r="AL23" s="138">
        <f t="shared" si="0"/>
        <v>0.61472135001532202</v>
      </c>
      <c r="AM23" s="138">
        <f t="shared" si="0"/>
        <v>0.613671381031205</v>
      </c>
      <c r="AN23" s="138">
        <f t="shared" si="0"/>
        <v>0.61383622639439861</v>
      </c>
      <c r="AO23" s="138">
        <f t="shared" si="0"/>
        <v>0.62696697442916294</v>
      </c>
      <c r="AP23" s="138">
        <f t="shared" si="0"/>
        <v>0.64671849653877045</v>
      </c>
      <c r="AQ23" s="138">
        <f t="shared" si="0"/>
        <v>0.64815859492248229</v>
      </c>
      <c r="AR23" s="138">
        <f t="shared" si="0"/>
        <v>0.64757219727738602</v>
      </c>
      <c r="AS23" s="138">
        <f t="shared" si="0"/>
        <v>0.63649947207151747</v>
      </c>
      <c r="AT23" s="138">
        <f t="shared" si="0"/>
        <v>0.6344704953200595</v>
      </c>
      <c r="AU23" s="138">
        <f t="shared" si="0"/>
        <v>0.63250543580769836</v>
      </c>
      <c r="AV23" s="138">
        <f t="shared" si="0"/>
        <v>0.63939147905499416</v>
      </c>
      <c r="AW23" s="138">
        <f t="shared" si="0"/>
        <v>0.644107249476084</v>
      </c>
      <c r="AX23" s="138">
        <f t="shared" si="0"/>
        <v>0.64340619119053888</v>
      </c>
      <c r="AY23" s="138">
        <f t="shared" si="0"/>
        <v>0.64096589430761974</v>
      </c>
      <c r="AZ23" s="138">
        <f t="shared" si="0"/>
        <v>0.64255541789596526</v>
      </c>
      <c r="BA23" s="138">
        <f t="shared" si="0"/>
        <v>0.6441327085056362</v>
      </c>
      <c r="BB23" s="138">
        <f t="shared" si="0"/>
        <v>0.65192035892056888</v>
      </c>
      <c r="BC23" s="138">
        <f t="shared" si="0"/>
        <v>0.65549273724811419</v>
      </c>
      <c r="BD23" s="138">
        <f t="shared" si="0"/>
        <v>0.65652738405882904</v>
      </c>
      <c r="BE23" s="138">
        <f t="shared" si="0"/>
        <v>0.66139757135611077</v>
      </c>
      <c r="BF23" s="138">
        <f t="shared" si="0"/>
        <v>0.65605155303443818</v>
      </c>
      <c r="BG23" s="138">
        <f t="shared" si="0"/>
        <v>0.65577354515021657</v>
      </c>
      <c r="BH23" s="138">
        <f t="shared" si="0"/>
        <v>0.65890152542388847</v>
      </c>
      <c r="BI23" s="138">
        <f t="shared" si="0"/>
        <v>0.65808017340294678</v>
      </c>
      <c r="BJ23" s="138">
        <f t="shared" si="0"/>
        <v>0.65561869933621586</v>
      </c>
      <c r="BK23" s="138">
        <f t="shared" si="0"/>
        <v>0.66140643107815678</v>
      </c>
      <c r="BL23" s="138">
        <f t="shared" si="0"/>
        <v>0.66296505527573224</v>
      </c>
      <c r="BM23" s="138">
        <f t="shared" si="0"/>
        <v>0.66815346670242115</v>
      </c>
      <c r="BN23" s="139">
        <f>AVERAGE(B23:BM23)</f>
        <v>0.62681692094235431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0"/>
  <sheetViews>
    <sheetView workbookViewId="0">
      <selection sqref="A1:CD65"/>
    </sheetView>
  </sheetViews>
  <sheetFormatPr defaultRowHeight="15"/>
  <cols>
    <col min="1" max="1" width="7" customWidth="1"/>
    <col min="2" max="2" width="8.85546875" customWidth="1"/>
    <col min="3" max="3" width="4.85546875" style="38" customWidth="1"/>
    <col min="4" max="4" width="5" style="38" customWidth="1"/>
    <col min="5" max="5" width="8.85546875" customWidth="1"/>
    <col min="6" max="6" width="9" customWidth="1"/>
    <col min="7" max="7" width="7" customWidth="1"/>
    <col min="8" max="8" width="8.7109375" customWidth="1"/>
    <col min="9" max="9" width="9.42578125" bestFit="1" customWidth="1"/>
    <col min="10" max="10" width="6.85546875" customWidth="1"/>
    <col min="11" max="11" width="23.42578125" bestFit="1" customWidth="1"/>
    <col min="12" max="12" width="22.85546875" customWidth="1"/>
    <col min="13" max="13" width="9" customWidth="1"/>
    <col min="14" max="14" width="11.42578125" bestFit="1" customWidth="1"/>
    <col min="15" max="15" width="8.85546875" customWidth="1"/>
    <col min="16" max="16" width="25.5703125" bestFit="1" customWidth="1"/>
    <col min="17" max="17" width="24.85546875" customWidth="1"/>
    <col min="18" max="18" width="16.42578125" customWidth="1"/>
    <col min="19" max="19" width="22.42578125" customWidth="1"/>
    <col min="20" max="20" width="18.5703125" customWidth="1"/>
    <col min="21" max="21" width="24.42578125" customWidth="1"/>
    <col min="22" max="22" width="28" customWidth="1"/>
    <col min="23" max="23" width="29.85546875" customWidth="1"/>
    <col min="24" max="24" width="26.140625" customWidth="1"/>
    <col min="25" max="25" width="30.140625" customWidth="1"/>
    <col min="26" max="26" width="29.42578125" customWidth="1"/>
    <col min="27" max="27" width="10.85546875" customWidth="1"/>
    <col min="28" max="28" width="10.42578125" customWidth="1"/>
    <col min="29" max="29" width="11.5703125" customWidth="1"/>
    <col min="30" max="30" width="15.7109375" customWidth="1"/>
    <col min="31" max="31" width="9.42578125" customWidth="1"/>
    <col min="32" max="32" width="11.42578125" customWidth="1"/>
    <col min="33" max="33" width="6.85546875" customWidth="1"/>
    <col min="34" max="34" width="8.85546875" customWidth="1"/>
    <col min="35" max="35" width="11.7109375" bestFit="1" customWidth="1"/>
    <col min="36" max="36" width="10.42578125" customWidth="1"/>
    <col min="37" max="37" width="11.7109375" customWidth="1"/>
    <col min="38" max="38" width="10.42578125" customWidth="1"/>
    <col min="39" max="39" width="13.85546875" bestFit="1" customWidth="1"/>
    <col min="40" max="40" width="12" customWidth="1"/>
    <col min="41" max="41" width="13.85546875" customWidth="1"/>
    <col min="42" max="42" width="12" customWidth="1"/>
    <col min="43" max="43" width="15.28515625" customWidth="1"/>
    <col min="44" max="44" width="11.5703125" customWidth="1"/>
    <col min="45" max="45" width="19" customWidth="1"/>
    <col min="46" max="46" width="15.85546875" bestFit="1" customWidth="1"/>
    <col min="47" max="47" width="10.42578125" customWidth="1"/>
    <col min="48" max="48" width="16.85546875" customWidth="1"/>
    <col min="49" max="49" width="10.42578125" customWidth="1"/>
    <col min="50" max="50" width="16.85546875" customWidth="1"/>
    <col min="51" max="52" width="11" customWidth="1"/>
    <col min="53" max="53" width="26.42578125" customWidth="1"/>
    <col min="54" max="54" width="28.42578125" customWidth="1"/>
    <col min="55" max="55" width="12.28515625" bestFit="1" customWidth="1"/>
    <col min="56" max="57" width="16.85546875" customWidth="1"/>
    <col min="58" max="58" width="14.42578125" bestFit="1" customWidth="1"/>
    <col min="59" max="60" width="18.5703125" customWidth="1"/>
    <col min="61" max="61" width="17.7109375" customWidth="1"/>
    <col min="62" max="62" width="10.42578125" customWidth="1"/>
    <col min="63" max="63" width="18.42578125" customWidth="1"/>
    <col min="64" max="64" width="18.28515625" bestFit="1" customWidth="1"/>
    <col min="65" max="65" width="11" customWidth="1"/>
    <col min="66" max="66" width="19.28515625" customWidth="1"/>
    <col min="67" max="67" width="10.42578125" customWidth="1"/>
    <col min="68" max="68" width="19.28515625" customWidth="1"/>
    <col min="69" max="69" width="10.42578125" bestFit="1" customWidth="1"/>
    <col min="70" max="70" width="11" customWidth="1"/>
    <col min="71" max="71" width="28.7109375" bestFit="1" customWidth="1"/>
    <col min="72" max="72" width="25.85546875" customWidth="1"/>
    <col min="73" max="73" width="30.42578125" customWidth="1"/>
    <col min="74" max="74" width="11.28515625" bestFit="1" customWidth="1"/>
    <col min="75" max="75" width="32.42578125" customWidth="1"/>
    <col min="76" max="76" width="30.85546875" bestFit="1" customWidth="1"/>
    <col min="77" max="77" width="29.85546875" customWidth="1"/>
    <col min="78" max="78" width="31.85546875" bestFit="1" customWidth="1"/>
    <col min="79" max="79" width="25.140625" bestFit="1" customWidth="1"/>
    <col min="80" max="80" width="31.85546875" bestFit="1" customWidth="1"/>
    <col min="81" max="81" width="14" customWidth="1"/>
    <col min="82" max="82" width="18.140625" bestFit="1" customWidth="1"/>
    <col min="83" max="83" width="12" bestFit="1" customWidth="1"/>
  </cols>
  <sheetData>
    <row r="1" spans="1:83">
      <c r="A1" s="52" t="s">
        <v>0</v>
      </c>
      <c r="B1" s="53" t="s">
        <v>148</v>
      </c>
      <c r="C1" s="134" t="s">
        <v>70</v>
      </c>
      <c r="D1" s="3" t="s">
        <v>69</v>
      </c>
      <c r="E1" s="54" t="s">
        <v>138</v>
      </c>
      <c r="F1" s="54" t="s">
        <v>139</v>
      </c>
      <c r="G1" s="54" t="s">
        <v>68</v>
      </c>
      <c r="H1" s="55" t="s">
        <v>84</v>
      </c>
      <c r="I1" s="54" t="s">
        <v>71</v>
      </c>
      <c r="J1" s="54" t="s">
        <v>72</v>
      </c>
      <c r="K1" s="116" t="s">
        <v>135</v>
      </c>
      <c r="L1" s="116" t="s">
        <v>141</v>
      </c>
      <c r="M1" s="54" t="s">
        <v>73</v>
      </c>
      <c r="N1" s="54" t="s">
        <v>74</v>
      </c>
      <c r="O1" s="54" t="s">
        <v>75</v>
      </c>
      <c r="P1" s="54" t="s">
        <v>76</v>
      </c>
      <c r="Q1" s="93" t="s">
        <v>127</v>
      </c>
      <c r="R1" s="86" t="s">
        <v>118</v>
      </c>
      <c r="S1" s="73" t="s">
        <v>119</v>
      </c>
      <c r="T1" s="82" t="s">
        <v>120</v>
      </c>
      <c r="U1" s="79" t="s">
        <v>121</v>
      </c>
      <c r="V1" s="121" t="s">
        <v>136</v>
      </c>
      <c r="W1" s="127" t="s">
        <v>160</v>
      </c>
      <c r="X1" s="122" t="s">
        <v>123</v>
      </c>
      <c r="Y1" s="80" t="s">
        <v>124</v>
      </c>
      <c r="Z1" s="80" t="s">
        <v>125</v>
      </c>
      <c r="AA1" s="98" t="s">
        <v>129</v>
      </c>
      <c r="AB1" s="98" t="s">
        <v>130</v>
      </c>
      <c r="AC1" s="105" t="s">
        <v>133</v>
      </c>
      <c r="AD1" s="99" t="s">
        <v>131</v>
      </c>
      <c r="AE1" s="56" t="s">
        <v>82</v>
      </c>
      <c r="AF1" s="56" t="s">
        <v>81</v>
      </c>
      <c r="AG1" s="56" t="s">
        <v>79</v>
      </c>
      <c r="AH1" s="56" t="s">
        <v>80</v>
      </c>
      <c r="AI1" s="56" t="s">
        <v>90</v>
      </c>
      <c r="AJ1" s="56" t="s">
        <v>94</v>
      </c>
      <c r="AK1" s="56" t="s">
        <v>91</v>
      </c>
      <c r="AL1" s="56" t="s">
        <v>95</v>
      </c>
      <c r="AM1" s="56" t="s">
        <v>92</v>
      </c>
      <c r="AN1" s="56" t="s">
        <v>96</v>
      </c>
      <c r="AO1" s="56" t="s">
        <v>93</v>
      </c>
      <c r="AP1" s="56" t="s">
        <v>97</v>
      </c>
      <c r="AQ1" s="56" t="s">
        <v>152</v>
      </c>
      <c r="AR1" s="57" t="s">
        <v>153</v>
      </c>
      <c r="AS1" s="56" t="s">
        <v>99</v>
      </c>
      <c r="AT1" s="56" t="s">
        <v>98</v>
      </c>
      <c r="AU1" s="56" t="s">
        <v>100</v>
      </c>
      <c r="AV1" s="56" t="s">
        <v>107</v>
      </c>
      <c r="AW1" s="56" t="s">
        <v>101</v>
      </c>
      <c r="AX1" s="56" t="s">
        <v>107</v>
      </c>
      <c r="AY1" s="56" t="s">
        <v>154</v>
      </c>
      <c r="AZ1" s="56" t="s">
        <v>155</v>
      </c>
      <c r="BA1" s="58" t="s">
        <v>142</v>
      </c>
      <c r="BB1" s="56" t="s">
        <v>115</v>
      </c>
      <c r="BC1" s="59" t="s">
        <v>102</v>
      </c>
      <c r="BD1" s="59" t="s">
        <v>107</v>
      </c>
      <c r="BE1" s="59" t="s">
        <v>108</v>
      </c>
      <c r="BF1" s="59" t="s">
        <v>103</v>
      </c>
      <c r="BG1" s="59" t="s">
        <v>109</v>
      </c>
      <c r="BH1" s="59" t="s">
        <v>110</v>
      </c>
      <c r="BI1" s="59" t="s">
        <v>104</v>
      </c>
      <c r="BJ1" s="60" t="s">
        <v>156</v>
      </c>
      <c r="BK1" s="59" t="s">
        <v>106</v>
      </c>
      <c r="BL1" s="59" t="s">
        <v>105</v>
      </c>
      <c r="BM1" s="59" t="s">
        <v>113</v>
      </c>
      <c r="BN1" s="59" t="s">
        <v>117</v>
      </c>
      <c r="BO1" s="59" t="s">
        <v>112</v>
      </c>
      <c r="BP1" s="59" t="s">
        <v>117</v>
      </c>
      <c r="BQ1" s="59" t="s">
        <v>77</v>
      </c>
      <c r="BR1" s="55" t="s">
        <v>114</v>
      </c>
      <c r="BS1" s="61" t="s">
        <v>143</v>
      </c>
      <c r="BT1" s="61" t="s">
        <v>144</v>
      </c>
      <c r="BU1" s="61" t="s">
        <v>145</v>
      </c>
      <c r="BV1" s="59" t="s">
        <v>78</v>
      </c>
      <c r="BW1" s="75" t="s">
        <v>128</v>
      </c>
      <c r="BX1" s="63" t="s">
        <v>116</v>
      </c>
      <c r="BY1" s="89" t="s">
        <v>146</v>
      </c>
      <c r="BZ1" s="90" t="s">
        <v>126</v>
      </c>
      <c r="CA1" s="90" t="s">
        <v>147</v>
      </c>
      <c r="CB1" s="90" t="s">
        <v>126</v>
      </c>
      <c r="CC1" s="102" t="s">
        <v>134</v>
      </c>
      <c r="CD1" s="102" t="s">
        <v>132</v>
      </c>
    </row>
    <row r="2" spans="1:83">
      <c r="A2" s="21" t="s">
        <v>1</v>
      </c>
      <c r="B2" s="69">
        <v>1.72</v>
      </c>
      <c r="C2" s="134">
        <v>72.959999999999994</v>
      </c>
      <c r="D2" s="132">
        <v>76.430000000000007</v>
      </c>
      <c r="E2" s="69">
        <v>56.4</v>
      </c>
      <c r="F2" s="69">
        <v>44.02</v>
      </c>
      <c r="G2" s="69">
        <v>42.17</v>
      </c>
      <c r="H2" s="125"/>
      <c r="I2" s="69">
        <v>37.799999999999997</v>
      </c>
      <c r="J2" s="69">
        <v>2.2999999999999998</v>
      </c>
      <c r="K2" s="69">
        <v>118303.16</v>
      </c>
      <c r="L2" s="91" t="e">
        <f>K2/R2*1000</f>
        <v>#DIV/0!</v>
      </c>
      <c r="M2" s="51">
        <v>80.25</v>
      </c>
      <c r="N2" s="51">
        <v>4.7300000000000004</v>
      </c>
      <c r="O2" s="51">
        <v>1.66</v>
      </c>
      <c r="P2" s="51">
        <v>1904675</v>
      </c>
      <c r="Q2" s="94">
        <f>P2/T2*1000</f>
        <v>6848.8114115993003</v>
      </c>
      <c r="R2" s="70"/>
      <c r="S2" s="70"/>
      <c r="T2" s="83">
        <v>278103</v>
      </c>
      <c r="U2" s="22" t="s">
        <v>122</v>
      </c>
      <c r="V2" s="69">
        <v>187152.76</v>
      </c>
      <c r="W2" s="81" t="e">
        <f>V2/R2*1000</f>
        <v>#DIV/0!</v>
      </c>
      <c r="X2" s="128"/>
      <c r="Y2" s="81">
        <v>2966175</v>
      </c>
      <c r="Z2" s="88">
        <f>Y2/T2*1000</f>
        <v>10665.74254862407</v>
      </c>
      <c r="AA2" s="100">
        <v>31645.599999999999</v>
      </c>
      <c r="AB2" s="101">
        <f>AA2*B2</f>
        <v>54430.431999999993</v>
      </c>
      <c r="AC2" s="101" t="e">
        <f>AB2/R2*1000</f>
        <v>#DIV/0!</v>
      </c>
      <c r="AD2" s="101">
        <f>AB2/AJ2</f>
        <v>1158.3810587313244</v>
      </c>
      <c r="AE2" s="23">
        <f>I2/4</f>
        <v>9.4499999999999993</v>
      </c>
      <c r="AF2" s="23">
        <f>N2/4</f>
        <v>1.1825000000000001</v>
      </c>
      <c r="AG2" s="23">
        <f>J2/4</f>
        <v>0.57499999999999996</v>
      </c>
      <c r="AH2" s="23">
        <f>O2/4</f>
        <v>0.41499999999999998</v>
      </c>
      <c r="AI2" s="23">
        <f>(1+J2/4/100)*100</f>
        <v>100.57499999999999</v>
      </c>
      <c r="AJ2" s="24">
        <f>(AI2/((1/4)*$AI$46+(1/4)*$AI$47+(1/4)*$AI$48+(1/4)*$AI$49))*100</f>
        <v>46.988365002802261</v>
      </c>
      <c r="AK2" s="23">
        <f>(1+J2/100)*100</f>
        <v>102.3</v>
      </c>
      <c r="AL2" s="24">
        <f>(AK2/((1/4)*$AK$46+(1/4)*$AK$47+(1/4)*$AK$48+(1/4)*$AK$49))*100</f>
        <v>5.3030746924348442</v>
      </c>
      <c r="AM2" s="23">
        <f>(1+O2/4/100)*100</f>
        <v>100.41500000000001</v>
      </c>
      <c r="AN2" s="24">
        <f>(AM2/((1/4)*$AM$46+(1/4)*$AM$47+(1/4)*$AM$48+(1/4)*$AM$49))*100</f>
        <v>75.221427685547681</v>
      </c>
      <c r="AO2" s="24">
        <f>(1+O2/100)*100</f>
        <v>101.66</v>
      </c>
      <c r="AP2" s="24">
        <f>(AO2/((1/4)*$AO$46+(1/4)*$AO$47+(1/4)*$AO$48+(1/4)*$AO$49))*100</f>
        <v>32.440636311324582</v>
      </c>
      <c r="AQ2" s="24">
        <f>(B2/((1/4)*$B$46+(1/4)*$B$47+(1/4)*$B$48+(1/4)*$B$49))*100</f>
        <v>98.708751793400282</v>
      </c>
      <c r="AR2" s="27">
        <f>(B2*AM2)/AI2</f>
        <v>1.7172637335321903</v>
      </c>
      <c r="AS2" s="28">
        <f>((AQ2/100)*(AM2/100))/(AI2/100)</f>
        <v>0.9855172071920747</v>
      </c>
      <c r="AT2" s="28">
        <f>(AQ2*AM2)/AI2</f>
        <v>98.551720719207466</v>
      </c>
      <c r="AU2" s="28">
        <f>D2/C2</f>
        <v>1.0475603070175441</v>
      </c>
      <c r="AV2" s="28" t="s">
        <v>111</v>
      </c>
      <c r="AW2" s="28">
        <f>AU2*100</f>
        <v>104.75603070175441</v>
      </c>
      <c r="AX2" s="28" t="s">
        <v>111</v>
      </c>
      <c r="AY2" s="28">
        <f>(D3/D2-1)*100</f>
        <v>-0.66727724715426318</v>
      </c>
      <c r="AZ2" s="28">
        <f>(D3/D2-1)*4*100</f>
        <v>-2.6691089886170527</v>
      </c>
      <c r="BA2" s="24">
        <f>(K2/((1/4)*$K$46+(1/4)*$K$47+(1/4)*$K$48+(1/4)*$K$49))*100</f>
        <v>65.730511573212908</v>
      </c>
      <c r="BB2" s="24">
        <f>(P2/((1/4)*$P$46+(1/4)*$P$47+(1/4)*$P$48+(1/4)*$P$49))*100</f>
        <v>75.911252375745107</v>
      </c>
      <c r="BC2" s="29">
        <f>LN(AJ2)</f>
        <v>3.8499000179318572</v>
      </c>
      <c r="BD2" s="29" t="s">
        <v>111</v>
      </c>
      <c r="BE2" s="29" t="s">
        <v>111</v>
      </c>
      <c r="BF2" s="29">
        <f>LN(AN2)</f>
        <v>4.3204361329943177</v>
      </c>
      <c r="BG2" s="29" t="s">
        <v>111</v>
      </c>
      <c r="BH2" s="29" t="s">
        <v>111</v>
      </c>
      <c r="BI2" s="29">
        <f>LN(AQ2)</f>
        <v>4.5921736131609112</v>
      </c>
      <c r="BJ2" s="30">
        <f>LN(AR2)</f>
        <v>0.54073217147815145</v>
      </c>
      <c r="BK2" s="29">
        <f>LN(AS2)</f>
        <v>-1.4588692174390573E-2</v>
      </c>
      <c r="BL2" s="29">
        <f>LN(AT2)</f>
        <v>4.5905814938137004</v>
      </c>
      <c r="BM2" s="29">
        <f>LN(AU2)</f>
        <v>4.6463943488717005E-2</v>
      </c>
      <c r="BN2" s="29" t="s">
        <v>111</v>
      </c>
      <c r="BO2" s="29">
        <f t="shared" ref="BO2:BO34" si="0">LN(AW2)</f>
        <v>4.6516341294768084</v>
      </c>
      <c r="BP2" s="29" t="s">
        <v>111</v>
      </c>
      <c r="BQ2" s="29">
        <f t="shared" ref="BQ2:BQ33" si="1">LN(G2)</f>
        <v>3.7417090677584683</v>
      </c>
      <c r="BR2" s="29" t="e">
        <f t="shared" ref="BR2:BR33" si="2">LN(H2)</f>
        <v>#NUM!</v>
      </c>
      <c r="BS2" s="29">
        <f t="shared" ref="BS2:BS33" si="3">LN(BA2)</f>
        <v>4.1855632251938193</v>
      </c>
      <c r="BT2" s="29">
        <f>LN(K2)</f>
        <v>11.681005761359515</v>
      </c>
      <c r="BU2" s="29">
        <f>LN(V2)</f>
        <v>12.139680460752551</v>
      </c>
      <c r="BV2" s="29">
        <f t="shared" ref="BV2:BV33" si="4">LN(M2)</f>
        <v>4.385146762010125</v>
      </c>
      <c r="BW2" s="29">
        <f>LN(Y2)</f>
        <v>14.902783801962389</v>
      </c>
      <c r="BX2" s="64">
        <f>LN(BB2)</f>
        <v>4.3295649260581097</v>
      </c>
      <c r="BY2" s="95" t="e">
        <f>LN(W2)</f>
        <v>#DIV/0!</v>
      </c>
      <c r="BZ2" s="95">
        <f>LN(Z2)</f>
        <v>9.2747922532941391</v>
      </c>
      <c r="CA2" s="95" t="e">
        <f>LN(L2)</f>
        <v>#DIV/0!</v>
      </c>
      <c r="CB2" s="95">
        <f>LN(Q2)</f>
        <v>8.8318303996456855</v>
      </c>
      <c r="CC2" s="103" t="e">
        <f>LN(AC2)</f>
        <v>#DIV/0!</v>
      </c>
      <c r="CD2" s="103">
        <f>LN(AD2)</f>
        <v>7.0547786702644508</v>
      </c>
      <c r="CE2" s="104"/>
    </row>
    <row r="3" spans="1:83">
      <c r="A3" s="21" t="s">
        <v>2</v>
      </c>
      <c r="B3" s="69">
        <v>1.76</v>
      </c>
      <c r="C3" s="134">
        <v>70.400000000000006</v>
      </c>
      <c r="D3" s="132">
        <v>75.92</v>
      </c>
      <c r="E3" s="69">
        <v>54.22</v>
      </c>
      <c r="F3" s="69">
        <v>41.72</v>
      </c>
      <c r="G3" s="69">
        <v>44.68</v>
      </c>
      <c r="H3" s="35"/>
      <c r="I3" s="69">
        <v>28.41</v>
      </c>
      <c r="J3" s="69">
        <v>3.26</v>
      </c>
      <c r="K3" s="69">
        <v>118334.1</v>
      </c>
      <c r="L3" s="91" t="e">
        <f t="shared" ref="L3:L65" si="5">K3/R3*1000</f>
        <v>#DIV/0!</v>
      </c>
      <c r="M3" s="15">
        <v>80.91</v>
      </c>
      <c r="N3" s="15">
        <v>4.74</v>
      </c>
      <c r="O3" s="15">
        <v>2.1</v>
      </c>
      <c r="P3" s="15">
        <v>1932875</v>
      </c>
      <c r="Q3" s="94">
        <f t="shared" ref="Q3:Q65" si="6">P3/T3*1000</f>
        <v>6931.2460554248664</v>
      </c>
      <c r="R3" s="70"/>
      <c r="S3" s="70"/>
      <c r="T3" s="83">
        <v>278864</v>
      </c>
      <c r="U3" s="22"/>
      <c r="V3" s="69">
        <v>187967.97</v>
      </c>
      <c r="W3" s="81" t="e">
        <f t="shared" ref="W3:W65" si="7">V3/R3*1000</f>
        <v>#DIV/0!</v>
      </c>
      <c r="X3" s="128"/>
      <c r="Y3" s="81">
        <v>2990625</v>
      </c>
      <c r="Z3" s="88">
        <f t="shared" ref="Z3:Z66" si="8">Y3/T3*1000</f>
        <v>10724.313643926787</v>
      </c>
      <c r="AA3" s="100">
        <v>39462.9</v>
      </c>
      <c r="AB3" s="101">
        <f t="shared" ref="AB3:AB66" si="9">AA3*B3</f>
        <v>69454.703999999998</v>
      </c>
      <c r="AC3" s="101" t="e">
        <f t="shared" ref="AC3:AC65" si="10">AB3/R3*1000</f>
        <v>#DIV/0!</v>
      </c>
      <c r="AD3" s="101">
        <f t="shared" ref="AD3:AD65" si="11">AB3/AJ3</f>
        <v>1466.1762378511639</v>
      </c>
      <c r="AE3" s="23">
        <f t="shared" ref="AE3:AE65" si="12">I3/4</f>
        <v>7.1025</v>
      </c>
      <c r="AF3" s="23">
        <f t="shared" ref="AF3:AF65" si="13">N3/4</f>
        <v>1.1850000000000001</v>
      </c>
      <c r="AG3" s="23">
        <f t="shared" ref="AG3:AG65" si="14">J3/4</f>
        <v>0.81499999999999995</v>
      </c>
      <c r="AH3" s="23">
        <f t="shared" ref="AH3:AH65" si="15">O3/4</f>
        <v>0.52500000000000002</v>
      </c>
      <c r="AI3" s="23">
        <f>(1+J3/4/100)*AI2</f>
        <v>101.39468624999999</v>
      </c>
      <c r="AJ3" s="24">
        <f t="shared" ref="AJ3:AJ65" si="16">(AI3/((1/4)*$AI$46+(1/4)*$AI$47+(1/4)*$AI$48+(1/4)*$AI$49))*100</f>
        <v>47.371320177575107</v>
      </c>
      <c r="AK3" s="23">
        <f>(1+J3/100)*AK2</f>
        <v>105.63498</v>
      </c>
      <c r="AL3" s="24">
        <f t="shared" ref="AL3:AL65" si="17">(AK3/((1/4)*$AK$46+(1/4)*$AK$47+(1/4)*$AK$48+(1/4)*$AK$49))*100</f>
        <v>5.4759549274082202</v>
      </c>
      <c r="AM3" s="23">
        <f>(1+O3/4/100)*AM2</f>
        <v>100.94217875000001</v>
      </c>
      <c r="AN3" s="24">
        <f t="shared" ref="AN3:AN65" si="18">(AM3/((1/4)*$AM$46+(1/4)*$AM$47+(1/4)*$AM$48+(1/4)*$AM$49))*100</f>
        <v>75.616340180896799</v>
      </c>
      <c r="AO3" s="24">
        <f>(1+O3/100)*AO2</f>
        <v>103.79485999999999</v>
      </c>
      <c r="AP3" s="24">
        <f t="shared" ref="AP3:AP65" si="19">(AO3/((1/4)*$AO$46+(1/4)*$AO$47+(1/4)*$AO$48+(1/4)*$AO$49))*100</f>
        <v>33.121889673862398</v>
      </c>
      <c r="AQ3" s="24">
        <f t="shared" ref="AQ3:AQ65" si="20">(B3/((1/4)*$B$46+(1/4)*$B$47+(1/4)*$B$48+(1/4)*$B$49))*100</f>
        <v>101.00430416068866</v>
      </c>
      <c r="AR3" s="27">
        <f t="shared" ref="AR3:AR65" si="21">(B3*AM3)/AI3</f>
        <v>1.7521454148195073</v>
      </c>
      <c r="AS3" s="28">
        <f t="shared" ref="AS3:AS65" si="22">((AQ3/100)*(AM3/100))/(AI3/100)</f>
        <v>1.0055353887055993</v>
      </c>
      <c r="AT3" s="28">
        <f t="shared" ref="AT3:AT65" si="23">(AQ3*AM3)/AI3</f>
        <v>100.55353887055995</v>
      </c>
      <c r="AU3" s="28">
        <f t="shared" ref="AU3:AU66" si="24">D3/C3</f>
        <v>1.0784090909090909</v>
      </c>
      <c r="AV3" s="28">
        <f>(AU3-AU2)/AU2*100</f>
        <v>2.9448217620401045</v>
      </c>
      <c r="AW3" s="28">
        <f t="shared" ref="AW3:AW66" si="25">AU3*100</f>
        <v>107.84090909090909</v>
      </c>
      <c r="AX3" s="28">
        <f>(AW3-AW2)/AW2*100</f>
        <v>2.9448217620401085</v>
      </c>
      <c r="AY3" s="28">
        <f t="shared" ref="AY3:AY66" si="26">(D4/D3-1)*100</f>
        <v>0.34246575342467001</v>
      </c>
      <c r="AZ3" s="28">
        <f t="shared" ref="AZ3:AZ66" si="27">(D4/D3-1)*4*100</f>
        <v>1.36986301369868</v>
      </c>
      <c r="BA3" s="24">
        <f t="shared" ref="BA3:BA65" si="28">(K3/((1/4)*$K$46+(1/4)*$K$47+(1/4)*$K$48+(1/4)*$K$49))*100</f>
        <v>65.747702170894968</v>
      </c>
      <c r="BB3" s="24">
        <f t="shared" ref="BB3:BB65" si="29">(P3/((1/4)*$P$46+(1/4)*$P$47+(1/4)*$P$48+(1/4)*$P$49))*100</f>
        <v>77.035169745898031</v>
      </c>
      <c r="BC3" s="29">
        <f t="shared" ref="BC3:BC65" si="30">LN(AJ3)</f>
        <v>3.8580169860338049</v>
      </c>
      <c r="BD3" s="29">
        <f>(BC3-BC2)*100</f>
        <v>0.81169681019477302</v>
      </c>
      <c r="BE3" s="29">
        <f>BD3*4</f>
        <v>3.2467872407790921</v>
      </c>
      <c r="BF3" s="29">
        <f t="shared" ref="BF3:BF65" si="31">LN(AN3)</f>
        <v>4.3256723997895641</v>
      </c>
      <c r="BG3" s="29">
        <f>(BF3-BF2)*100</f>
        <v>0.52362667952463582</v>
      </c>
      <c r="BH3" s="29">
        <f>BG3*4</f>
        <v>2.0945067180985433</v>
      </c>
      <c r="BI3" s="29">
        <f t="shared" ref="BI3:BI65" si="32">LN(AQ3)</f>
        <v>4.6151631313856099</v>
      </c>
      <c r="BJ3" s="30">
        <f t="shared" ref="BJ3:BJ34" si="33">LN(AR3)</f>
        <v>0.56084098839614893</v>
      </c>
      <c r="BK3" s="29">
        <f t="shared" ref="BK3:BK65" si="34">LN(AS3)</f>
        <v>5.5201247436068345E-3</v>
      </c>
      <c r="BL3" s="29">
        <f t="shared" ref="BL3:BL34" si="35">LN(AT3)</f>
        <v>4.6106903107316981</v>
      </c>
      <c r="BM3" s="29">
        <f t="shared" ref="BM3:BM34" si="36">LN(AU3)</f>
        <v>7.5486891137675677E-2</v>
      </c>
      <c r="BN3" s="29">
        <f>(BM3-BM2)*100</f>
        <v>2.902294764895867</v>
      </c>
      <c r="BO3" s="29">
        <f t="shared" si="0"/>
        <v>4.6806570771257672</v>
      </c>
      <c r="BP3" s="29">
        <f>(BO3-BO2)*100</f>
        <v>2.9022947648958741</v>
      </c>
      <c r="BQ3" s="29">
        <f t="shared" si="1"/>
        <v>3.7995259742009999</v>
      </c>
      <c r="BR3" s="29" t="e">
        <f t="shared" si="2"/>
        <v>#NUM!</v>
      </c>
      <c r="BS3" s="29">
        <f t="shared" si="3"/>
        <v>4.1858247224760001</v>
      </c>
      <c r="BT3" s="29">
        <f t="shared" ref="BT3:BT65" si="37">LN(K3)</f>
        <v>11.681267258641695</v>
      </c>
      <c r="BU3" s="29">
        <f t="shared" ref="BU3:BU65" si="38">LN(V3)</f>
        <v>12.144026854956644</v>
      </c>
      <c r="BV3" s="29">
        <f t="shared" si="4"/>
        <v>4.3933374258197482</v>
      </c>
      <c r="BW3" s="29">
        <f t="shared" ref="BW3:BW65" si="39">LN(Y3)</f>
        <v>14.910992953623456</v>
      </c>
      <c r="BX3" s="64">
        <f t="shared" ref="BX3:BX65" si="40">LN(BB3)</f>
        <v>4.3442620675219059</v>
      </c>
      <c r="BY3" s="95" t="e">
        <f t="shared" ref="BY3:BY65" si="41">LN(W3)</f>
        <v>#DIV/0!</v>
      </c>
      <c r="BZ3" s="95">
        <f t="shared" ref="BZ3:BZ65" si="42">LN(Z3)</f>
        <v>9.2802687458441309</v>
      </c>
      <c r="CA3" s="95" t="e">
        <f t="shared" ref="CA3:CA65" si="43">LN(L3)</f>
        <v>#DIV/0!</v>
      </c>
      <c r="CB3" s="95">
        <f t="shared" ref="CB3:CB65" si="44">LN(Q3)</f>
        <v>8.8437948819984058</v>
      </c>
      <c r="CC3" s="103" t="e">
        <f t="shared" ref="CC3:CD65" si="45">LN(AC3)</f>
        <v>#DIV/0!</v>
      </c>
      <c r="CD3" s="103">
        <f t="shared" si="45"/>
        <v>7.2904130920363892</v>
      </c>
    </row>
    <row r="4" spans="1:83">
      <c r="A4" s="21" t="s">
        <v>3</v>
      </c>
      <c r="B4" s="69">
        <v>1.92</v>
      </c>
      <c r="C4" s="134">
        <v>69.680000000000007</v>
      </c>
      <c r="D4" s="132">
        <v>76.180000000000007</v>
      </c>
      <c r="E4" s="69">
        <v>51.57</v>
      </c>
      <c r="F4" s="69">
        <v>46.68</v>
      </c>
      <c r="G4" s="69">
        <v>45.44</v>
      </c>
      <c r="H4" s="35"/>
      <c r="I4" s="69">
        <v>19.87</v>
      </c>
      <c r="J4" s="69">
        <v>5.49</v>
      </c>
      <c r="K4" s="69">
        <v>119466.73</v>
      </c>
      <c r="L4" s="91" t="e">
        <f t="shared" si="5"/>
        <v>#DIV/0!</v>
      </c>
      <c r="M4" s="15">
        <v>81.93</v>
      </c>
      <c r="N4" s="15">
        <v>5.09</v>
      </c>
      <c r="O4" s="15">
        <v>2.34</v>
      </c>
      <c r="P4" s="15">
        <v>1954825</v>
      </c>
      <c r="Q4" s="94">
        <f t="shared" si="6"/>
        <v>6987.7319473388843</v>
      </c>
      <c r="R4" s="70"/>
      <c r="S4" s="70"/>
      <c r="T4" s="83">
        <v>279751</v>
      </c>
      <c r="U4" s="22"/>
      <c r="V4" s="69">
        <v>189291.69</v>
      </c>
      <c r="W4" s="81" t="e">
        <f t="shared" si="7"/>
        <v>#DIV/0!</v>
      </c>
      <c r="X4" s="128"/>
      <c r="Y4" s="81">
        <v>3028275</v>
      </c>
      <c r="Z4" s="88">
        <f t="shared" si="8"/>
        <v>10824.894280985591</v>
      </c>
      <c r="AA4" s="100">
        <v>41331.300000000003</v>
      </c>
      <c r="AB4" s="101">
        <f t="shared" si="9"/>
        <v>79356.096000000005</v>
      </c>
      <c r="AC4" s="101" t="e">
        <f t="shared" si="10"/>
        <v>#DIV/0!</v>
      </c>
      <c r="AD4" s="101">
        <f t="shared" si="11"/>
        <v>1652.5121033009059</v>
      </c>
      <c r="AE4" s="23">
        <f t="shared" si="12"/>
        <v>4.9675000000000002</v>
      </c>
      <c r="AF4" s="23">
        <f t="shared" si="13"/>
        <v>1.2725</v>
      </c>
      <c r="AG4" s="23">
        <f t="shared" si="14"/>
        <v>1.3725000000000001</v>
      </c>
      <c r="AH4" s="23">
        <f t="shared" si="15"/>
        <v>0.58499999999999996</v>
      </c>
      <c r="AI4" s="23">
        <f t="shared" ref="AI4:AI65" si="46">(1+J4/4/100)*AI3</f>
        <v>102.78632831878124</v>
      </c>
      <c r="AJ4" s="24">
        <f t="shared" si="16"/>
        <v>48.021491547012324</v>
      </c>
      <c r="AK4" s="23">
        <f t="shared" ref="AK4:AK65" si="47">(1+J4/100)*AK3</f>
        <v>111.43434040199999</v>
      </c>
      <c r="AL4" s="24">
        <f t="shared" si="17"/>
        <v>5.7765848529229311</v>
      </c>
      <c r="AM4" s="23">
        <f t="shared" ref="AM4:AM65" si="48">(1+O4/4/100)*AM3</f>
        <v>101.5326904956875</v>
      </c>
      <c r="AN4" s="24">
        <f t="shared" si="18"/>
        <v>76.05869577095504</v>
      </c>
      <c r="AO4" s="24">
        <f t="shared" ref="AO4:AO65" si="49">(1+O4/100)*AO3</f>
        <v>106.223659724</v>
      </c>
      <c r="AP4" s="24">
        <f t="shared" si="19"/>
        <v>33.896941892230778</v>
      </c>
      <c r="AQ4" s="24">
        <f t="shared" si="20"/>
        <v>110.18651362984218</v>
      </c>
      <c r="AR4" s="27">
        <f t="shared" si="21"/>
        <v>1.896582638375067</v>
      </c>
      <c r="AS4" s="28">
        <f t="shared" si="22"/>
        <v>1.0884261913199811</v>
      </c>
      <c r="AT4" s="28">
        <f t="shared" si="23"/>
        <v>108.84261913199812</v>
      </c>
      <c r="AU4" s="28">
        <f t="shared" si="24"/>
        <v>1.0932835820895521</v>
      </c>
      <c r="AV4" s="28">
        <f t="shared" ref="AV4:AV65" si="50">(AU4-AU3)/AU3*100</f>
        <v>1.3792994982935614</v>
      </c>
      <c r="AW4" s="28">
        <f t="shared" si="25"/>
        <v>109.32835820895521</v>
      </c>
      <c r="AX4" s="28">
        <f t="shared" ref="AX4:AX65" si="51">(AW4-AW3)/AW3*100</f>
        <v>1.3792994982935523</v>
      </c>
      <c r="AY4" s="28">
        <f t="shared" si="26"/>
        <v>2.2578104489367368</v>
      </c>
      <c r="AZ4" s="28">
        <f t="shared" si="27"/>
        <v>9.0312417957469471</v>
      </c>
      <c r="BA4" s="24">
        <f t="shared" si="28"/>
        <v>66.377003614095358</v>
      </c>
      <c r="BB4" s="24">
        <f t="shared" si="29"/>
        <v>77.909991954226271</v>
      </c>
      <c r="BC4" s="29">
        <f t="shared" si="30"/>
        <v>3.8716486512647514</v>
      </c>
      <c r="BD4" s="29">
        <f t="shared" ref="BD4:BD65" si="52">(BC4-BC3)*100</f>
        <v>1.3631665230946499</v>
      </c>
      <c r="BE4" s="29">
        <f t="shared" ref="BE4:BE65" si="53">BD4*4</f>
        <v>5.4526660923785997</v>
      </c>
      <c r="BF4" s="29">
        <f t="shared" si="31"/>
        <v>4.3315053549820073</v>
      </c>
      <c r="BG4" s="29">
        <f t="shared" ref="BG4:BG65" si="54">(BF4-BF3)*100</f>
        <v>0.5832955192443201</v>
      </c>
      <c r="BH4" s="29">
        <f t="shared" ref="BH4:BH65" si="55">BG4*4</f>
        <v>2.3331820769772804</v>
      </c>
      <c r="BI4" s="29">
        <f t="shared" si="32"/>
        <v>4.70217450837524</v>
      </c>
      <c r="BJ4" s="30">
        <f t="shared" si="33"/>
        <v>0.64005365534727576</v>
      </c>
      <c r="BK4" s="29">
        <f t="shared" si="34"/>
        <v>8.4732791694733883E-2</v>
      </c>
      <c r="BL4" s="29">
        <f t="shared" si="35"/>
        <v>4.6899029776828254</v>
      </c>
      <c r="BM4" s="29">
        <f t="shared" si="36"/>
        <v>8.9185628506210521E-2</v>
      </c>
      <c r="BN4" s="29">
        <f t="shared" ref="BN4:BN65" si="56">(BM4-BM3)*100</f>
        <v>1.3698737368534843</v>
      </c>
      <c r="BO4" s="29">
        <f t="shared" si="0"/>
        <v>4.6943558144943021</v>
      </c>
      <c r="BP4" s="29">
        <f t="shared" ref="BP4:BP65" si="57">(BO4-BO3)*100</f>
        <v>1.3698737368534886</v>
      </c>
      <c r="BQ4" s="29">
        <f t="shared" si="1"/>
        <v>3.816392774412896</v>
      </c>
      <c r="BR4" s="29" t="e">
        <f t="shared" si="2"/>
        <v>#NUM!</v>
      </c>
      <c r="BS4" s="29">
        <f t="shared" si="3"/>
        <v>4.1953506653828958</v>
      </c>
      <c r="BT4" s="29">
        <f t="shared" si="37"/>
        <v>11.69079320154859</v>
      </c>
      <c r="BU4" s="29">
        <f t="shared" si="38"/>
        <v>12.151044437660151</v>
      </c>
      <c r="BV4" s="29">
        <f t="shared" si="4"/>
        <v>4.4058652241537235</v>
      </c>
      <c r="BW4" s="29">
        <f t="shared" si="39"/>
        <v>14.923503708438135</v>
      </c>
      <c r="BX4" s="64">
        <f t="shared" si="40"/>
        <v>4.3555542110726586</v>
      </c>
      <c r="BY4" s="95" t="e">
        <f t="shared" si="41"/>
        <v>#DIV/0!</v>
      </c>
      <c r="BZ4" s="95">
        <f t="shared" si="42"/>
        <v>9.2896037866322931</v>
      </c>
      <c r="CA4" s="95" t="e">
        <f t="shared" si="43"/>
        <v>#DIV/0!</v>
      </c>
      <c r="CB4" s="95">
        <f t="shared" si="44"/>
        <v>8.8519113115226418</v>
      </c>
      <c r="CC4" s="103" t="e">
        <f t="shared" si="45"/>
        <v>#DIV/0!</v>
      </c>
      <c r="CD4" s="103">
        <f t="shared" si="45"/>
        <v>7.4100518959355739</v>
      </c>
    </row>
    <row r="5" spans="1:83">
      <c r="A5" s="21" t="s">
        <v>4</v>
      </c>
      <c r="B5" s="69">
        <v>1.78</v>
      </c>
      <c r="C5" s="135">
        <v>71.63</v>
      </c>
      <c r="D5" s="132">
        <v>77.900000000000006</v>
      </c>
      <c r="E5" s="69">
        <v>57.35</v>
      </c>
      <c r="F5" s="69">
        <v>44.29</v>
      </c>
      <c r="G5" s="69">
        <v>45.39</v>
      </c>
      <c r="H5" s="35"/>
      <c r="I5" s="69">
        <v>18.95</v>
      </c>
      <c r="J5" s="69">
        <v>8.36</v>
      </c>
      <c r="K5" s="69">
        <v>121561.49</v>
      </c>
      <c r="L5" s="91" t="e">
        <f t="shared" si="5"/>
        <v>#DIV/0!</v>
      </c>
      <c r="M5" s="15">
        <v>83.35</v>
      </c>
      <c r="N5" s="15">
        <v>5.3</v>
      </c>
      <c r="O5" s="15">
        <v>2.62</v>
      </c>
      <c r="P5" s="15">
        <v>1983525</v>
      </c>
      <c r="Q5" s="94">
        <f t="shared" si="6"/>
        <v>7069.0718195814561</v>
      </c>
      <c r="R5" s="70"/>
      <c r="S5" s="70"/>
      <c r="T5" s="83">
        <v>280592</v>
      </c>
      <c r="U5" s="22"/>
      <c r="V5" s="69">
        <v>191639.31</v>
      </c>
      <c r="W5" s="81" t="e">
        <f t="shared" si="7"/>
        <v>#DIV/0!</v>
      </c>
      <c r="X5" s="128"/>
      <c r="Y5" s="81">
        <v>3080825</v>
      </c>
      <c r="Z5" s="88">
        <f t="shared" si="8"/>
        <v>10979.732137765866</v>
      </c>
      <c r="AA5" s="100">
        <v>35455.300000000003</v>
      </c>
      <c r="AB5" s="101">
        <f t="shared" si="9"/>
        <v>63110.434000000008</v>
      </c>
      <c r="AC5" s="101" t="e">
        <f t="shared" si="10"/>
        <v>#DIV/0!</v>
      </c>
      <c r="AD5" s="101">
        <f t="shared" si="11"/>
        <v>1287.3075543016218</v>
      </c>
      <c r="AE5" s="23">
        <f t="shared" si="12"/>
        <v>4.7374999999999998</v>
      </c>
      <c r="AF5" s="23">
        <f t="shared" si="13"/>
        <v>1.325</v>
      </c>
      <c r="AG5" s="23">
        <f t="shared" si="14"/>
        <v>2.09</v>
      </c>
      <c r="AH5" s="23">
        <f t="shared" si="15"/>
        <v>0.65500000000000003</v>
      </c>
      <c r="AI5" s="23">
        <f t="shared" si="46"/>
        <v>104.93456258064376</v>
      </c>
      <c r="AJ5" s="24">
        <f t="shared" si="16"/>
        <v>49.025140720344872</v>
      </c>
      <c r="AK5" s="23">
        <f t="shared" si="47"/>
        <v>120.75025125960718</v>
      </c>
      <c r="AL5" s="24">
        <f t="shared" si="17"/>
        <v>6.2595073466272879</v>
      </c>
      <c r="AM5" s="23">
        <f t="shared" si="48"/>
        <v>102.19772961843427</v>
      </c>
      <c r="AN5" s="24">
        <f t="shared" si="18"/>
        <v>76.556880228254812</v>
      </c>
      <c r="AO5" s="24">
        <f t="shared" si="49"/>
        <v>109.0067196087688</v>
      </c>
      <c r="AP5" s="24">
        <f t="shared" si="19"/>
        <v>34.785041769807229</v>
      </c>
      <c r="AQ5" s="24">
        <f t="shared" si="20"/>
        <v>102.15208034433286</v>
      </c>
      <c r="AR5" s="27">
        <f t="shared" si="21"/>
        <v>1.7335752324789173</v>
      </c>
      <c r="AS5" s="28">
        <f t="shared" si="22"/>
        <v>0.99487818219737023</v>
      </c>
      <c r="AT5" s="28">
        <f t="shared" si="23"/>
        <v>99.487818219737008</v>
      </c>
      <c r="AU5" s="28">
        <f t="shared" si="24"/>
        <v>1.0875331564986739</v>
      </c>
      <c r="AV5" s="28">
        <f t="shared" si="50"/>
        <v>-0.52597749431923824</v>
      </c>
      <c r="AW5" s="28">
        <f t="shared" si="25"/>
        <v>108.75331564986739</v>
      </c>
      <c r="AX5" s="28">
        <f t="shared" si="51"/>
        <v>-0.52597749431923424</v>
      </c>
      <c r="AY5" s="28">
        <f t="shared" si="26"/>
        <v>-2.0795892169448105</v>
      </c>
      <c r="AZ5" s="28">
        <f t="shared" si="27"/>
        <v>-8.3183568677792419</v>
      </c>
      <c r="BA5" s="24">
        <f t="shared" si="28"/>
        <v>67.540874861685921</v>
      </c>
      <c r="BB5" s="24">
        <f t="shared" si="29"/>
        <v>79.053836937325158</v>
      </c>
      <c r="BC5" s="29">
        <f t="shared" si="30"/>
        <v>3.8923332424575841</v>
      </c>
      <c r="BD5" s="29">
        <f t="shared" si="52"/>
        <v>2.0684591192832613</v>
      </c>
      <c r="BE5" s="29">
        <f t="shared" si="53"/>
        <v>8.2738364771330453</v>
      </c>
      <c r="BF5" s="29">
        <f t="shared" si="31"/>
        <v>4.3380339969447084</v>
      </c>
      <c r="BG5" s="29">
        <f t="shared" si="54"/>
        <v>0.65286419627010872</v>
      </c>
      <c r="BH5" s="29">
        <f t="shared" si="55"/>
        <v>2.6114567850804349</v>
      </c>
      <c r="BI5" s="29">
        <f t="shared" si="32"/>
        <v>4.6264626866395435</v>
      </c>
      <c r="BJ5" s="30">
        <f t="shared" si="33"/>
        <v>0.55018588438144733</v>
      </c>
      <c r="BK5" s="29">
        <f t="shared" si="34"/>
        <v>-5.1349792710943922E-3</v>
      </c>
      <c r="BL5" s="29">
        <f t="shared" si="35"/>
        <v>4.6000352067169965</v>
      </c>
      <c r="BM5" s="29">
        <f t="shared" si="36"/>
        <v>8.3911972250342859E-2</v>
      </c>
      <c r="BN5" s="29">
        <f t="shared" si="56"/>
        <v>-0.52736562558676625</v>
      </c>
      <c r="BO5" s="29">
        <f t="shared" si="0"/>
        <v>4.6890821582384339</v>
      </c>
      <c r="BP5" s="29">
        <f t="shared" si="57"/>
        <v>-0.52736562558681754</v>
      </c>
      <c r="BQ5" s="29">
        <f t="shared" si="1"/>
        <v>3.8152918164683745</v>
      </c>
      <c r="BR5" s="29" t="e">
        <f t="shared" si="2"/>
        <v>#NUM!</v>
      </c>
      <c r="BS5" s="29">
        <f t="shared" si="3"/>
        <v>4.2127329681114016</v>
      </c>
      <c r="BT5" s="29">
        <f t="shared" si="37"/>
        <v>11.708175504277097</v>
      </c>
      <c r="BU5" s="29">
        <f t="shared" si="38"/>
        <v>12.163370290489638</v>
      </c>
      <c r="BV5" s="29">
        <f t="shared" si="4"/>
        <v>4.4230486091968029</v>
      </c>
      <c r="BW5" s="29">
        <f t="shared" si="39"/>
        <v>14.940707976225294</v>
      </c>
      <c r="BX5" s="64">
        <f t="shared" si="40"/>
        <v>4.3701291005841254</v>
      </c>
      <c r="BY5" s="95" t="e">
        <f t="shared" si="41"/>
        <v>#DIV/0!</v>
      </c>
      <c r="BZ5" s="95">
        <f t="shared" si="42"/>
        <v>9.3038063192983582</v>
      </c>
      <c r="CA5" s="95" t="e">
        <f t="shared" si="43"/>
        <v>#DIV/0!</v>
      </c>
      <c r="CB5" s="95">
        <f t="shared" si="44"/>
        <v>8.8634844659130145</v>
      </c>
      <c r="CC5" s="103" t="e">
        <f t="shared" si="45"/>
        <v>#DIV/0!</v>
      </c>
      <c r="CD5" s="103">
        <f t="shared" si="45"/>
        <v>7.1603081489786913</v>
      </c>
    </row>
    <row r="6" spans="1:83">
      <c r="A6" s="21" t="s">
        <v>5</v>
      </c>
      <c r="B6" s="69">
        <v>1.74</v>
      </c>
      <c r="C6" s="134">
        <v>73.61</v>
      </c>
      <c r="D6" s="132">
        <v>76.28</v>
      </c>
      <c r="E6" s="69">
        <v>56.12</v>
      </c>
      <c r="F6" s="69">
        <v>44.57</v>
      </c>
      <c r="G6" s="69">
        <v>44.17</v>
      </c>
      <c r="H6" s="35"/>
      <c r="I6" s="69">
        <v>18.88</v>
      </c>
      <c r="J6" s="69">
        <v>7.87</v>
      </c>
      <c r="K6" s="69">
        <v>121638.13</v>
      </c>
      <c r="L6" s="91" t="e">
        <f t="shared" si="5"/>
        <v>#DIV/0!</v>
      </c>
      <c r="M6" s="15">
        <v>83.59</v>
      </c>
      <c r="N6" s="15">
        <v>5.67</v>
      </c>
      <c r="O6" s="15">
        <v>3.24</v>
      </c>
      <c r="P6" s="15">
        <v>2013725</v>
      </c>
      <c r="Q6" s="94">
        <f t="shared" si="6"/>
        <v>7158.536672070074</v>
      </c>
      <c r="R6" s="70"/>
      <c r="S6" s="70"/>
      <c r="T6" s="83">
        <v>281304</v>
      </c>
      <c r="U6" s="22"/>
      <c r="V6" s="69">
        <v>194348.74</v>
      </c>
      <c r="W6" s="81" t="e">
        <f t="shared" si="7"/>
        <v>#DIV/0!</v>
      </c>
      <c r="X6" s="128"/>
      <c r="Y6" s="81">
        <v>3089775</v>
      </c>
      <c r="Z6" s="88">
        <f t="shared" si="8"/>
        <v>10983.757785171914</v>
      </c>
      <c r="AA6" s="100">
        <v>38345.4</v>
      </c>
      <c r="AB6" s="101">
        <f t="shared" si="9"/>
        <v>66720.995999999999</v>
      </c>
      <c r="AC6" s="101" t="e">
        <f t="shared" si="10"/>
        <v>#DIV/0!</v>
      </c>
      <c r="AD6" s="101">
        <f t="shared" si="11"/>
        <v>1334.6945904296624</v>
      </c>
      <c r="AE6" s="23">
        <f t="shared" si="12"/>
        <v>4.72</v>
      </c>
      <c r="AF6" s="23">
        <f t="shared" si="13"/>
        <v>1.4175</v>
      </c>
      <c r="AG6" s="23">
        <f t="shared" si="14"/>
        <v>1.9675</v>
      </c>
      <c r="AH6" s="23">
        <f t="shared" si="15"/>
        <v>0.81</v>
      </c>
      <c r="AI6" s="23">
        <f t="shared" si="46"/>
        <v>106.99915009941793</v>
      </c>
      <c r="AJ6" s="24">
        <f t="shared" si="16"/>
        <v>49.989710364017661</v>
      </c>
      <c r="AK6" s="23">
        <f t="shared" si="47"/>
        <v>130.25329603373828</v>
      </c>
      <c r="AL6" s="24">
        <f t="shared" si="17"/>
        <v>6.7521305748068556</v>
      </c>
      <c r="AM6" s="23">
        <f t="shared" si="48"/>
        <v>103.02553122834358</v>
      </c>
      <c r="AN6" s="24">
        <f t="shared" si="18"/>
        <v>77.176990958103673</v>
      </c>
      <c r="AO6" s="24">
        <f t="shared" si="49"/>
        <v>112.53853732409291</v>
      </c>
      <c r="AP6" s="24">
        <f t="shared" si="19"/>
        <v>35.912077123148983</v>
      </c>
      <c r="AQ6" s="24">
        <f t="shared" si="20"/>
        <v>99.856527977044479</v>
      </c>
      <c r="AR6" s="27">
        <f t="shared" si="21"/>
        <v>1.675381759301404</v>
      </c>
      <c r="AS6" s="28">
        <f t="shared" si="22"/>
        <v>0.96148164091902688</v>
      </c>
      <c r="AT6" s="28">
        <f t="shared" si="23"/>
        <v>96.148164091902686</v>
      </c>
      <c r="AU6" s="28">
        <f t="shared" si="24"/>
        <v>1.0362722456188018</v>
      </c>
      <c r="AV6" s="28">
        <f t="shared" si="50"/>
        <v>-4.7135032687101859</v>
      </c>
      <c r="AW6" s="28">
        <f t="shared" si="25"/>
        <v>103.62722456188018</v>
      </c>
      <c r="AX6" s="28">
        <f t="shared" si="51"/>
        <v>-4.7135032687101859</v>
      </c>
      <c r="AY6" s="28">
        <f t="shared" si="26"/>
        <v>0.94389092815940767</v>
      </c>
      <c r="AZ6" s="28">
        <f t="shared" si="27"/>
        <v>3.7755637126376307</v>
      </c>
      <c r="BA6" s="24">
        <f t="shared" si="28"/>
        <v>67.583456872233825</v>
      </c>
      <c r="BB6" s="24">
        <f t="shared" si="29"/>
        <v>80.257464759261978</v>
      </c>
      <c r="BC6" s="29">
        <f t="shared" si="30"/>
        <v>3.9118171915302717</v>
      </c>
      <c r="BD6" s="29">
        <f t="shared" si="52"/>
        <v>1.948394907268769</v>
      </c>
      <c r="BE6" s="29">
        <f t="shared" si="53"/>
        <v>7.7935796290750758</v>
      </c>
      <c r="BF6" s="29">
        <f t="shared" si="31"/>
        <v>4.3461013680224667</v>
      </c>
      <c r="BG6" s="29">
        <f t="shared" si="54"/>
        <v>0.80673710777583452</v>
      </c>
      <c r="BH6" s="29">
        <f t="shared" si="55"/>
        <v>3.2269484311033381</v>
      </c>
      <c r="BI6" s="29">
        <f t="shared" si="32"/>
        <v>4.6037344355619876</v>
      </c>
      <c r="BJ6" s="30">
        <f t="shared" si="33"/>
        <v>0.51604105530896194</v>
      </c>
      <c r="BK6" s="29">
        <f t="shared" si="34"/>
        <v>-3.9279808343579706E-2</v>
      </c>
      <c r="BL6" s="29">
        <f t="shared" si="35"/>
        <v>4.5658903776445117</v>
      </c>
      <c r="BM6" s="29">
        <f t="shared" si="36"/>
        <v>3.5629894661603788E-2</v>
      </c>
      <c r="BN6" s="29">
        <f t="shared" si="56"/>
        <v>-4.8282077588739067</v>
      </c>
      <c r="BO6" s="29">
        <f t="shared" si="0"/>
        <v>4.6408000806496954</v>
      </c>
      <c r="BP6" s="29">
        <f t="shared" si="57"/>
        <v>-4.8282077588738481</v>
      </c>
      <c r="BQ6" s="29">
        <f t="shared" si="1"/>
        <v>3.7880458256084353</v>
      </c>
      <c r="BR6" s="29" t="e">
        <f t="shared" si="2"/>
        <v>#NUM!</v>
      </c>
      <c r="BS6" s="29">
        <f t="shared" si="3"/>
        <v>4.2133632322749479</v>
      </c>
      <c r="BT6" s="29">
        <f t="shared" si="37"/>
        <v>11.708805768440643</v>
      </c>
      <c r="BU6" s="29">
        <f t="shared" si="38"/>
        <v>12.177409453110396</v>
      </c>
      <c r="BV6" s="29">
        <f t="shared" si="4"/>
        <v>4.4259238957110645</v>
      </c>
      <c r="BW6" s="29">
        <f t="shared" si="39"/>
        <v>14.943608830688769</v>
      </c>
      <c r="BX6" s="64">
        <f t="shared" si="40"/>
        <v>4.3852397764911473</v>
      </c>
      <c r="BY6" s="95" t="e">
        <f t="shared" si="41"/>
        <v>#DIV/0!</v>
      </c>
      <c r="BZ6" s="95">
        <f t="shared" si="42"/>
        <v>9.3041728955997787</v>
      </c>
      <c r="CA6" s="95" t="e">
        <f t="shared" si="43"/>
        <v>#DIV/0!</v>
      </c>
      <c r="CB6" s="95">
        <f t="shared" si="44"/>
        <v>8.8760608636579832</v>
      </c>
      <c r="CC6" s="103" t="e">
        <f t="shared" si="45"/>
        <v>#DIV/0!</v>
      </c>
      <c r="CD6" s="103">
        <f t="shared" si="45"/>
        <v>7.196457773448488</v>
      </c>
    </row>
    <row r="7" spans="1:83">
      <c r="A7" s="21" t="s">
        <v>6</v>
      </c>
      <c r="B7" s="69">
        <v>1.79</v>
      </c>
      <c r="C7" s="134">
        <v>73.819999999999993</v>
      </c>
      <c r="D7" s="132">
        <v>77</v>
      </c>
      <c r="E7" s="69">
        <v>58.05</v>
      </c>
      <c r="F7" s="69">
        <v>47.87</v>
      </c>
      <c r="G7" s="69">
        <v>46.43</v>
      </c>
      <c r="H7" s="35"/>
      <c r="I7" s="69">
        <v>18.39</v>
      </c>
      <c r="J7" s="69">
        <v>6.58</v>
      </c>
      <c r="K7" s="69">
        <v>123264.65</v>
      </c>
      <c r="L7" s="91" t="e">
        <f t="shared" si="5"/>
        <v>#DIV/0!</v>
      </c>
      <c r="M7" s="15">
        <v>85.17</v>
      </c>
      <c r="N7" s="15">
        <v>6.27</v>
      </c>
      <c r="O7" s="15">
        <v>3.32</v>
      </c>
      <c r="P7" s="15">
        <v>2033050</v>
      </c>
      <c r="Q7" s="94">
        <f t="shared" si="6"/>
        <v>7209.3460330068574</v>
      </c>
      <c r="R7" s="70"/>
      <c r="S7" s="70"/>
      <c r="T7" s="83">
        <v>282002</v>
      </c>
      <c r="U7" s="22"/>
      <c r="V7" s="69">
        <v>196338.67</v>
      </c>
      <c r="W7" s="81" t="e">
        <f t="shared" si="7"/>
        <v>#DIV/0!</v>
      </c>
      <c r="X7" s="128"/>
      <c r="Y7" s="81">
        <v>3148125</v>
      </c>
      <c r="Z7" s="88">
        <f t="shared" si="8"/>
        <v>11163.484656137191</v>
      </c>
      <c r="AA7" s="100">
        <v>27338.5</v>
      </c>
      <c r="AB7" s="101">
        <f t="shared" si="9"/>
        <v>48935.915000000001</v>
      </c>
      <c r="AC7" s="101" t="e">
        <f t="shared" si="10"/>
        <v>#DIV/0!</v>
      </c>
      <c r="AD7" s="101">
        <f t="shared" si="11"/>
        <v>963.07713567672442</v>
      </c>
      <c r="AE7" s="23">
        <f t="shared" si="12"/>
        <v>4.5975000000000001</v>
      </c>
      <c r="AF7" s="23">
        <f t="shared" si="13"/>
        <v>1.5674999999999999</v>
      </c>
      <c r="AG7" s="23">
        <f t="shared" si="14"/>
        <v>1.645</v>
      </c>
      <c r="AH7" s="23">
        <f t="shared" si="15"/>
        <v>0.83</v>
      </c>
      <c r="AI7" s="23">
        <f t="shared" si="46"/>
        <v>108.75928611855336</v>
      </c>
      <c r="AJ7" s="24">
        <f t="shared" si="16"/>
        <v>50.812041099505755</v>
      </c>
      <c r="AK7" s="23">
        <f t="shared" si="47"/>
        <v>138.82396291275828</v>
      </c>
      <c r="AL7" s="24">
        <f t="shared" si="17"/>
        <v>7.1964207666291484</v>
      </c>
      <c r="AM7" s="23">
        <f t="shared" si="48"/>
        <v>103.88064313753883</v>
      </c>
      <c r="AN7" s="24">
        <f t="shared" si="18"/>
        <v>77.817559983055929</v>
      </c>
      <c r="AO7" s="24">
        <f t="shared" si="49"/>
        <v>116.27481676325279</v>
      </c>
      <c r="AP7" s="24">
        <f t="shared" si="19"/>
        <v>37.104358083637528</v>
      </c>
      <c r="AQ7" s="24">
        <f t="shared" si="20"/>
        <v>102.72596843615496</v>
      </c>
      <c r="AR7" s="27">
        <f t="shared" si="21"/>
        <v>1.7097055143733029</v>
      </c>
      <c r="AS7" s="28">
        <f t="shared" si="22"/>
        <v>0.98117963522140772</v>
      </c>
      <c r="AT7" s="28">
        <f t="shared" si="23"/>
        <v>98.117963522140784</v>
      </c>
      <c r="AU7" s="28">
        <f t="shared" si="24"/>
        <v>1.0430777567055001</v>
      </c>
      <c r="AV7" s="28">
        <f t="shared" si="50"/>
        <v>0.6567300355163318</v>
      </c>
      <c r="AW7" s="28">
        <f t="shared" si="25"/>
        <v>104.30777567055</v>
      </c>
      <c r="AX7" s="28">
        <f t="shared" si="51"/>
        <v>0.65673003551632492</v>
      </c>
      <c r="AY7" s="28">
        <f t="shared" si="26"/>
        <v>-0.18181818181818299</v>
      </c>
      <c r="AZ7" s="28">
        <f t="shared" si="27"/>
        <v>-0.72727272727273196</v>
      </c>
      <c r="BA7" s="24">
        <f t="shared" si="28"/>
        <v>68.487168925944488</v>
      </c>
      <c r="BB7" s="24">
        <f t="shared" si="29"/>
        <v>81.027666999623875</v>
      </c>
      <c r="BC7" s="29">
        <f t="shared" si="30"/>
        <v>3.9281333560152083</v>
      </c>
      <c r="BD7" s="29">
        <f t="shared" si="52"/>
        <v>1.6316164484936557</v>
      </c>
      <c r="BE7" s="29">
        <f t="shared" si="53"/>
        <v>6.5264657939746229</v>
      </c>
      <c r="BF7" s="29">
        <f t="shared" si="31"/>
        <v>4.3543671124394994</v>
      </c>
      <c r="BG7" s="29">
        <f t="shared" si="54"/>
        <v>0.82657444170326499</v>
      </c>
      <c r="BH7" s="29">
        <f t="shared" si="55"/>
        <v>3.30629776681306</v>
      </c>
      <c r="BI7" s="29">
        <f t="shared" si="32"/>
        <v>4.6320649421882134</v>
      </c>
      <c r="BJ7" s="30">
        <f t="shared" si="33"/>
        <v>0.53632114186728452</v>
      </c>
      <c r="BK7" s="29">
        <f t="shared" si="34"/>
        <v>-1.899972178525737E-2</v>
      </c>
      <c r="BL7" s="29">
        <f t="shared" si="35"/>
        <v>4.5861704642028345</v>
      </c>
      <c r="BM7" s="29">
        <f t="shared" si="36"/>
        <v>4.2175724251831533E-2</v>
      </c>
      <c r="BN7" s="29">
        <f t="shared" si="56"/>
        <v>0.65458295902277452</v>
      </c>
      <c r="BO7" s="29">
        <f t="shared" si="0"/>
        <v>4.6473459102399231</v>
      </c>
      <c r="BP7" s="29">
        <f t="shared" si="57"/>
        <v>0.65458295902276475</v>
      </c>
      <c r="BQ7" s="29">
        <f t="shared" si="1"/>
        <v>3.8379458020318302</v>
      </c>
      <c r="BR7" s="29" t="e">
        <f t="shared" si="2"/>
        <v>#NUM!</v>
      </c>
      <c r="BS7" s="29">
        <f t="shared" si="3"/>
        <v>4.226646412772828</v>
      </c>
      <c r="BT7" s="29">
        <f t="shared" si="37"/>
        <v>11.722088948938522</v>
      </c>
      <c r="BU7" s="29">
        <f t="shared" si="38"/>
        <v>12.187596355260036</v>
      </c>
      <c r="BV7" s="29">
        <f t="shared" si="4"/>
        <v>4.4446492591529898</v>
      </c>
      <c r="BW7" s="29">
        <f t="shared" si="39"/>
        <v>14.962317595482052</v>
      </c>
      <c r="BX7" s="64">
        <f t="shared" si="40"/>
        <v>4.3947906642479957</v>
      </c>
      <c r="BY7" s="95" t="e">
        <f t="shared" si="41"/>
        <v>#DIV/0!</v>
      </c>
      <c r="BZ7" s="95">
        <f t="shared" si="42"/>
        <v>9.3204034323705063</v>
      </c>
      <c r="CA7" s="95" t="e">
        <f t="shared" si="43"/>
        <v>#DIV/0!</v>
      </c>
      <c r="CB7" s="95">
        <f t="shared" si="44"/>
        <v>8.8831335233922761</v>
      </c>
      <c r="CC7" s="103" t="e">
        <f t="shared" si="45"/>
        <v>#DIV/0!</v>
      </c>
      <c r="CD7" s="103">
        <f t="shared" si="45"/>
        <v>6.8701335079431205</v>
      </c>
    </row>
    <row r="8" spans="1:83">
      <c r="A8" s="21" t="s">
        <v>7</v>
      </c>
      <c r="B8" s="69">
        <v>1.84</v>
      </c>
      <c r="C8" s="134">
        <v>75.319999999999993</v>
      </c>
      <c r="D8" s="132">
        <v>76.86</v>
      </c>
      <c r="E8" s="69">
        <v>59.32</v>
      </c>
      <c r="F8" s="69">
        <v>46.96</v>
      </c>
      <c r="G8" s="69">
        <v>47.36</v>
      </c>
      <c r="H8" s="35"/>
      <c r="I8" s="69">
        <v>16.64</v>
      </c>
      <c r="J8" s="69">
        <v>7.56</v>
      </c>
      <c r="K8" s="69">
        <v>125391.2</v>
      </c>
      <c r="L8" s="91" t="e">
        <f t="shared" si="5"/>
        <v>#DIV/0!</v>
      </c>
      <c r="M8" s="15">
        <v>85.28</v>
      </c>
      <c r="N8" s="15">
        <v>6.52</v>
      </c>
      <c r="O8" s="15">
        <v>3.5</v>
      </c>
      <c r="P8" s="15">
        <v>2052825</v>
      </c>
      <c r="Q8" s="94">
        <f t="shared" si="6"/>
        <v>7259.7243686542724</v>
      </c>
      <c r="R8" s="70"/>
      <c r="S8" s="70"/>
      <c r="T8" s="83">
        <v>282769</v>
      </c>
      <c r="U8" s="22"/>
      <c r="V8" s="69">
        <v>198134.52</v>
      </c>
      <c r="W8" s="81" t="e">
        <f t="shared" si="7"/>
        <v>#DIV/0!</v>
      </c>
      <c r="X8" s="128"/>
      <c r="Y8" s="81">
        <v>3151925</v>
      </c>
      <c r="Z8" s="88">
        <f t="shared" si="8"/>
        <v>11146.642665921654</v>
      </c>
      <c r="AA8" s="100">
        <v>30555.7</v>
      </c>
      <c r="AB8" s="101">
        <f t="shared" si="9"/>
        <v>56222.488000000005</v>
      </c>
      <c r="AC8" s="101" t="e">
        <f t="shared" si="10"/>
        <v>#DIV/0!</v>
      </c>
      <c r="AD8" s="101">
        <f t="shared" si="11"/>
        <v>1085.9550705983149</v>
      </c>
      <c r="AE8" s="23">
        <f t="shared" si="12"/>
        <v>4.16</v>
      </c>
      <c r="AF8" s="23">
        <f t="shared" si="13"/>
        <v>1.63</v>
      </c>
      <c r="AG8" s="23">
        <f t="shared" si="14"/>
        <v>1.89</v>
      </c>
      <c r="AH8" s="23">
        <f t="shared" si="15"/>
        <v>0.875</v>
      </c>
      <c r="AI8" s="23">
        <f t="shared" si="46"/>
        <v>110.81483662619401</v>
      </c>
      <c r="AJ8" s="24">
        <f t="shared" si="16"/>
        <v>51.772388676286404</v>
      </c>
      <c r="AK8" s="23">
        <f t="shared" si="47"/>
        <v>149.31905450896281</v>
      </c>
      <c r="AL8" s="24">
        <f t="shared" si="17"/>
        <v>7.740470176586312</v>
      </c>
      <c r="AM8" s="23">
        <f t="shared" si="48"/>
        <v>104.78959876499229</v>
      </c>
      <c r="AN8" s="24">
        <f t="shared" si="18"/>
        <v>78.498463632907672</v>
      </c>
      <c r="AO8" s="24">
        <f t="shared" si="49"/>
        <v>120.34443534996663</v>
      </c>
      <c r="AP8" s="24">
        <f t="shared" si="19"/>
        <v>38.403010616564835</v>
      </c>
      <c r="AQ8" s="24">
        <f t="shared" si="20"/>
        <v>105.59540889526544</v>
      </c>
      <c r="AR8" s="27">
        <f t="shared" si="21"/>
        <v>1.7399552947769217</v>
      </c>
      <c r="AS8" s="28">
        <f t="shared" si="22"/>
        <v>0.99853962397527818</v>
      </c>
      <c r="AT8" s="28">
        <f t="shared" si="23"/>
        <v>99.853962397527809</v>
      </c>
      <c r="AU8" s="28">
        <f t="shared" si="24"/>
        <v>1.0204460966542752</v>
      </c>
      <c r="AV8" s="28">
        <f t="shared" si="50"/>
        <v>-2.1697001882875564</v>
      </c>
      <c r="AW8" s="28">
        <f t="shared" si="25"/>
        <v>102.04460966542752</v>
      </c>
      <c r="AX8" s="28">
        <f t="shared" si="51"/>
        <v>-2.1697001882875564</v>
      </c>
      <c r="AY8" s="28">
        <f t="shared" si="26"/>
        <v>1.4311735623210975</v>
      </c>
      <c r="AZ8" s="28">
        <f t="shared" si="27"/>
        <v>5.72469424928439</v>
      </c>
      <c r="BA8" s="24">
        <f t="shared" si="28"/>
        <v>69.668703040384173</v>
      </c>
      <c r="BB8" s="24">
        <f t="shared" si="29"/>
        <v>81.815804091637119</v>
      </c>
      <c r="BC8" s="29">
        <f t="shared" si="30"/>
        <v>3.9468569700133105</v>
      </c>
      <c r="BD8" s="29">
        <f t="shared" si="52"/>
        <v>1.8723613998102184</v>
      </c>
      <c r="BE8" s="29">
        <f t="shared" si="53"/>
        <v>7.4894455992408737</v>
      </c>
      <c r="BF8" s="29">
        <f t="shared" si="31"/>
        <v>4.3630790530415213</v>
      </c>
      <c r="BG8" s="29">
        <f t="shared" si="54"/>
        <v>0.87119406020219614</v>
      </c>
      <c r="BH8" s="29">
        <f t="shared" si="55"/>
        <v>3.4847762408087846</v>
      </c>
      <c r="BI8" s="29">
        <f t="shared" si="32"/>
        <v>4.6596148939564435</v>
      </c>
      <c r="BJ8" s="30">
        <f t="shared" si="33"/>
        <v>0.55385942023943413</v>
      </c>
      <c r="BK8" s="29">
        <f t="shared" si="34"/>
        <v>-1.4614434131074501E-3</v>
      </c>
      <c r="BL8" s="29">
        <f t="shared" si="35"/>
        <v>4.6037087425749839</v>
      </c>
      <c r="BM8" s="29">
        <f t="shared" si="36"/>
        <v>2.0239881347746336E-2</v>
      </c>
      <c r="BN8" s="29">
        <f t="shared" si="56"/>
        <v>-2.1935842904085194</v>
      </c>
      <c r="BO8" s="29">
        <f t="shared" si="0"/>
        <v>4.6254100673358378</v>
      </c>
      <c r="BP8" s="29">
        <f t="shared" si="57"/>
        <v>-2.1935842904085234</v>
      </c>
      <c r="BQ8" s="29">
        <f t="shared" si="1"/>
        <v>3.8577779905757503</v>
      </c>
      <c r="BR8" s="29" t="e">
        <f t="shared" si="2"/>
        <v>#NUM!</v>
      </c>
      <c r="BS8" s="29">
        <f t="shared" si="3"/>
        <v>4.2437511931142549</v>
      </c>
      <c r="BT8" s="29">
        <f t="shared" si="37"/>
        <v>11.73919372927995</v>
      </c>
      <c r="BU8" s="29">
        <f t="shared" si="38"/>
        <v>12.196701472932482</v>
      </c>
      <c r="BV8" s="29">
        <f t="shared" si="4"/>
        <v>4.445939960417534</v>
      </c>
      <c r="BW8" s="29">
        <f t="shared" si="39"/>
        <v>14.963523935260572</v>
      </c>
      <c r="BX8" s="64">
        <f t="shared" si="40"/>
        <v>4.4044704290014449</v>
      </c>
      <c r="BY8" s="95" t="e">
        <f t="shared" si="41"/>
        <v>#DIV/0!</v>
      </c>
      <c r="BZ8" s="95">
        <f t="shared" si="42"/>
        <v>9.3188936253513255</v>
      </c>
      <c r="CA8" s="95" t="e">
        <f t="shared" si="43"/>
        <v>#DIV/0!</v>
      </c>
      <c r="CB8" s="95">
        <f t="shared" si="44"/>
        <v>8.8900971413480239</v>
      </c>
      <c r="CC8" s="103" t="e">
        <f t="shared" si="45"/>
        <v>#DIV/0!</v>
      </c>
      <c r="CD8" s="103">
        <f t="shared" si="45"/>
        <v>6.9902151281816263</v>
      </c>
    </row>
    <row r="9" spans="1:83">
      <c r="A9" s="21" t="s">
        <v>8</v>
      </c>
      <c r="B9" s="69">
        <v>1.95</v>
      </c>
      <c r="C9" s="135">
        <v>74.86</v>
      </c>
      <c r="D9" s="132">
        <v>77.959999999999994</v>
      </c>
      <c r="E9" s="69">
        <v>60.75</v>
      </c>
      <c r="F9" s="69">
        <v>44.58</v>
      </c>
      <c r="G9" s="69">
        <v>47.38</v>
      </c>
      <c r="H9" s="35"/>
      <c r="I9" s="69">
        <v>16.43</v>
      </c>
      <c r="J9" s="69">
        <v>6.2</v>
      </c>
      <c r="K9" s="69">
        <v>126605.53</v>
      </c>
      <c r="L9" s="91" t="e">
        <f t="shared" si="5"/>
        <v>#DIV/0!</v>
      </c>
      <c r="M9" s="15">
        <v>85.76</v>
      </c>
      <c r="N9" s="15">
        <v>6.47</v>
      </c>
      <c r="O9" s="15">
        <v>3.42</v>
      </c>
      <c r="P9" s="15">
        <v>2071100</v>
      </c>
      <c r="Q9" s="94">
        <f t="shared" si="6"/>
        <v>7305.0035623840458</v>
      </c>
      <c r="R9" s="70"/>
      <c r="S9" s="70"/>
      <c r="T9" s="83">
        <v>283518</v>
      </c>
      <c r="U9" s="22"/>
      <c r="V9" s="69">
        <v>200286.36</v>
      </c>
      <c r="W9" s="81" t="e">
        <f t="shared" si="7"/>
        <v>#DIV/0!</v>
      </c>
      <c r="X9" s="128"/>
      <c r="Y9" s="81">
        <v>3169825</v>
      </c>
      <c r="Z9" s="88">
        <f t="shared" si="8"/>
        <v>11180.330702107098</v>
      </c>
      <c r="AA9" s="100">
        <v>32530.6</v>
      </c>
      <c r="AB9" s="101">
        <f t="shared" si="9"/>
        <v>63434.67</v>
      </c>
      <c r="AC9" s="101" t="e">
        <f t="shared" si="10"/>
        <v>#DIV/0!</v>
      </c>
      <c r="AD9" s="101">
        <f t="shared" si="11"/>
        <v>1206.5589742793618</v>
      </c>
      <c r="AE9" s="23">
        <f t="shared" si="12"/>
        <v>4.1074999999999999</v>
      </c>
      <c r="AF9" s="23">
        <f t="shared" si="13"/>
        <v>1.6174999999999999</v>
      </c>
      <c r="AG9" s="23">
        <f t="shared" si="14"/>
        <v>1.55</v>
      </c>
      <c r="AH9" s="23">
        <f t="shared" si="15"/>
        <v>0.85499999999999998</v>
      </c>
      <c r="AI9" s="23">
        <f t="shared" si="46"/>
        <v>112.53246659390003</v>
      </c>
      <c r="AJ9" s="24">
        <f t="shared" si="16"/>
        <v>52.574860700768852</v>
      </c>
      <c r="AK9" s="23">
        <f t="shared" si="47"/>
        <v>158.5768358885185</v>
      </c>
      <c r="AL9" s="24">
        <f t="shared" si="17"/>
        <v>8.2203793275346637</v>
      </c>
      <c r="AM9" s="23">
        <f t="shared" si="48"/>
        <v>105.68554983443298</v>
      </c>
      <c r="AN9" s="24">
        <f t="shared" si="18"/>
        <v>79.169625496969033</v>
      </c>
      <c r="AO9" s="24">
        <f t="shared" si="49"/>
        <v>124.46021503893549</v>
      </c>
      <c r="AP9" s="24">
        <f t="shared" si="19"/>
        <v>39.716393579651353</v>
      </c>
      <c r="AQ9" s="24">
        <f t="shared" si="20"/>
        <v>111.90817790530846</v>
      </c>
      <c r="AR9" s="27">
        <f t="shared" si="21"/>
        <v>1.8313543496816544</v>
      </c>
      <c r="AS9" s="28">
        <f t="shared" si="22"/>
        <v>1.0509924531888981</v>
      </c>
      <c r="AT9" s="28">
        <f t="shared" si="23"/>
        <v>105.09924531888979</v>
      </c>
      <c r="AU9" s="28">
        <f t="shared" si="24"/>
        <v>1.0414106331819395</v>
      </c>
      <c r="AV9" s="28">
        <f t="shared" si="50"/>
        <v>2.0544482061718363</v>
      </c>
      <c r="AW9" s="28">
        <f t="shared" si="25"/>
        <v>104.14106331819394</v>
      </c>
      <c r="AX9" s="28">
        <f t="shared" si="51"/>
        <v>2.0544482061718363</v>
      </c>
      <c r="AY9" s="28">
        <f t="shared" si="26"/>
        <v>-4.0918419702411502</v>
      </c>
      <c r="AZ9" s="28">
        <f t="shared" si="27"/>
        <v>-16.367367880964601</v>
      </c>
      <c r="BA9" s="24">
        <f t="shared" si="28"/>
        <v>70.343397884703634</v>
      </c>
      <c r="BB9" s="24">
        <f t="shared" si="29"/>
        <v>82.544158344812473</v>
      </c>
      <c r="BC9" s="29">
        <f t="shared" si="30"/>
        <v>3.9622380720516128</v>
      </c>
      <c r="BD9" s="29">
        <f t="shared" si="52"/>
        <v>1.5381102038302341</v>
      </c>
      <c r="BE9" s="29">
        <f t="shared" si="53"/>
        <v>6.1524408153209365</v>
      </c>
      <c r="BF9" s="29">
        <f t="shared" si="31"/>
        <v>4.3715927088067259</v>
      </c>
      <c r="BG9" s="29">
        <f t="shared" si="54"/>
        <v>0.85136557652045752</v>
      </c>
      <c r="BH9" s="29">
        <f t="shared" si="55"/>
        <v>3.4054623060818301</v>
      </c>
      <c r="BI9" s="29">
        <f t="shared" si="32"/>
        <v>4.7176786949112053</v>
      </c>
      <c r="BJ9" s="30">
        <f t="shared" si="33"/>
        <v>0.60505577492109752</v>
      </c>
      <c r="BK9" s="29">
        <f t="shared" si="34"/>
        <v>4.9734911268555906E-2</v>
      </c>
      <c r="BL9" s="29">
        <f t="shared" si="35"/>
        <v>4.6549050972566466</v>
      </c>
      <c r="BM9" s="29">
        <f t="shared" si="36"/>
        <v>4.0576172163077032E-2</v>
      </c>
      <c r="BN9" s="29">
        <f t="shared" si="56"/>
        <v>2.0336290815330695</v>
      </c>
      <c r="BO9" s="29">
        <f t="shared" si="0"/>
        <v>4.6457463581511682</v>
      </c>
      <c r="BP9" s="29">
        <f t="shared" si="57"/>
        <v>2.0336290815330393</v>
      </c>
      <c r="BQ9" s="29">
        <f t="shared" si="1"/>
        <v>3.8582001987306396</v>
      </c>
      <c r="BR9" s="29" t="e">
        <f t="shared" si="2"/>
        <v>#NUM!</v>
      </c>
      <c r="BS9" s="29">
        <f t="shared" si="3"/>
        <v>4.2533889324572121</v>
      </c>
      <c r="BT9" s="29">
        <f t="shared" si="37"/>
        <v>11.748831468622907</v>
      </c>
      <c r="BU9" s="29">
        <f t="shared" si="38"/>
        <v>12.207503421481926</v>
      </c>
      <c r="BV9" s="29">
        <f t="shared" si="4"/>
        <v>4.4515526973224917</v>
      </c>
      <c r="BW9" s="29">
        <f t="shared" si="39"/>
        <v>14.96918693928229</v>
      </c>
      <c r="BX9" s="64">
        <f t="shared" si="40"/>
        <v>4.4133334028084166</v>
      </c>
      <c r="BY9" s="95" t="e">
        <f t="shared" si="41"/>
        <v>#DIV/0!</v>
      </c>
      <c r="BZ9" s="95">
        <f t="shared" si="42"/>
        <v>9.3219113260665267</v>
      </c>
      <c r="CA9" s="95" t="e">
        <f t="shared" si="43"/>
        <v>#DIV/0!</v>
      </c>
      <c r="CB9" s="95">
        <f t="shared" si="44"/>
        <v>8.8963148118484785</v>
      </c>
      <c r="CC9" s="103" t="e">
        <f t="shared" si="45"/>
        <v>#DIV/0!</v>
      </c>
      <c r="CD9" s="103">
        <f t="shared" si="45"/>
        <v>7.0955277643340988</v>
      </c>
    </row>
    <row r="10" spans="1:83">
      <c r="A10" s="21" t="s">
        <v>9</v>
      </c>
      <c r="B10" s="69">
        <v>2.16</v>
      </c>
      <c r="C10" s="134">
        <v>74.790000000000006</v>
      </c>
      <c r="D10" s="132">
        <v>74.77</v>
      </c>
      <c r="E10" s="69">
        <v>55.8</v>
      </c>
      <c r="F10" s="69">
        <v>50.52</v>
      </c>
      <c r="G10" s="69">
        <v>45.72</v>
      </c>
      <c r="H10" s="35"/>
      <c r="I10" s="69">
        <v>15.36</v>
      </c>
      <c r="J10" s="69">
        <v>6.21</v>
      </c>
      <c r="K10" s="69">
        <v>126179.28</v>
      </c>
      <c r="L10" s="91" t="e">
        <f t="shared" si="5"/>
        <v>#DIV/0!</v>
      </c>
      <c r="M10" s="15">
        <v>85.52</v>
      </c>
      <c r="N10" s="15">
        <v>5.59</v>
      </c>
      <c r="O10" s="15">
        <v>3.39</v>
      </c>
      <c r="P10" s="15">
        <v>2079850</v>
      </c>
      <c r="Q10" s="94">
        <f t="shared" si="6"/>
        <v>7319.0601367496101</v>
      </c>
      <c r="R10" s="70"/>
      <c r="S10" s="70"/>
      <c r="T10" s="83">
        <v>284169</v>
      </c>
      <c r="U10" s="22"/>
      <c r="V10" s="69">
        <v>200802.67</v>
      </c>
      <c r="W10" s="81" t="e">
        <f t="shared" si="7"/>
        <v>#DIV/0!</v>
      </c>
      <c r="X10" s="128"/>
      <c r="Y10" s="81">
        <v>3160825</v>
      </c>
      <c r="Z10" s="88">
        <f t="shared" si="8"/>
        <v>11123.04649697891</v>
      </c>
      <c r="AA10" s="100">
        <v>34187.5</v>
      </c>
      <c r="AB10" s="101">
        <f t="shared" si="9"/>
        <v>73845</v>
      </c>
      <c r="AC10" s="101" t="e">
        <f t="shared" si="10"/>
        <v>#DIV/0!</v>
      </c>
      <c r="AD10" s="101">
        <f t="shared" si="11"/>
        <v>1383.096062359029</v>
      </c>
      <c r="AE10" s="23">
        <f t="shared" si="12"/>
        <v>3.84</v>
      </c>
      <c r="AF10" s="23">
        <f t="shared" si="13"/>
        <v>1.3975</v>
      </c>
      <c r="AG10" s="23">
        <f t="shared" si="14"/>
        <v>1.5525</v>
      </c>
      <c r="AH10" s="23">
        <f t="shared" si="15"/>
        <v>0.84750000000000003</v>
      </c>
      <c r="AI10" s="23">
        <f t="shared" si="46"/>
        <v>114.27953313777033</v>
      </c>
      <c r="AJ10" s="24">
        <f t="shared" si="16"/>
        <v>53.391085413148296</v>
      </c>
      <c r="AK10" s="23">
        <f t="shared" si="47"/>
        <v>168.42445739719551</v>
      </c>
      <c r="AL10" s="24">
        <f t="shared" si="17"/>
        <v>8.7308648837745668</v>
      </c>
      <c r="AM10" s="23">
        <f t="shared" si="48"/>
        <v>106.5812348692798</v>
      </c>
      <c r="AN10" s="24">
        <f t="shared" si="18"/>
        <v>79.840588073055841</v>
      </c>
      <c r="AO10" s="24">
        <f t="shared" si="49"/>
        <v>128.67941632875539</v>
      </c>
      <c r="AP10" s="24">
        <f t="shared" si="19"/>
        <v>41.062779322001539</v>
      </c>
      <c r="AQ10" s="24">
        <f t="shared" si="20"/>
        <v>123.95982783357246</v>
      </c>
      <c r="AR10" s="27">
        <f t="shared" si="21"/>
        <v>2.0144942930428917</v>
      </c>
      <c r="AS10" s="28">
        <f t="shared" si="22"/>
        <v>1.1560942858208849</v>
      </c>
      <c r="AT10" s="28">
        <f t="shared" si="23"/>
        <v>115.60942858208848</v>
      </c>
      <c r="AU10" s="28">
        <f t="shared" si="24"/>
        <v>0.99973258457012959</v>
      </c>
      <c r="AV10" s="28">
        <f t="shared" si="50"/>
        <v>-4.0020763456645581</v>
      </c>
      <c r="AW10" s="28">
        <f t="shared" si="25"/>
        <v>99.97325845701296</v>
      </c>
      <c r="AX10" s="28">
        <f t="shared" si="51"/>
        <v>-4.0020763456645518</v>
      </c>
      <c r="AY10" s="28">
        <f t="shared" si="26"/>
        <v>0.88270696803531834</v>
      </c>
      <c r="AZ10" s="28">
        <f t="shared" si="27"/>
        <v>3.5308278721412734</v>
      </c>
      <c r="BA10" s="24">
        <f t="shared" si="28"/>
        <v>70.106568787677972</v>
      </c>
      <c r="BB10" s="24">
        <f t="shared" si="29"/>
        <v>82.892891571367016</v>
      </c>
      <c r="BC10" s="29">
        <f t="shared" si="30"/>
        <v>3.9776437922014614</v>
      </c>
      <c r="BD10" s="29">
        <f t="shared" si="52"/>
        <v>1.5405720149848534</v>
      </c>
      <c r="BE10" s="29">
        <f t="shared" si="53"/>
        <v>6.1622880599394136</v>
      </c>
      <c r="BF10" s="29">
        <f t="shared" si="31"/>
        <v>4.3800319976205691</v>
      </c>
      <c r="BG10" s="29">
        <f t="shared" si="54"/>
        <v>0.84392888138431488</v>
      </c>
      <c r="BH10" s="29">
        <f t="shared" si="55"/>
        <v>3.3757155255372595</v>
      </c>
      <c r="BI10" s="29">
        <f t="shared" si="32"/>
        <v>4.8199575440316229</v>
      </c>
      <c r="BJ10" s="30">
        <f t="shared" si="33"/>
        <v>0.70036819270551109</v>
      </c>
      <c r="BK10" s="29">
        <f t="shared" si="34"/>
        <v>0.14504732905296933</v>
      </c>
      <c r="BL10" s="29">
        <f t="shared" si="35"/>
        <v>4.7502175150410606</v>
      </c>
      <c r="BM10" s="29">
        <f t="shared" si="36"/>
        <v>-2.6745119175213792E-4</v>
      </c>
      <c r="BN10" s="29">
        <f t="shared" si="56"/>
        <v>-4.0843623354829166</v>
      </c>
      <c r="BO10" s="29">
        <f t="shared" si="0"/>
        <v>4.6049027347963394</v>
      </c>
      <c r="BP10" s="29">
        <f t="shared" si="57"/>
        <v>-4.0843623354828829</v>
      </c>
      <c r="BQ10" s="29">
        <f t="shared" si="1"/>
        <v>3.8225358389266098</v>
      </c>
      <c r="BR10" s="29" t="e">
        <f t="shared" si="2"/>
        <v>#NUM!</v>
      </c>
      <c r="BS10" s="29">
        <f t="shared" si="3"/>
        <v>4.2500164956087314</v>
      </c>
      <c r="BT10" s="29">
        <f t="shared" si="37"/>
        <v>11.745459031774427</v>
      </c>
      <c r="BU10" s="29">
        <f t="shared" si="38"/>
        <v>12.210077963524059</v>
      </c>
      <c r="BV10" s="29">
        <f t="shared" si="4"/>
        <v>4.4487502667167895</v>
      </c>
      <c r="BW10" s="29">
        <f t="shared" si="39"/>
        <v>14.966343627438066</v>
      </c>
      <c r="BX10" s="64">
        <f t="shared" si="40"/>
        <v>4.4175493114366207</v>
      </c>
      <c r="BY10" s="95" t="e">
        <f t="shared" si="41"/>
        <v>#DIV/0!</v>
      </c>
      <c r="BZ10" s="95">
        <f t="shared" si="42"/>
        <v>9.316774495838521</v>
      </c>
      <c r="CA10" s="95" t="e">
        <f t="shared" si="43"/>
        <v>#DIV/0!</v>
      </c>
      <c r="CB10" s="95">
        <f t="shared" si="44"/>
        <v>8.8982372020929006</v>
      </c>
      <c r="CC10" s="103" t="e">
        <f t="shared" si="45"/>
        <v>#DIV/0!</v>
      </c>
      <c r="CD10" s="103">
        <f t="shared" si="45"/>
        <v>7.2320797886589494</v>
      </c>
    </row>
    <row r="11" spans="1:83">
      <c r="A11" s="21" t="s">
        <v>10</v>
      </c>
      <c r="B11" s="69">
        <v>2.2999999999999998</v>
      </c>
      <c r="C11" s="134">
        <v>71.510000000000005</v>
      </c>
      <c r="D11" s="132">
        <v>75.430000000000007</v>
      </c>
      <c r="E11" s="69">
        <v>57.36</v>
      </c>
      <c r="F11" s="69">
        <v>48.85</v>
      </c>
      <c r="G11" s="69">
        <v>47.51</v>
      </c>
      <c r="H11" s="35"/>
      <c r="I11" s="69">
        <v>16.57</v>
      </c>
      <c r="J11" s="69">
        <v>6.99</v>
      </c>
      <c r="K11" s="69">
        <v>126900.59</v>
      </c>
      <c r="L11" s="91" t="e">
        <f t="shared" si="5"/>
        <v>#DIV/0!</v>
      </c>
      <c r="M11" s="15">
        <v>85.97</v>
      </c>
      <c r="N11" s="15">
        <v>4.32</v>
      </c>
      <c r="O11" s="15">
        <v>3.37</v>
      </c>
      <c r="P11" s="15">
        <v>2085200</v>
      </c>
      <c r="Q11" s="94">
        <f t="shared" si="6"/>
        <v>7320.6524410366592</v>
      </c>
      <c r="R11" s="70"/>
      <c r="S11" s="70"/>
      <c r="T11" s="83">
        <v>284838</v>
      </c>
      <c r="U11" s="22"/>
      <c r="V11" s="69">
        <v>200507.4</v>
      </c>
      <c r="W11" s="81" t="e">
        <f t="shared" si="7"/>
        <v>#DIV/0!</v>
      </c>
      <c r="X11" s="128"/>
      <c r="Y11" s="81">
        <v>3177575</v>
      </c>
      <c r="Z11" s="88">
        <f t="shared" si="8"/>
        <v>11155.727115061894</v>
      </c>
      <c r="AA11" s="100">
        <v>37065.199999999997</v>
      </c>
      <c r="AB11" s="101">
        <f t="shared" si="9"/>
        <v>85249.959999999992</v>
      </c>
      <c r="AC11" s="101" t="e">
        <f t="shared" si="10"/>
        <v>#DIV/0!</v>
      </c>
      <c r="AD11" s="101">
        <f t="shared" si="11"/>
        <v>1569.2845058802945</v>
      </c>
      <c r="AE11" s="23">
        <f t="shared" si="12"/>
        <v>4.1425000000000001</v>
      </c>
      <c r="AF11" s="23">
        <f t="shared" si="13"/>
        <v>1.08</v>
      </c>
      <c r="AG11" s="23">
        <f t="shared" si="14"/>
        <v>1.7475000000000001</v>
      </c>
      <c r="AH11" s="23">
        <f t="shared" si="15"/>
        <v>0.84250000000000003</v>
      </c>
      <c r="AI11" s="23">
        <f t="shared" si="46"/>
        <v>116.27656797935286</v>
      </c>
      <c r="AJ11" s="24">
        <f t="shared" si="16"/>
        <v>54.324094630743062</v>
      </c>
      <c r="AK11" s="23">
        <f t="shared" si="47"/>
        <v>180.19732696925948</v>
      </c>
      <c r="AL11" s="24">
        <f t="shared" si="17"/>
        <v>9.3411523391504083</v>
      </c>
      <c r="AM11" s="23">
        <f t="shared" si="48"/>
        <v>107.47918177305347</v>
      </c>
      <c r="AN11" s="24">
        <f t="shared" si="18"/>
        <v>80.51324502757133</v>
      </c>
      <c r="AO11" s="24">
        <f t="shared" si="49"/>
        <v>133.01591265903446</v>
      </c>
      <c r="AP11" s="24">
        <f t="shared" si="19"/>
        <v>42.446594985152984</v>
      </c>
      <c r="AQ11" s="24">
        <f t="shared" si="20"/>
        <v>131.99426111908176</v>
      </c>
      <c r="AR11" s="27">
        <f t="shared" si="21"/>
        <v>2.1259839568185264</v>
      </c>
      <c r="AS11" s="28">
        <f t="shared" si="22"/>
        <v>1.2200768762229703</v>
      </c>
      <c r="AT11" s="28">
        <f t="shared" si="23"/>
        <v>122.00768762229706</v>
      </c>
      <c r="AU11" s="28">
        <f t="shared" si="24"/>
        <v>1.0548175080408335</v>
      </c>
      <c r="AV11" s="28">
        <f t="shared" si="50"/>
        <v>5.509965796942554</v>
      </c>
      <c r="AW11" s="28">
        <f t="shared" si="25"/>
        <v>105.48175080408335</v>
      </c>
      <c r="AX11" s="28">
        <f t="shared" si="51"/>
        <v>5.5099657969425477</v>
      </c>
      <c r="AY11" s="28">
        <f t="shared" si="26"/>
        <v>-0.31817579212516378</v>
      </c>
      <c r="AZ11" s="28">
        <f t="shared" si="27"/>
        <v>-1.2727031685006551</v>
      </c>
      <c r="BA11" s="24">
        <f t="shared" si="28"/>
        <v>70.507336402869939</v>
      </c>
      <c r="BB11" s="24">
        <f t="shared" si="29"/>
        <v>83.106117029888921</v>
      </c>
      <c r="BC11" s="29">
        <f t="shared" si="30"/>
        <v>3.9949678602096563</v>
      </c>
      <c r="BD11" s="29">
        <f t="shared" si="52"/>
        <v>1.7324068008194971</v>
      </c>
      <c r="BE11" s="29">
        <f t="shared" si="53"/>
        <v>6.9296272032779882</v>
      </c>
      <c r="BF11" s="29">
        <f t="shared" si="31"/>
        <v>4.3884217053941921</v>
      </c>
      <c r="BG11" s="29">
        <f t="shared" si="54"/>
        <v>0.8389707773623023</v>
      </c>
      <c r="BH11" s="29">
        <f t="shared" si="55"/>
        <v>3.3558831094492092</v>
      </c>
      <c r="BI11" s="29">
        <f t="shared" si="32"/>
        <v>4.8827584452706532</v>
      </c>
      <c r="BJ11" s="30">
        <f t="shared" si="33"/>
        <v>0.75423473370996963</v>
      </c>
      <c r="BK11" s="29">
        <f t="shared" si="34"/>
        <v>0.19891387005742742</v>
      </c>
      <c r="BL11" s="29">
        <f t="shared" si="35"/>
        <v>4.8040840560455189</v>
      </c>
      <c r="BM11" s="29">
        <f t="shared" si="36"/>
        <v>5.336777380523499E-2</v>
      </c>
      <c r="BN11" s="29">
        <f t="shared" si="56"/>
        <v>5.3635224996987123</v>
      </c>
      <c r="BO11" s="29">
        <f t="shared" si="0"/>
        <v>4.6585379597933265</v>
      </c>
      <c r="BP11" s="29">
        <f t="shared" si="57"/>
        <v>5.3635224996987141</v>
      </c>
      <c r="BQ11" s="29">
        <f t="shared" si="1"/>
        <v>3.8609402151988301</v>
      </c>
      <c r="BR11" s="29" t="e">
        <f t="shared" si="2"/>
        <v>#NUM!</v>
      </c>
      <c r="BS11" s="29">
        <f t="shared" si="3"/>
        <v>4.2557167668561577</v>
      </c>
      <c r="BT11" s="29">
        <f t="shared" si="37"/>
        <v>11.751159303021852</v>
      </c>
      <c r="BU11" s="29">
        <f t="shared" si="38"/>
        <v>12.20860643277836</v>
      </c>
      <c r="BV11" s="29">
        <f t="shared" si="4"/>
        <v>4.4539983981863527</v>
      </c>
      <c r="BW11" s="29">
        <f t="shared" si="39"/>
        <v>14.97162888522903</v>
      </c>
      <c r="BX11" s="64">
        <f t="shared" si="40"/>
        <v>4.4201183096202623</v>
      </c>
      <c r="BY11" s="95" t="e">
        <f t="shared" si="41"/>
        <v>#DIV/0!</v>
      </c>
      <c r="BZ11" s="95">
        <f t="shared" si="42"/>
        <v>9.3197082876255024</v>
      </c>
      <c r="CA11" s="95" t="e">
        <f t="shared" si="43"/>
        <v>#DIV/0!</v>
      </c>
      <c r="CB11" s="95">
        <f t="shared" si="44"/>
        <v>8.8984547342725602</v>
      </c>
      <c r="CC11" s="103" t="e">
        <f t="shared" si="45"/>
        <v>#DIV/0!</v>
      </c>
      <c r="CD11" s="103">
        <f t="shared" si="45"/>
        <v>7.3583750657277855</v>
      </c>
    </row>
    <row r="12" spans="1:83">
      <c r="A12" s="21" t="s">
        <v>11</v>
      </c>
      <c r="B12" s="69">
        <v>2.67</v>
      </c>
      <c r="C12" s="134">
        <v>70.75</v>
      </c>
      <c r="D12" s="132">
        <v>75.19</v>
      </c>
      <c r="E12" s="69">
        <v>55.09</v>
      </c>
      <c r="F12" s="69">
        <v>43.05</v>
      </c>
      <c r="G12" s="69">
        <v>47.49</v>
      </c>
      <c r="H12" s="35"/>
      <c r="I12" s="69">
        <v>18.87</v>
      </c>
      <c r="J12" s="69">
        <v>6.63</v>
      </c>
      <c r="K12" s="69">
        <v>123085.35</v>
      </c>
      <c r="L12" s="91" t="e">
        <f t="shared" si="5"/>
        <v>#DIV/0!</v>
      </c>
      <c r="M12" s="15">
        <v>85.7</v>
      </c>
      <c r="N12" s="15">
        <v>3.49</v>
      </c>
      <c r="O12" s="15">
        <v>2.69</v>
      </c>
      <c r="P12" s="15">
        <v>2092800</v>
      </c>
      <c r="Q12" s="94">
        <f t="shared" si="6"/>
        <v>7328.1416325844584</v>
      </c>
      <c r="R12" s="70"/>
      <c r="S12" s="70"/>
      <c r="T12" s="83">
        <v>285584</v>
      </c>
      <c r="U12" s="22"/>
      <c r="V12" s="69">
        <v>198881</v>
      </c>
      <c r="W12" s="81" t="e">
        <f t="shared" si="7"/>
        <v>#DIV/0!</v>
      </c>
      <c r="X12" s="128"/>
      <c r="Y12" s="81">
        <v>3167525</v>
      </c>
      <c r="Z12" s="88">
        <f t="shared" si="8"/>
        <v>11091.395176200347</v>
      </c>
      <c r="AA12" s="100">
        <v>39776.199999999997</v>
      </c>
      <c r="AB12" s="101">
        <f t="shared" si="9"/>
        <v>106202.45399999998</v>
      </c>
      <c r="AC12" s="101" t="e">
        <f t="shared" si="10"/>
        <v>#DIV/0!</v>
      </c>
      <c r="AD12" s="101">
        <f t="shared" si="11"/>
        <v>1923.1033738692286</v>
      </c>
      <c r="AE12" s="23">
        <f t="shared" si="12"/>
        <v>4.7175000000000002</v>
      </c>
      <c r="AF12" s="23">
        <f t="shared" si="13"/>
        <v>0.87250000000000005</v>
      </c>
      <c r="AG12" s="23">
        <f t="shared" si="14"/>
        <v>1.6575</v>
      </c>
      <c r="AH12" s="23">
        <f t="shared" si="15"/>
        <v>0.67249999999999999</v>
      </c>
      <c r="AI12" s="23">
        <f t="shared" si="46"/>
        <v>118.20385209361064</v>
      </c>
      <c r="AJ12" s="24">
        <f t="shared" si="16"/>
        <v>55.224516499247621</v>
      </c>
      <c r="AK12" s="23">
        <f t="shared" si="47"/>
        <v>192.14440974732139</v>
      </c>
      <c r="AL12" s="24">
        <f t="shared" si="17"/>
        <v>9.9604707392360812</v>
      </c>
      <c r="AM12" s="23">
        <f t="shared" si="48"/>
        <v>108.20197927047727</v>
      </c>
      <c r="AN12" s="24">
        <f t="shared" si="18"/>
        <v>81.05469660038176</v>
      </c>
      <c r="AO12" s="24">
        <f t="shared" si="49"/>
        <v>136.59404070956248</v>
      </c>
      <c r="AP12" s="24">
        <f t="shared" si="19"/>
        <v>43.588408390253605</v>
      </c>
      <c r="AQ12" s="24">
        <f t="shared" si="20"/>
        <v>153.22812051649927</v>
      </c>
      <c r="AR12" s="27">
        <f t="shared" si="21"/>
        <v>2.4440767329932931</v>
      </c>
      <c r="AS12" s="28">
        <f t="shared" si="22"/>
        <v>1.4026265325643001</v>
      </c>
      <c r="AT12" s="28">
        <f t="shared" si="23"/>
        <v>140.26265325642999</v>
      </c>
      <c r="AU12" s="28">
        <f t="shared" si="24"/>
        <v>1.062756183745583</v>
      </c>
      <c r="AV12" s="28">
        <f t="shared" si="50"/>
        <v>0.75261129477215405</v>
      </c>
      <c r="AW12" s="28">
        <f t="shared" si="25"/>
        <v>106.27561837455831</v>
      </c>
      <c r="AX12" s="28">
        <f t="shared" si="51"/>
        <v>0.75261129477216338</v>
      </c>
      <c r="AY12" s="28">
        <f t="shared" si="26"/>
        <v>-4.2425854501928377</v>
      </c>
      <c r="AZ12" s="28">
        <f t="shared" si="27"/>
        <v>-16.970341800771351</v>
      </c>
      <c r="BA12" s="24">
        <f t="shared" si="28"/>
        <v>68.387547912227902</v>
      </c>
      <c r="BB12" s="24">
        <f t="shared" si="29"/>
        <v>83.409016746667731</v>
      </c>
      <c r="BC12" s="29">
        <f t="shared" si="30"/>
        <v>4.0114069941614288</v>
      </c>
      <c r="BD12" s="29">
        <f t="shared" si="52"/>
        <v>1.6439133951772433</v>
      </c>
      <c r="BE12" s="29">
        <f t="shared" si="53"/>
        <v>6.5756535807089733</v>
      </c>
      <c r="BF12" s="29">
        <f t="shared" si="31"/>
        <v>4.3951241934538654</v>
      </c>
      <c r="BG12" s="29">
        <f t="shared" si="54"/>
        <v>0.67024880596733283</v>
      </c>
      <c r="BH12" s="29">
        <f t="shared" si="55"/>
        <v>2.6809952238693313</v>
      </c>
      <c r="BI12" s="29">
        <f t="shared" si="32"/>
        <v>5.0319277947477072</v>
      </c>
      <c r="BJ12" s="30">
        <f t="shared" si="33"/>
        <v>0.89366743729492393</v>
      </c>
      <c r="BK12" s="29">
        <f t="shared" si="34"/>
        <v>0.33834657364238202</v>
      </c>
      <c r="BL12" s="29">
        <f t="shared" si="35"/>
        <v>4.943516759630473</v>
      </c>
      <c r="BM12" s="29">
        <f t="shared" si="36"/>
        <v>6.0865706866588494E-2</v>
      </c>
      <c r="BN12" s="29">
        <f t="shared" si="56"/>
        <v>0.74979330613535033</v>
      </c>
      <c r="BO12" s="29">
        <f t="shared" si="0"/>
        <v>4.6660358928546799</v>
      </c>
      <c r="BP12" s="29">
        <f t="shared" si="57"/>
        <v>0.7497933061353379</v>
      </c>
      <c r="BQ12" s="29">
        <f t="shared" si="1"/>
        <v>3.8605191625610304</v>
      </c>
      <c r="BR12" s="29" t="e">
        <f t="shared" si="2"/>
        <v>#NUM!</v>
      </c>
      <c r="BS12" s="29">
        <f t="shared" si="3"/>
        <v>4.2251907599889007</v>
      </c>
      <c r="BT12" s="29">
        <f t="shared" si="37"/>
        <v>11.720633296154595</v>
      </c>
      <c r="BU12" s="29">
        <f t="shared" si="38"/>
        <v>12.20046193488958</v>
      </c>
      <c r="BV12" s="29">
        <f t="shared" si="4"/>
        <v>4.4508528256037341</v>
      </c>
      <c r="BW12" s="29">
        <f t="shared" si="39"/>
        <v>14.96846108380611</v>
      </c>
      <c r="BX12" s="64">
        <f t="shared" si="40"/>
        <v>4.4237564179891908</v>
      </c>
      <c r="BY12" s="95" t="e">
        <f t="shared" si="41"/>
        <v>#DIV/0!</v>
      </c>
      <c r="BZ12" s="95">
        <f t="shared" si="42"/>
        <v>9.3139248773189589</v>
      </c>
      <c r="CA12" s="95" t="e">
        <f t="shared" si="43"/>
        <v>#DIV/0!</v>
      </c>
      <c r="CB12" s="95">
        <f t="shared" si="44"/>
        <v>8.8994772337578638</v>
      </c>
      <c r="CC12" s="103" t="e">
        <f t="shared" si="45"/>
        <v>#DIV/0!</v>
      </c>
      <c r="CD12" s="103">
        <f t="shared" si="45"/>
        <v>7.5616955007062092</v>
      </c>
    </row>
    <row r="13" spans="1:83">
      <c r="A13" s="21" t="s">
        <v>12</v>
      </c>
      <c r="B13" s="69">
        <v>2.31</v>
      </c>
      <c r="C13" s="135">
        <v>67.95</v>
      </c>
      <c r="D13" s="132">
        <v>72</v>
      </c>
      <c r="E13" s="69">
        <v>54.31</v>
      </c>
      <c r="F13" s="69">
        <v>40.200000000000003</v>
      </c>
      <c r="G13" s="69">
        <v>47.05</v>
      </c>
      <c r="H13" s="35"/>
      <c r="I13" s="69">
        <v>19.05</v>
      </c>
      <c r="J13" s="69">
        <v>7.48</v>
      </c>
      <c r="K13" s="69">
        <v>123948.94</v>
      </c>
      <c r="L13" s="91" t="e">
        <f t="shared" si="5"/>
        <v>#DIV/0!</v>
      </c>
      <c r="M13" s="15">
        <v>85.94</v>
      </c>
      <c r="N13" s="15">
        <v>2.13</v>
      </c>
      <c r="O13" s="15">
        <v>1.85</v>
      </c>
      <c r="P13" s="15">
        <v>2124775</v>
      </c>
      <c r="Q13" s="94">
        <f t="shared" si="6"/>
        <v>7421.2132960312383</v>
      </c>
      <c r="R13" s="70"/>
      <c r="S13" s="70"/>
      <c r="T13" s="83">
        <v>286311</v>
      </c>
      <c r="U13" s="22"/>
      <c r="V13" s="69">
        <v>199136.21</v>
      </c>
      <c r="W13" s="81" t="e">
        <f t="shared" si="7"/>
        <v>#DIV/0!</v>
      </c>
      <c r="X13" s="128"/>
      <c r="Y13" s="81">
        <v>3176325</v>
      </c>
      <c r="Z13" s="88">
        <f t="shared" si="8"/>
        <v>11093.967748357554</v>
      </c>
      <c r="AA13" s="100">
        <v>35611.300000000003</v>
      </c>
      <c r="AB13" s="101">
        <f t="shared" si="9"/>
        <v>82262.103000000003</v>
      </c>
      <c r="AC13" s="101" t="e">
        <f t="shared" si="10"/>
        <v>#DIV/0!</v>
      </c>
      <c r="AD13" s="101">
        <f t="shared" si="11"/>
        <v>1462.2498298525975</v>
      </c>
      <c r="AE13" s="23">
        <f t="shared" si="12"/>
        <v>4.7625000000000002</v>
      </c>
      <c r="AF13" s="23">
        <f t="shared" si="13"/>
        <v>0.53249999999999997</v>
      </c>
      <c r="AG13" s="23">
        <f t="shared" si="14"/>
        <v>1.87</v>
      </c>
      <c r="AH13" s="23">
        <f t="shared" si="15"/>
        <v>0.46250000000000002</v>
      </c>
      <c r="AI13" s="23">
        <f t="shared" si="46"/>
        <v>120.41426412776114</v>
      </c>
      <c r="AJ13" s="24">
        <f t="shared" si="16"/>
        <v>56.257214957783553</v>
      </c>
      <c r="AK13" s="23">
        <f t="shared" si="47"/>
        <v>206.51681159642104</v>
      </c>
      <c r="AL13" s="24">
        <f t="shared" si="17"/>
        <v>10.705513950530939</v>
      </c>
      <c r="AM13" s="23">
        <f t="shared" si="48"/>
        <v>108.70241342460324</v>
      </c>
      <c r="AN13" s="24">
        <f t="shared" si="18"/>
        <v>81.429574572158529</v>
      </c>
      <c r="AO13" s="24">
        <f t="shared" si="49"/>
        <v>139.12103046268939</v>
      </c>
      <c r="AP13" s="24">
        <f t="shared" si="19"/>
        <v>44.394793945473296</v>
      </c>
      <c r="AQ13" s="24">
        <f t="shared" si="20"/>
        <v>132.56814921090387</v>
      </c>
      <c r="AR13" s="27">
        <f t="shared" si="21"/>
        <v>2.0853225058487279</v>
      </c>
      <c r="AS13" s="28">
        <f t="shared" si="22"/>
        <v>1.1967417537151952</v>
      </c>
      <c r="AT13" s="28">
        <f t="shared" si="23"/>
        <v>119.67417537151954</v>
      </c>
      <c r="AU13" s="28">
        <f t="shared" si="24"/>
        <v>1.0596026490066224</v>
      </c>
      <c r="AV13" s="28">
        <f t="shared" si="50"/>
        <v>-0.2967317233428175</v>
      </c>
      <c r="AW13" s="28">
        <f t="shared" si="25"/>
        <v>105.96026490066224</v>
      </c>
      <c r="AX13" s="28">
        <f t="shared" si="51"/>
        <v>-0.29673172334282166</v>
      </c>
      <c r="AY13" s="28">
        <f t="shared" si="26"/>
        <v>-4.5694444444444482</v>
      </c>
      <c r="AZ13" s="28">
        <f t="shared" si="27"/>
        <v>-18.277777777777793</v>
      </c>
      <c r="BA13" s="24">
        <f t="shared" si="28"/>
        <v>68.867367829882767</v>
      </c>
      <c r="BB13" s="24">
        <f t="shared" si="29"/>
        <v>84.68338759456276</v>
      </c>
      <c r="BC13" s="29">
        <f t="shared" si="30"/>
        <v>4.029934298775312</v>
      </c>
      <c r="BD13" s="29">
        <f t="shared" si="52"/>
        <v>1.8527304613883189</v>
      </c>
      <c r="BE13" s="29">
        <f t="shared" si="53"/>
        <v>7.4109218455532755</v>
      </c>
      <c r="BF13" s="29">
        <f t="shared" si="31"/>
        <v>4.3997385310046102</v>
      </c>
      <c r="BG13" s="29">
        <f t="shared" si="54"/>
        <v>0.4614337550744807</v>
      </c>
      <c r="BH13" s="29">
        <f t="shared" si="55"/>
        <v>1.8457350202979228</v>
      </c>
      <c r="BI13" s="29">
        <f t="shared" si="32"/>
        <v>4.8870968468692517</v>
      </c>
      <c r="BJ13" s="30">
        <f t="shared" si="33"/>
        <v>0.73492352235332992</v>
      </c>
      <c r="BK13" s="29">
        <f t="shared" si="34"/>
        <v>0.17960265870078784</v>
      </c>
      <c r="BL13" s="29">
        <f t="shared" si="35"/>
        <v>4.7847728446888791</v>
      </c>
      <c r="BM13" s="29">
        <f t="shared" si="36"/>
        <v>5.789397841890246E-2</v>
      </c>
      <c r="BN13" s="29">
        <f t="shared" si="56"/>
        <v>-0.29717284476860339</v>
      </c>
      <c r="BO13" s="29">
        <f t="shared" si="0"/>
        <v>4.6630641644069941</v>
      </c>
      <c r="BP13" s="29">
        <f t="shared" si="57"/>
        <v>-0.29717284476857841</v>
      </c>
      <c r="BQ13" s="29">
        <f t="shared" si="1"/>
        <v>3.8512108660313884</v>
      </c>
      <c r="BR13" s="29" t="e">
        <f t="shared" si="2"/>
        <v>#NUM!</v>
      </c>
      <c r="BS13" s="29">
        <f t="shared" si="3"/>
        <v>4.2321824494256575</v>
      </c>
      <c r="BT13" s="29">
        <f t="shared" si="37"/>
        <v>11.727624985591351</v>
      </c>
      <c r="BU13" s="29">
        <f t="shared" si="38"/>
        <v>12.201744341924069</v>
      </c>
      <c r="BV13" s="29">
        <f t="shared" si="4"/>
        <v>4.4536493783468494</v>
      </c>
      <c r="BW13" s="29">
        <f t="shared" si="39"/>
        <v>14.97123542608862</v>
      </c>
      <c r="BX13" s="64">
        <f t="shared" si="40"/>
        <v>4.4389194501259555</v>
      </c>
      <c r="BY13" s="95" t="e">
        <f t="shared" si="41"/>
        <v>#DIV/0!</v>
      </c>
      <c r="BZ13" s="95">
        <f t="shared" si="42"/>
        <v>9.3141567934861627</v>
      </c>
      <c r="CA13" s="95" t="e">
        <f t="shared" si="43"/>
        <v>#DIV/0!</v>
      </c>
      <c r="CB13" s="95">
        <f t="shared" si="44"/>
        <v>8.9120978397793227</v>
      </c>
      <c r="CC13" s="103" t="e">
        <f t="shared" si="45"/>
        <v>#DIV/0!</v>
      </c>
      <c r="CD13" s="103">
        <f t="shared" si="45"/>
        <v>7.2877315079631337</v>
      </c>
    </row>
    <row r="14" spans="1:83">
      <c r="A14" s="21" t="s">
        <v>13</v>
      </c>
      <c r="B14" s="69">
        <v>2.3199999999999998</v>
      </c>
      <c r="C14" s="134">
        <v>66.77</v>
      </c>
      <c r="D14" s="132">
        <v>68.709999999999994</v>
      </c>
      <c r="E14" s="69">
        <v>52.41</v>
      </c>
      <c r="F14" s="69">
        <v>39.39</v>
      </c>
      <c r="G14" s="69">
        <v>45.77</v>
      </c>
      <c r="H14" s="35"/>
      <c r="I14" s="69">
        <v>18.91</v>
      </c>
      <c r="J14" s="69">
        <v>7.62</v>
      </c>
      <c r="K14" s="69">
        <v>126237.3</v>
      </c>
      <c r="L14" s="91" t="e">
        <f t="shared" si="5"/>
        <v>#DIV/0!</v>
      </c>
      <c r="M14" s="15">
        <v>86.73</v>
      </c>
      <c r="N14" s="15">
        <v>1.73</v>
      </c>
      <c r="O14" s="15">
        <v>1.25</v>
      </c>
      <c r="P14" s="15">
        <v>2131150</v>
      </c>
      <c r="Q14" s="94">
        <f t="shared" si="6"/>
        <v>7427.2918953770022</v>
      </c>
      <c r="R14" s="70"/>
      <c r="S14" s="70"/>
      <c r="T14" s="83">
        <v>286935</v>
      </c>
      <c r="U14" s="22"/>
      <c r="V14" s="69">
        <v>202752.3</v>
      </c>
      <c r="W14" s="81" t="e">
        <f t="shared" si="7"/>
        <v>#DIV/0!</v>
      </c>
      <c r="X14" s="128"/>
      <c r="Y14" s="81">
        <v>3205575</v>
      </c>
      <c r="Z14" s="88">
        <f t="shared" si="8"/>
        <v>11171.781065398087</v>
      </c>
      <c r="AA14" s="100">
        <v>36443.800000000003</v>
      </c>
      <c r="AB14" s="101">
        <f t="shared" si="9"/>
        <v>84549.615999999995</v>
      </c>
      <c r="AC14" s="101" t="e">
        <f t="shared" si="10"/>
        <v>#DIV/0!</v>
      </c>
      <c r="AD14" s="101">
        <f t="shared" si="11"/>
        <v>1474.8162623251526</v>
      </c>
      <c r="AE14" s="23">
        <f t="shared" si="12"/>
        <v>4.7275</v>
      </c>
      <c r="AF14" s="23">
        <f t="shared" si="13"/>
        <v>0.4325</v>
      </c>
      <c r="AG14" s="23">
        <f t="shared" si="14"/>
        <v>1.905</v>
      </c>
      <c r="AH14" s="23">
        <f t="shared" si="15"/>
        <v>0.3125</v>
      </c>
      <c r="AI14" s="23">
        <f t="shared" si="46"/>
        <v>122.70815585939499</v>
      </c>
      <c r="AJ14" s="24">
        <f t="shared" si="16"/>
        <v>57.328914902729323</v>
      </c>
      <c r="AK14" s="23">
        <f t="shared" si="47"/>
        <v>222.25339264006834</v>
      </c>
      <c r="AL14" s="24">
        <f t="shared" si="17"/>
        <v>11.5212741135614</v>
      </c>
      <c r="AM14" s="23">
        <f t="shared" si="48"/>
        <v>109.04210846655512</v>
      </c>
      <c r="AN14" s="24">
        <f t="shared" si="18"/>
        <v>81.684041992696521</v>
      </c>
      <c r="AO14" s="24">
        <f t="shared" si="49"/>
        <v>140.860043343473</v>
      </c>
      <c r="AP14" s="24">
        <f t="shared" si="19"/>
        <v>44.949728869791706</v>
      </c>
      <c r="AQ14" s="24">
        <f t="shared" si="20"/>
        <v>133.14203730272595</v>
      </c>
      <c r="AR14" s="27">
        <f t="shared" si="21"/>
        <v>2.0616208423202291</v>
      </c>
      <c r="AS14" s="28">
        <f t="shared" si="22"/>
        <v>1.1831396512598158</v>
      </c>
      <c r="AT14" s="28">
        <f t="shared" si="23"/>
        <v>118.31396512598158</v>
      </c>
      <c r="AU14" s="28">
        <f t="shared" si="24"/>
        <v>1.0290549648045528</v>
      </c>
      <c r="AV14" s="28">
        <f t="shared" si="50"/>
        <v>-2.882937696570314</v>
      </c>
      <c r="AW14" s="28">
        <f t="shared" si="25"/>
        <v>102.90549648045528</v>
      </c>
      <c r="AX14" s="28">
        <f t="shared" si="51"/>
        <v>-2.882937696570314</v>
      </c>
      <c r="AY14" s="28">
        <f t="shared" si="26"/>
        <v>3.7694658710522466</v>
      </c>
      <c r="AZ14" s="28">
        <f t="shared" si="27"/>
        <v>15.077863484208986</v>
      </c>
      <c r="BA14" s="24">
        <f t="shared" si="28"/>
        <v>70.138805325412704</v>
      </c>
      <c r="BB14" s="24">
        <f t="shared" si="29"/>
        <v>84.937464659623913</v>
      </c>
      <c r="BC14" s="29">
        <f t="shared" si="30"/>
        <v>4.0488051195255634</v>
      </c>
      <c r="BD14" s="29">
        <f t="shared" si="52"/>
        <v>1.8870820750251482</v>
      </c>
      <c r="BE14" s="29">
        <f t="shared" si="53"/>
        <v>7.548328300100593</v>
      </c>
      <c r="BF14" s="29">
        <f t="shared" si="31"/>
        <v>4.402858658340854</v>
      </c>
      <c r="BG14" s="29">
        <f t="shared" si="54"/>
        <v>0.31201273362437831</v>
      </c>
      <c r="BH14" s="29">
        <f t="shared" si="55"/>
        <v>1.2480509344975133</v>
      </c>
      <c r="BI14" s="29">
        <f t="shared" si="32"/>
        <v>4.8914165080137684</v>
      </c>
      <c r="BJ14" s="30">
        <f t="shared" si="33"/>
        <v>0.72349249008383854</v>
      </c>
      <c r="BK14" s="29">
        <f t="shared" si="34"/>
        <v>0.16817162643129654</v>
      </c>
      <c r="BL14" s="29">
        <f t="shared" si="35"/>
        <v>4.773341812419388</v>
      </c>
      <c r="BM14" s="29">
        <f t="shared" si="36"/>
        <v>2.8640871173207048E-2</v>
      </c>
      <c r="BN14" s="29">
        <f t="shared" si="56"/>
        <v>-2.9253107245695413</v>
      </c>
      <c r="BO14" s="29">
        <f t="shared" si="0"/>
        <v>4.6338110571612985</v>
      </c>
      <c r="BP14" s="29">
        <f t="shared" si="57"/>
        <v>-2.9253107245695631</v>
      </c>
      <c r="BQ14" s="29">
        <f t="shared" si="1"/>
        <v>3.8236288546655506</v>
      </c>
      <c r="BR14" s="29" t="e">
        <f t="shared" si="2"/>
        <v>#NUM!</v>
      </c>
      <c r="BS14" s="29">
        <f t="shared" si="3"/>
        <v>4.2504762118525843</v>
      </c>
      <c r="BT14" s="29">
        <f t="shared" si="37"/>
        <v>11.745918748018278</v>
      </c>
      <c r="BU14" s="29">
        <f t="shared" si="38"/>
        <v>12.219740315933045</v>
      </c>
      <c r="BV14" s="29">
        <f t="shared" si="4"/>
        <v>4.4627998446963648</v>
      </c>
      <c r="BW14" s="29">
        <f t="shared" si="39"/>
        <v>14.980402039421651</v>
      </c>
      <c r="BX14" s="64">
        <f t="shared" si="40"/>
        <v>4.4419152758362079</v>
      </c>
      <c r="BY14" s="95" t="e">
        <f t="shared" si="41"/>
        <v>#DIV/0!</v>
      </c>
      <c r="BZ14" s="95">
        <f t="shared" si="42"/>
        <v>9.3211463301489257</v>
      </c>
      <c r="CA14" s="95" t="e">
        <f t="shared" si="43"/>
        <v>#DIV/0!</v>
      </c>
      <c r="CB14" s="95">
        <f t="shared" si="44"/>
        <v>8.9129165888193072</v>
      </c>
      <c r="CC14" s="103" t="e">
        <f t="shared" si="45"/>
        <v>#DIV/0!</v>
      </c>
      <c r="CD14" s="103">
        <f t="shared" si="45"/>
        <v>7.2962886930995419</v>
      </c>
    </row>
    <row r="15" spans="1:83">
      <c r="A15" s="21" t="s">
        <v>14</v>
      </c>
      <c r="B15" s="69">
        <v>2.84</v>
      </c>
      <c r="C15" s="134">
        <v>70.349999999999994</v>
      </c>
      <c r="D15" s="132">
        <v>71.3</v>
      </c>
      <c r="E15" s="69">
        <v>66.2</v>
      </c>
      <c r="F15" s="69">
        <v>41.65</v>
      </c>
      <c r="G15" s="69">
        <v>48.4</v>
      </c>
      <c r="H15" s="35"/>
      <c r="I15" s="69">
        <v>18.28</v>
      </c>
      <c r="J15" s="69">
        <v>7.8</v>
      </c>
      <c r="K15" s="69">
        <v>127658.06</v>
      </c>
      <c r="L15" s="91" t="e">
        <f t="shared" si="5"/>
        <v>#DIV/0!</v>
      </c>
      <c r="M15" s="15">
        <v>87.21</v>
      </c>
      <c r="N15" s="15">
        <v>1.75</v>
      </c>
      <c r="O15" s="15">
        <v>1.29</v>
      </c>
      <c r="P15" s="15">
        <v>2142025</v>
      </c>
      <c r="Q15" s="94">
        <f t="shared" si="6"/>
        <v>7448.6045330940906</v>
      </c>
      <c r="R15" s="70"/>
      <c r="S15" s="70"/>
      <c r="T15" s="83">
        <v>287574</v>
      </c>
      <c r="U15" s="22"/>
      <c r="V15" s="69">
        <v>204002.77</v>
      </c>
      <c r="W15" s="81" t="e">
        <f t="shared" si="7"/>
        <v>#DIV/0!</v>
      </c>
      <c r="X15" s="128"/>
      <c r="Y15" s="81">
        <v>3223250</v>
      </c>
      <c r="Z15" s="88">
        <f t="shared" si="8"/>
        <v>11208.419398137523</v>
      </c>
      <c r="AA15" s="100">
        <v>41699.9</v>
      </c>
      <c r="AB15" s="101">
        <f t="shared" si="9"/>
        <v>118427.716</v>
      </c>
      <c r="AC15" s="101" t="e">
        <f t="shared" si="10"/>
        <v>#DIV/0!</v>
      </c>
      <c r="AD15" s="101">
        <f t="shared" si="11"/>
        <v>2026.2470786921849</v>
      </c>
      <c r="AE15" s="23">
        <f t="shared" si="12"/>
        <v>4.57</v>
      </c>
      <c r="AF15" s="23">
        <f t="shared" si="13"/>
        <v>0.4375</v>
      </c>
      <c r="AG15" s="23">
        <f t="shared" si="14"/>
        <v>1.95</v>
      </c>
      <c r="AH15" s="23">
        <f t="shared" si="15"/>
        <v>0.32250000000000001</v>
      </c>
      <c r="AI15" s="23">
        <f t="shared" si="46"/>
        <v>125.1009648986532</v>
      </c>
      <c r="AJ15" s="24">
        <f t="shared" si="16"/>
        <v>58.446828743332546</v>
      </c>
      <c r="AK15" s="23">
        <f t="shared" si="47"/>
        <v>239.58915726599369</v>
      </c>
      <c r="AL15" s="24">
        <f t="shared" si="17"/>
        <v>12.41993349441919</v>
      </c>
      <c r="AM15" s="23">
        <f t="shared" si="48"/>
        <v>109.39376926635977</v>
      </c>
      <c r="AN15" s="24">
        <f t="shared" si="18"/>
        <v>81.947473028122971</v>
      </c>
      <c r="AO15" s="24">
        <f t="shared" si="49"/>
        <v>142.67713790260379</v>
      </c>
      <c r="AP15" s="24">
        <f t="shared" si="19"/>
        <v>45.529580372212017</v>
      </c>
      <c r="AQ15" s="24">
        <f t="shared" si="20"/>
        <v>162.98421807747491</v>
      </c>
      <c r="AR15" s="27">
        <f t="shared" si="21"/>
        <v>2.483420531313635</v>
      </c>
      <c r="AS15" s="28">
        <f t="shared" si="22"/>
        <v>1.4252054699073946</v>
      </c>
      <c r="AT15" s="28">
        <f t="shared" si="23"/>
        <v>142.52054699073946</v>
      </c>
      <c r="AU15" s="28">
        <f t="shared" si="24"/>
        <v>1.0135039090262972</v>
      </c>
      <c r="AV15" s="28">
        <f t="shared" si="50"/>
        <v>-1.5111977795286431</v>
      </c>
      <c r="AW15" s="28">
        <f t="shared" si="25"/>
        <v>101.35039090262971</v>
      </c>
      <c r="AX15" s="28">
        <f t="shared" si="51"/>
        <v>-1.5111977795286482</v>
      </c>
      <c r="AY15" s="28">
        <f t="shared" si="26"/>
        <v>4.1093969144460063</v>
      </c>
      <c r="AZ15" s="28">
        <f t="shared" si="27"/>
        <v>16.437587657784025</v>
      </c>
      <c r="BA15" s="24">
        <f t="shared" si="28"/>
        <v>70.92819490404068</v>
      </c>
      <c r="BB15" s="24">
        <f t="shared" si="29"/>
        <v>85.37089024119885</v>
      </c>
      <c r="BC15" s="29">
        <f t="shared" si="30"/>
        <v>4.0681174305579368</v>
      </c>
      <c r="BD15" s="29">
        <f t="shared" si="52"/>
        <v>1.9312311032373408</v>
      </c>
      <c r="BE15" s="29">
        <f t="shared" si="53"/>
        <v>7.7249244129493633</v>
      </c>
      <c r="BF15" s="29">
        <f t="shared" si="31"/>
        <v>4.4060784691820523</v>
      </c>
      <c r="BG15" s="29">
        <f t="shared" si="54"/>
        <v>0.32198108411982673</v>
      </c>
      <c r="BH15" s="29">
        <f t="shared" si="55"/>
        <v>1.2879243364793069</v>
      </c>
      <c r="BI15" s="29">
        <f t="shared" si="32"/>
        <v>5.0936533745086638</v>
      </c>
      <c r="BJ15" s="30">
        <f t="shared" si="33"/>
        <v>0.90963685638756009</v>
      </c>
      <c r="BK15" s="29">
        <f t="shared" si="34"/>
        <v>0.35431599273501818</v>
      </c>
      <c r="BL15" s="29">
        <f t="shared" si="35"/>
        <v>4.9594861787231093</v>
      </c>
      <c r="BM15" s="29">
        <f t="shared" si="36"/>
        <v>1.3413543859852271E-2</v>
      </c>
      <c r="BN15" s="29">
        <f t="shared" si="56"/>
        <v>-1.5227327313354777</v>
      </c>
      <c r="BO15" s="29">
        <f t="shared" si="0"/>
        <v>4.618583729847944</v>
      </c>
      <c r="BP15" s="29">
        <f t="shared" si="57"/>
        <v>-1.5227327313354522</v>
      </c>
      <c r="BQ15" s="29">
        <f t="shared" si="1"/>
        <v>3.8794998137225858</v>
      </c>
      <c r="BR15" s="29" t="e">
        <f t="shared" si="2"/>
        <v>#NUM!</v>
      </c>
      <c r="BS15" s="29">
        <f t="shared" si="3"/>
        <v>4.261668025912873</v>
      </c>
      <c r="BT15" s="29">
        <f t="shared" si="37"/>
        <v>11.757110562078568</v>
      </c>
      <c r="BU15" s="29">
        <f t="shared" si="38"/>
        <v>12.225888851165539</v>
      </c>
      <c r="BV15" s="29">
        <f t="shared" si="4"/>
        <v>4.4683190032388937</v>
      </c>
      <c r="BW15" s="29">
        <f t="shared" si="39"/>
        <v>14.985900725273083</v>
      </c>
      <c r="BX15" s="64">
        <f t="shared" si="40"/>
        <v>4.4470051790010974</v>
      </c>
      <c r="BY15" s="95" t="e">
        <f t="shared" si="41"/>
        <v>#DIV/0!</v>
      </c>
      <c r="BZ15" s="95">
        <f t="shared" si="42"/>
        <v>9.3244205068507906</v>
      </c>
      <c r="CA15" s="95" t="e">
        <f t="shared" si="43"/>
        <v>#DIV/0!</v>
      </c>
      <c r="CB15" s="95">
        <f t="shared" si="44"/>
        <v>8.9157819828346287</v>
      </c>
      <c r="CC15" s="103" t="e">
        <f t="shared" si="45"/>
        <v>#DIV/0!</v>
      </c>
      <c r="CD15" s="103">
        <f t="shared" si="45"/>
        <v>7.6139406313176607</v>
      </c>
    </row>
    <row r="16" spans="1:83">
      <c r="A16" s="21" t="s">
        <v>15</v>
      </c>
      <c r="B16" s="69">
        <v>3.89</v>
      </c>
      <c r="C16" s="134">
        <v>68.900000000000006</v>
      </c>
      <c r="D16" s="132">
        <v>74.23</v>
      </c>
      <c r="E16" s="69">
        <v>45.16</v>
      </c>
      <c r="F16" s="69">
        <v>39.1</v>
      </c>
      <c r="G16" s="69">
        <v>49.26</v>
      </c>
      <c r="H16" s="35"/>
      <c r="I16" s="69">
        <v>17.96</v>
      </c>
      <c r="J16" s="69">
        <v>7.63</v>
      </c>
      <c r="K16" s="69">
        <v>126358.54</v>
      </c>
      <c r="L16" s="91" t="e">
        <f t="shared" si="5"/>
        <v>#DIV/0!</v>
      </c>
      <c r="M16" s="15">
        <v>87.63</v>
      </c>
      <c r="N16" s="15">
        <v>1.74</v>
      </c>
      <c r="O16" s="15">
        <v>1.59</v>
      </c>
      <c r="P16" s="15">
        <v>2157000</v>
      </c>
      <c r="Q16" s="94">
        <f t="shared" si="6"/>
        <v>7481.7119488871085</v>
      </c>
      <c r="R16" s="70"/>
      <c r="S16" s="70"/>
      <c r="T16" s="83">
        <v>288303</v>
      </c>
      <c r="U16" s="22"/>
      <c r="V16" s="69">
        <v>207194.91</v>
      </c>
      <c r="W16" s="81" t="e">
        <f t="shared" si="7"/>
        <v>#DIV/0!</v>
      </c>
      <c r="X16" s="128"/>
      <c r="Y16" s="81">
        <v>3238950</v>
      </c>
      <c r="Z16" s="88">
        <f t="shared" si="8"/>
        <v>11234.534500161288</v>
      </c>
      <c r="AA16" s="100">
        <v>38083.5</v>
      </c>
      <c r="AB16" s="101">
        <f t="shared" si="9"/>
        <v>148144.815</v>
      </c>
      <c r="AC16" s="101" t="e">
        <f t="shared" si="10"/>
        <v>#DIV/0!</v>
      </c>
      <c r="AD16" s="101">
        <f t="shared" si="11"/>
        <v>2487.2495248035643</v>
      </c>
      <c r="AE16" s="23">
        <f t="shared" si="12"/>
        <v>4.49</v>
      </c>
      <c r="AF16" s="23">
        <f t="shared" si="13"/>
        <v>0.435</v>
      </c>
      <c r="AG16" s="23">
        <f t="shared" si="14"/>
        <v>1.9075</v>
      </c>
      <c r="AH16" s="23">
        <f t="shared" si="15"/>
        <v>0.39750000000000002</v>
      </c>
      <c r="AI16" s="23">
        <f t="shared" si="46"/>
        <v>127.487265804095</v>
      </c>
      <c r="AJ16" s="24">
        <f t="shared" si="16"/>
        <v>59.561702001611614</v>
      </c>
      <c r="AK16" s="23">
        <f t="shared" si="47"/>
        <v>257.86980996538904</v>
      </c>
      <c r="AL16" s="24">
        <f t="shared" si="17"/>
        <v>13.367574420043374</v>
      </c>
      <c r="AM16" s="23">
        <f t="shared" si="48"/>
        <v>109.82860949919356</v>
      </c>
      <c r="AN16" s="24">
        <f t="shared" si="18"/>
        <v>82.273214233409774</v>
      </c>
      <c r="AO16" s="24">
        <f t="shared" si="49"/>
        <v>144.94570439525521</v>
      </c>
      <c r="AP16" s="24">
        <f t="shared" si="19"/>
        <v>46.253500700130196</v>
      </c>
      <c r="AQ16" s="24">
        <f t="shared" si="20"/>
        <v>223.24246771879484</v>
      </c>
      <c r="AR16" s="27">
        <f t="shared" si="21"/>
        <v>3.3511840438116907</v>
      </c>
      <c r="AS16" s="28">
        <f t="shared" si="22"/>
        <v>1.9232046162477421</v>
      </c>
      <c r="AT16" s="28">
        <f t="shared" si="23"/>
        <v>192.3204616247742</v>
      </c>
      <c r="AU16" s="28">
        <f t="shared" si="24"/>
        <v>1.0773584905660376</v>
      </c>
      <c r="AV16" s="28">
        <f t="shared" si="50"/>
        <v>6.3003784169996342</v>
      </c>
      <c r="AW16" s="28">
        <f t="shared" si="25"/>
        <v>107.73584905660375</v>
      </c>
      <c r="AX16" s="28">
        <f t="shared" si="51"/>
        <v>6.3003784169996333</v>
      </c>
      <c r="AY16" s="28">
        <f t="shared" si="26"/>
        <v>1.6031254209888157</v>
      </c>
      <c r="AZ16" s="28">
        <f t="shared" si="27"/>
        <v>6.4125016839552629</v>
      </c>
      <c r="BA16" s="24">
        <f t="shared" si="28"/>
        <v>70.206167576963168</v>
      </c>
      <c r="BB16" s="24">
        <f t="shared" si="29"/>
        <v>85.967722248930755</v>
      </c>
      <c r="BC16" s="29">
        <f t="shared" si="30"/>
        <v>4.0870127836602288</v>
      </c>
      <c r="BD16" s="29">
        <f t="shared" si="52"/>
        <v>1.8895353102291956</v>
      </c>
      <c r="BE16" s="29">
        <f t="shared" si="53"/>
        <v>7.5581412409167825</v>
      </c>
      <c r="BF16" s="29">
        <f t="shared" si="31"/>
        <v>4.4100455897431639</v>
      </c>
      <c r="BG16" s="29">
        <f t="shared" si="54"/>
        <v>0.39671205611115923</v>
      </c>
      <c r="BH16" s="29">
        <f t="shared" si="55"/>
        <v>1.5868482244446369</v>
      </c>
      <c r="BI16" s="29">
        <f t="shared" si="32"/>
        <v>5.4082584799659044</v>
      </c>
      <c r="BJ16" s="30">
        <f t="shared" si="33"/>
        <v>1.2093137293036196</v>
      </c>
      <c r="BK16" s="29">
        <f t="shared" si="34"/>
        <v>0.65399286565107773</v>
      </c>
      <c r="BL16" s="29">
        <f t="shared" si="35"/>
        <v>5.2591630516391694</v>
      </c>
      <c r="BM16" s="29">
        <f t="shared" si="36"/>
        <v>7.4512203109842579E-2</v>
      </c>
      <c r="BN16" s="29">
        <f t="shared" si="56"/>
        <v>6.1098659249990304</v>
      </c>
      <c r="BO16" s="29">
        <f t="shared" si="0"/>
        <v>4.679682389097934</v>
      </c>
      <c r="BP16" s="29">
        <f t="shared" si="57"/>
        <v>6.1098659249990028</v>
      </c>
      <c r="BQ16" s="29">
        <f t="shared" si="1"/>
        <v>3.8971123926923918</v>
      </c>
      <c r="BR16" s="29" t="e">
        <f t="shared" si="2"/>
        <v>#NUM!</v>
      </c>
      <c r="BS16" s="29">
        <f t="shared" si="3"/>
        <v>4.2514361643942431</v>
      </c>
      <c r="BT16" s="29">
        <f t="shared" si="37"/>
        <v>11.746878700559938</v>
      </c>
      <c r="BU16" s="29">
        <f t="shared" si="38"/>
        <v>12.241415223428659</v>
      </c>
      <c r="BV16" s="29">
        <f t="shared" si="4"/>
        <v>4.4731234050677591</v>
      </c>
      <c r="BW16" s="29">
        <f t="shared" si="39"/>
        <v>14.990759761171088</v>
      </c>
      <c r="BX16" s="64">
        <f t="shared" si="40"/>
        <v>4.4539719031154679</v>
      </c>
      <c r="BY16" s="95" t="e">
        <f t="shared" si="41"/>
        <v>#DIV/0!</v>
      </c>
      <c r="BZ16" s="95">
        <f t="shared" si="42"/>
        <v>9.3267477507536078</v>
      </c>
      <c r="CA16" s="95" t="e">
        <f t="shared" si="43"/>
        <v>#DIV/0!</v>
      </c>
      <c r="CB16" s="95">
        <f t="shared" si="44"/>
        <v>8.920216914953814</v>
      </c>
      <c r="CC16" s="103" t="e">
        <f t="shared" si="45"/>
        <v>#DIV/0!</v>
      </c>
      <c r="CD16" s="103">
        <f t="shared" si="45"/>
        <v>7.8189327704165068</v>
      </c>
    </row>
    <row r="17" spans="1:82">
      <c r="A17" s="21" t="s">
        <v>16</v>
      </c>
      <c r="B17" s="69">
        <v>3.53</v>
      </c>
      <c r="C17" s="135">
        <v>67.400000000000006</v>
      </c>
      <c r="D17" s="132">
        <v>75.42</v>
      </c>
      <c r="E17" s="69">
        <v>57.68</v>
      </c>
      <c r="F17" s="69">
        <v>38.4</v>
      </c>
      <c r="G17" s="69">
        <v>49.33</v>
      </c>
      <c r="H17" s="35"/>
      <c r="I17" s="69">
        <v>21.28</v>
      </c>
      <c r="J17" s="69">
        <v>10.64</v>
      </c>
      <c r="K17" s="69">
        <v>125682.5</v>
      </c>
      <c r="L17" s="91" t="e">
        <f t="shared" si="5"/>
        <v>#DIV/0!</v>
      </c>
      <c r="M17" s="15">
        <v>87.69</v>
      </c>
      <c r="N17" s="15">
        <v>1.44</v>
      </c>
      <c r="O17" s="15">
        <v>2.2000000000000002</v>
      </c>
      <c r="P17" s="15">
        <v>2168600</v>
      </c>
      <c r="Q17" s="94">
        <f t="shared" si="6"/>
        <v>7503.6244796838828</v>
      </c>
      <c r="R17" s="70"/>
      <c r="S17" s="70"/>
      <c r="T17" s="83">
        <v>289007</v>
      </c>
      <c r="U17" s="22"/>
      <c r="V17" s="69">
        <v>209692.62</v>
      </c>
      <c r="W17" s="81" t="e">
        <f t="shared" si="7"/>
        <v>#DIV/0!</v>
      </c>
      <c r="X17" s="128"/>
      <c r="Y17" s="81">
        <v>3241000</v>
      </c>
      <c r="Z17" s="88">
        <f t="shared" si="8"/>
        <v>11214.261246267391</v>
      </c>
      <c r="AA17" s="100">
        <v>37513.4</v>
      </c>
      <c r="AB17" s="101">
        <f t="shared" si="9"/>
        <v>132422.302</v>
      </c>
      <c r="AC17" s="101" t="e">
        <f t="shared" si="10"/>
        <v>#DIV/0!</v>
      </c>
      <c r="AD17" s="101">
        <f t="shared" si="11"/>
        <v>2165.6724606816369</v>
      </c>
      <c r="AE17" s="23">
        <f t="shared" si="12"/>
        <v>5.32</v>
      </c>
      <c r="AF17" s="23">
        <f t="shared" si="13"/>
        <v>0.36</v>
      </c>
      <c r="AG17" s="23">
        <f t="shared" si="14"/>
        <v>2.66</v>
      </c>
      <c r="AH17" s="23">
        <f t="shared" si="15"/>
        <v>0.55000000000000004</v>
      </c>
      <c r="AI17" s="23">
        <f t="shared" si="46"/>
        <v>130.87842707448394</v>
      </c>
      <c r="AJ17" s="24">
        <f t="shared" si="16"/>
        <v>61.146043274854492</v>
      </c>
      <c r="AK17" s="23">
        <f t="shared" si="47"/>
        <v>285.30715774570643</v>
      </c>
      <c r="AL17" s="24">
        <f t="shared" si="17"/>
        <v>14.789884338335991</v>
      </c>
      <c r="AM17" s="23">
        <f t="shared" si="48"/>
        <v>110.43266685143914</v>
      </c>
      <c r="AN17" s="24">
        <f t="shared" si="18"/>
        <v>82.725716911693539</v>
      </c>
      <c r="AO17" s="24">
        <f t="shared" si="49"/>
        <v>148.13450989195081</v>
      </c>
      <c r="AP17" s="24">
        <f t="shared" si="19"/>
        <v>47.271077715533053</v>
      </c>
      <c r="AQ17" s="24">
        <f t="shared" si="20"/>
        <v>202.58249641319944</v>
      </c>
      <c r="AR17" s="27">
        <f t="shared" si="21"/>
        <v>2.9785452247506488</v>
      </c>
      <c r="AS17" s="28">
        <f t="shared" si="22"/>
        <v>1.7093516354379619</v>
      </c>
      <c r="AT17" s="28">
        <f t="shared" si="23"/>
        <v>170.93516354379622</v>
      </c>
      <c r="AU17" s="28">
        <f t="shared" si="24"/>
        <v>1.1189910979228486</v>
      </c>
      <c r="AV17" s="28">
        <f t="shared" si="50"/>
        <v>3.8643225742749228</v>
      </c>
      <c r="AW17" s="28">
        <f t="shared" si="25"/>
        <v>111.89910979228486</v>
      </c>
      <c r="AX17" s="28">
        <f t="shared" si="51"/>
        <v>3.864322574274933</v>
      </c>
      <c r="AY17" s="28">
        <f t="shared" si="26"/>
        <v>2.9435163086714455</v>
      </c>
      <c r="AZ17" s="28">
        <f t="shared" si="27"/>
        <v>11.774065234685782</v>
      </c>
      <c r="BA17" s="24">
        <f t="shared" si="28"/>
        <v>69.830552461999602</v>
      </c>
      <c r="BB17" s="24">
        <f t="shared" si="29"/>
        <v>86.430042869277344</v>
      </c>
      <c r="BC17" s="29">
        <f t="shared" si="30"/>
        <v>4.113265154804294</v>
      </c>
      <c r="BD17" s="29">
        <f t="shared" si="52"/>
        <v>2.6252371144065201</v>
      </c>
      <c r="BE17" s="29">
        <f t="shared" si="53"/>
        <v>10.50094845762608</v>
      </c>
      <c r="BF17" s="29">
        <f t="shared" si="31"/>
        <v>4.4155305199737329</v>
      </c>
      <c r="BG17" s="29">
        <f t="shared" si="54"/>
        <v>0.54849302305690628</v>
      </c>
      <c r="BH17" s="29">
        <f t="shared" si="55"/>
        <v>2.1939720922276251</v>
      </c>
      <c r="BI17" s="29">
        <f t="shared" si="32"/>
        <v>5.311147193280755</v>
      </c>
      <c r="BJ17" s="30">
        <f t="shared" si="33"/>
        <v>1.0914350017049741</v>
      </c>
      <c r="BK17" s="29">
        <f t="shared" si="34"/>
        <v>0.53611413805243202</v>
      </c>
      <c r="BL17" s="29">
        <f t="shared" si="35"/>
        <v>5.1412843240405239</v>
      </c>
      <c r="BM17" s="29">
        <f t="shared" si="36"/>
        <v>0.11242747391194961</v>
      </c>
      <c r="BN17" s="29">
        <f t="shared" si="56"/>
        <v>3.7915270802107033</v>
      </c>
      <c r="BO17" s="29">
        <f t="shared" si="0"/>
        <v>4.7175976599000409</v>
      </c>
      <c r="BP17" s="29">
        <f t="shared" si="57"/>
        <v>3.7915270802106882</v>
      </c>
      <c r="BQ17" s="29">
        <f t="shared" si="1"/>
        <v>3.8985324152456466</v>
      </c>
      <c r="BR17" s="29" t="e">
        <f t="shared" si="2"/>
        <v>#NUM!</v>
      </c>
      <c r="BS17" s="29">
        <f t="shared" si="3"/>
        <v>4.2460716283546391</v>
      </c>
      <c r="BT17" s="29">
        <f t="shared" si="37"/>
        <v>11.741514164520334</v>
      </c>
      <c r="BU17" s="29">
        <f t="shared" si="38"/>
        <v>12.253398023137672</v>
      </c>
      <c r="BV17" s="29">
        <f t="shared" si="4"/>
        <v>4.4738078677912645</v>
      </c>
      <c r="BW17" s="29">
        <f t="shared" si="39"/>
        <v>14.991392482123684</v>
      </c>
      <c r="BX17" s="64">
        <f t="shared" si="40"/>
        <v>4.4593353337643933</v>
      </c>
      <c r="BY17" s="95" t="e">
        <f t="shared" si="41"/>
        <v>#DIV/0!</v>
      </c>
      <c r="BZ17" s="95">
        <f t="shared" si="42"/>
        <v>9.3249415728512997</v>
      </c>
      <c r="CA17" s="95" t="e">
        <f t="shared" si="43"/>
        <v>#DIV/0!</v>
      </c>
      <c r="CB17" s="95">
        <f t="shared" si="44"/>
        <v>8.9231414467478345</v>
      </c>
      <c r="CC17" s="103" t="e">
        <f t="shared" si="45"/>
        <v>#DIV/0!</v>
      </c>
      <c r="CD17" s="103">
        <f t="shared" si="45"/>
        <v>7.6804861976043961</v>
      </c>
    </row>
    <row r="18" spans="1:82">
      <c r="A18" s="21" t="s">
        <v>17</v>
      </c>
      <c r="B18" s="69">
        <v>3.35</v>
      </c>
      <c r="C18" s="134">
        <v>71.81</v>
      </c>
      <c r="D18" s="132">
        <v>77.64</v>
      </c>
      <c r="E18" s="69">
        <v>52.85</v>
      </c>
      <c r="F18" s="69">
        <v>40.42</v>
      </c>
      <c r="G18" s="69">
        <v>46.84</v>
      </c>
      <c r="H18" s="35"/>
      <c r="I18" s="69">
        <v>25.68</v>
      </c>
      <c r="J18" s="69">
        <v>15.63</v>
      </c>
      <c r="K18" s="69">
        <v>125996.67</v>
      </c>
      <c r="L18" s="91" t="e">
        <f t="shared" si="5"/>
        <v>#DIV/0!</v>
      </c>
      <c r="M18" s="15">
        <v>88.14</v>
      </c>
      <c r="N18" s="15">
        <v>1.25</v>
      </c>
      <c r="O18" s="15">
        <v>2.86</v>
      </c>
      <c r="P18" s="15">
        <v>2178125</v>
      </c>
      <c r="Q18" s="94">
        <f t="shared" si="6"/>
        <v>7520.9161317500484</v>
      </c>
      <c r="R18" s="70"/>
      <c r="S18" s="70"/>
      <c r="T18" s="83">
        <v>289609</v>
      </c>
      <c r="U18" s="22"/>
      <c r="V18" s="69">
        <v>206986.39</v>
      </c>
      <c r="W18" s="81" t="e">
        <f t="shared" si="7"/>
        <v>#DIV/0!</v>
      </c>
      <c r="X18" s="128"/>
      <c r="Y18" s="81">
        <v>3257800</v>
      </c>
      <c r="Z18" s="88">
        <f t="shared" si="8"/>
        <v>11248.959804425967</v>
      </c>
      <c r="AA18" s="100">
        <v>42026</v>
      </c>
      <c r="AB18" s="101">
        <f t="shared" si="9"/>
        <v>140787.1</v>
      </c>
      <c r="AC18" s="101" t="e">
        <f t="shared" si="10"/>
        <v>#DIV/0!</v>
      </c>
      <c r="AD18" s="101">
        <f t="shared" si="11"/>
        <v>2215.8869917881848</v>
      </c>
      <c r="AE18" s="23">
        <f t="shared" si="12"/>
        <v>6.42</v>
      </c>
      <c r="AF18" s="23">
        <f t="shared" si="13"/>
        <v>0.3125</v>
      </c>
      <c r="AG18" s="23">
        <f t="shared" si="14"/>
        <v>3.9075000000000002</v>
      </c>
      <c r="AH18" s="23">
        <f t="shared" si="15"/>
        <v>0.71499999999999997</v>
      </c>
      <c r="AI18" s="23">
        <f t="shared" si="46"/>
        <v>135.9925016124194</v>
      </c>
      <c r="AJ18" s="24">
        <f t="shared" si="16"/>
        <v>63.535324915819423</v>
      </c>
      <c r="AK18" s="23">
        <f t="shared" si="47"/>
        <v>329.90066650136032</v>
      </c>
      <c r="AL18" s="24">
        <f t="shared" si="17"/>
        <v>17.101543260417902</v>
      </c>
      <c r="AM18" s="23">
        <f t="shared" si="48"/>
        <v>111.22226041942693</v>
      </c>
      <c r="AN18" s="24">
        <f t="shared" si="18"/>
        <v>83.317205787612153</v>
      </c>
      <c r="AO18" s="24">
        <f t="shared" si="49"/>
        <v>152.37115687486059</v>
      </c>
      <c r="AP18" s="24">
        <f t="shared" si="19"/>
        <v>48.623030538197298</v>
      </c>
      <c r="AQ18" s="24">
        <f t="shared" si="20"/>
        <v>192.25251076040172</v>
      </c>
      <c r="AR18" s="27">
        <f t="shared" si="21"/>
        <v>2.7398170339345631</v>
      </c>
      <c r="AS18" s="28">
        <f t="shared" si="22"/>
        <v>1.5723483695463778</v>
      </c>
      <c r="AT18" s="28">
        <f t="shared" si="23"/>
        <v>157.23483695463776</v>
      </c>
      <c r="AU18" s="28">
        <f t="shared" si="24"/>
        <v>1.0811864642807407</v>
      </c>
      <c r="AV18" s="28">
        <f t="shared" si="50"/>
        <v>-3.3784570504880254</v>
      </c>
      <c r="AW18" s="28">
        <f t="shared" si="25"/>
        <v>108.11864642807407</v>
      </c>
      <c r="AX18" s="28">
        <f t="shared" si="51"/>
        <v>-3.3784570504880298</v>
      </c>
      <c r="AY18" s="28">
        <f t="shared" si="26"/>
        <v>-2.9237506439979355</v>
      </c>
      <c r="AZ18" s="28">
        <f t="shared" si="27"/>
        <v>-11.695002575991742</v>
      </c>
      <c r="BA18" s="24">
        <f t="shared" si="28"/>
        <v>70.005108702263641</v>
      </c>
      <c r="BB18" s="24">
        <f t="shared" si="29"/>
        <v>86.809663895898154</v>
      </c>
      <c r="BC18" s="29">
        <f t="shared" si="30"/>
        <v>4.1515960491092576</v>
      </c>
      <c r="BD18" s="29">
        <f t="shared" si="52"/>
        <v>3.8330894304963614</v>
      </c>
      <c r="BE18" s="29">
        <f t="shared" si="53"/>
        <v>15.332357721985446</v>
      </c>
      <c r="BF18" s="29">
        <f t="shared" si="31"/>
        <v>4.4226550799160291</v>
      </c>
      <c r="BG18" s="29">
        <f t="shared" si="54"/>
        <v>0.71245599422962158</v>
      </c>
      <c r="BH18" s="29">
        <f t="shared" si="55"/>
        <v>2.8498239769184863</v>
      </c>
      <c r="BI18" s="29">
        <f t="shared" si="32"/>
        <v>5.2588096681725247</v>
      </c>
      <c r="BJ18" s="30">
        <f t="shared" si="33"/>
        <v>1.0078911422340759</v>
      </c>
      <c r="BK18" s="29">
        <f t="shared" si="34"/>
        <v>0.45257027858153409</v>
      </c>
      <c r="BL18" s="29">
        <f t="shared" si="35"/>
        <v>5.0577404645696253</v>
      </c>
      <c r="BM18" s="29">
        <f t="shared" si="36"/>
        <v>7.8059016178583226E-2</v>
      </c>
      <c r="BN18" s="29">
        <f t="shared" si="56"/>
        <v>-3.4368457733366387</v>
      </c>
      <c r="BO18" s="29">
        <f t="shared" si="0"/>
        <v>4.6832292021666744</v>
      </c>
      <c r="BP18" s="29">
        <f t="shared" si="57"/>
        <v>-3.4368457733366498</v>
      </c>
      <c r="BQ18" s="29">
        <f t="shared" si="1"/>
        <v>3.8467375387295166</v>
      </c>
      <c r="BR18" s="29" t="e">
        <f t="shared" si="2"/>
        <v>#NUM!</v>
      </c>
      <c r="BS18" s="29">
        <f t="shared" si="3"/>
        <v>4.2485682208472513</v>
      </c>
      <c r="BT18" s="29">
        <f t="shared" si="37"/>
        <v>11.744010757012946</v>
      </c>
      <c r="BU18" s="29">
        <f t="shared" si="38"/>
        <v>12.240408321293689</v>
      </c>
      <c r="BV18" s="29">
        <f t="shared" si="4"/>
        <v>4.4789264594138407</v>
      </c>
      <c r="BW18" s="29">
        <f t="shared" si="39"/>
        <v>14.996562678905642</v>
      </c>
      <c r="BX18" s="64">
        <f t="shared" si="40"/>
        <v>4.4637179506752007</v>
      </c>
      <c r="BY18" s="95" t="e">
        <f t="shared" si="41"/>
        <v>#DIV/0!</v>
      </c>
      <c r="BZ18" s="95">
        <f t="shared" si="42"/>
        <v>9.3280309415289047</v>
      </c>
      <c r="CA18" s="95" t="e">
        <f t="shared" si="43"/>
        <v>#DIV/0!</v>
      </c>
      <c r="CB18" s="95">
        <f t="shared" si="44"/>
        <v>8.9254432355542885</v>
      </c>
      <c r="CC18" s="103" t="e">
        <f t="shared" si="45"/>
        <v>#DIV/0!</v>
      </c>
      <c r="CD18" s="103">
        <f t="shared" si="45"/>
        <v>7.7034080500813333</v>
      </c>
    </row>
    <row r="19" spans="1:82">
      <c r="A19" s="21" t="s">
        <v>18</v>
      </c>
      <c r="B19" s="69">
        <v>2.87</v>
      </c>
      <c r="C19" s="134">
        <v>71.17</v>
      </c>
      <c r="D19" s="132">
        <v>75.37</v>
      </c>
      <c r="E19" s="69">
        <v>58.06</v>
      </c>
      <c r="F19" s="69">
        <v>39.1</v>
      </c>
      <c r="G19" s="69">
        <v>48.82</v>
      </c>
      <c r="H19" s="35"/>
      <c r="I19" s="69">
        <v>26.23</v>
      </c>
      <c r="J19" s="69">
        <v>16.850000000000001</v>
      </c>
      <c r="K19" s="69">
        <v>124914.63</v>
      </c>
      <c r="L19" s="91" t="e">
        <f t="shared" si="5"/>
        <v>#DIV/0!</v>
      </c>
      <c r="M19" s="15">
        <v>88.96</v>
      </c>
      <c r="N19" s="15">
        <v>1.24</v>
      </c>
      <c r="O19" s="15">
        <v>2.13</v>
      </c>
      <c r="P19" s="15">
        <v>2202375</v>
      </c>
      <c r="Q19" s="94">
        <f t="shared" si="6"/>
        <v>7587.776870523302</v>
      </c>
      <c r="R19" s="70"/>
      <c r="S19" s="70"/>
      <c r="T19" s="83">
        <v>290253</v>
      </c>
      <c r="U19" s="22"/>
      <c r="V19" s="69">
        <v>206982.28</v>
      </c>
      <c r="W19" s="81" t="e">
        <f t="shared" si="7"/>
        <v>#DIV/0!</v>
      </c>
      <c r="X19" s="128"/>
      <c r="Y19" s="81">
        <v>3288025</v>
      </c>
      <c r="Z19" s="88">
        <f t="shared" si="8"/>
        <v>11328.134420660597</v>
      </c>
      <c r="AA19" s="100">
        <v>47633.4</v>
      </c>
      <c r="AB19" s="101">
        <f t="shared" si="9"/>
        <v>136707.85800000001</v>
      </c>
      <c r="AC19" s="101" t="e">
        <f t="shared" si="10"/>
        <v>#DIV/0!</v>
      </c>
      <c r="AD19" s="101">
        <f t="shared" si="11"/>
        <v>2064.7068989005734</v>
      </c>
      <c r="AE19" s="23">
        <f t="shared" si="12"/>
        <v>6.5575000000000001</v>
      </c>
      <c r="AF19" s="23">
        <f t="shared" si="13"/>
        <v>0.31</v>
      </c>
      <c r="AG19" s="23">
        <f t="shared" si="14"/>
        <v>4.2125000000000004</v>
      </c>
      <c r="AH19" s="23">
        <f t="shared" si="15"/>
        <v>0.53249999999999997</v>
      </c>
      <c r="AI19" s="23">
        <f t="shared" si="46"/>
        <v>141.72118574284258</v>
      </c>
      <c r="AJ19" s="24">
        <f t="shared" si="16"/>
        <v>66.21175047789832</v>
      </c>
      <c r="AK19" s="23">
        <f t="shared" si="47"/>
        <v>385.48892880683957</v>
      </c>
      <c r="AL19" s="24">
        <f t="shared" si="17"/>
        <v>19.983153299798325</v>
      </c>
      <c r="AM19" s="23">
        <f t="shared" si="48"/>
        <v>111.81451895616038</v>
      </c>
      <c r="AN19" s="24">
        <f t="shared" si="18"/>
        <v>83.760869908431189</v>
      </c>
      <c r="AO19" s="24">
        <f t="shared" si="49"/>
        <v>155.61666251629512</v>
      </c>
      <c r="AP19" s="24">
        <f t="shared" si="19"/>
        <v>49.658701088660898</v>
      </c>
      <c r="AQ19" s="24">
        <f t="shared" si="20"/>
        <v>164.70588235294119</v>
      </c>
      <c r="AR19" s="27">
        <f t="shared" si="21"/>
        <v>2.2643591903505316</v>
      </c>
      <c r="AS19" s="28">
        <f t="shared" si="22"/>
        <v>1.2994887749500899</v>
      </c>
      <c r="AT19" s="28">
        <f t="shared" si="23"/>
        <v>129.94887749500899</v>
      </c>
      <c r="AU19" s="28">
        <f t="shared" si="24"/>
        <v>1.0590136293382044</v>
      </c>
      <c r="AV19" s="28">
        <f t="shared" si="50"/>
        <v>-2.050787322544477</v>
      </c>
      <c r="AW19" s="28">
        <f t="shared" si="25"/>
        <v>105.90136293382044</v>
      </c>
      <c r="AX19" s="28">
        <f t="shared" si="51"/>
        <v>-2.0507873225444819</v>
      </c>
      <c r="AY19" s="28">
        <f t="shared" si="26"/>
        <v>1.5523417805492823</v>
      </c>
      <c r="AZ19" s="28">
        <f t="shared" si="27"/>
        <v>6.2093671221971292</v>
      </c>
      <c r="BA19" s="24">
        <f t="shared" si="28"/>
        <v>69.403915608666836</v>
      </c>
      <c r="BB19" s="24">
        <f t="shared" si="29"/>
        <v>87.776153123777874</v>
      </c>
      <c r="BC19" s="29">
        <f t="shared" si="30"/>
        <v>4.1928579468578988</v>
      </c>
      <c r="BD19" s="29">
        <f t="shared" si="52"/>
        <v>4.1261897748641196</v>
      </c>
      <c r="BE19" s="29">
        <f t="shared" si="53"/>
        <v>16.504759099456479</v>
      </c>
      <c r="BF19" s="29">
        <f t="shared" si="31"/>
        <v>4.4279659522346062</v>
      </c>
      <c r="BG19" s="29">
        <f t="shared" si="54"/>
        <v>0.53108723185770756</v>
      </c>
      <c r="BH19" s="29">
        <f t="shared" si="55"/>
        <v>2.1243489274308303</v>
      </c>
      <c r="BI19" s="29">
        <f t="shared" si="32"/>
        <v>5.104161352107079</v>
      </c>
      <c r="BJ19" s="30">
        <f t="shared" si="33"/>
        <v>0.81729180073856678</v>
      </c>
      <c r="BK19" s="29">
        <f t="shared" si="34"/>
        <v>0.26197093708602487</v>
      </c>
      <c r="BL19" s="29">
        <f t="shared" si="35"/>
        <v>4.8671411230741164</v>
      </c>
      <c r="BM19" s="29">
        <f t="shared" si="36"/>
        <v>5.7337936544198893E-2</v>
      </c>
      <c r="BN19" s="29">
        <f t="shared" si="56"/>
        <v>-2.0721079634384334</v>
      </c>
      <c r="BO19" s="29">
        <f t="shared" si="0"/>
        <v>4.66250812253229</v>
      </c>
      <c r="BP19" s="29">
        <f t="shared" si="57"/>
        <v>-2.0721079634384409</v>
      </c>
      <c r="BQ19" s="29">
        <f t="shared" si="1"/>
        <v>3.8881400649648139</v>
      </c>
      <c r="BR19" s="29" t="e">
        <f t="shared" si="2"/>
        <v>#NUM!</v>
      </c>
      <c r="BS19" s="29">
        <f t="shared" si="3"/>
        <v>4.2399432867953228</v>
      </c>
      <c r="BT19" s="29">
        <f t="shared" si="37"/>
        <v>11.735385822961018</v>
      </c>
      <c r="BU19" s="29">
        <f t="shared" si="38"/>
        <v>12.240388464718551</v>
      </c>
      <c r="BV19" s="29">
        <f t="shared" si="4"/>
        <v>4.4881868305022721</v>
      </c>
      <c r="BW19" s="29">
        <f t="shared" si="39"/>
        <v>15.005797638535627</v>
      </c>
      <c r="BX19" s="64">
        <f t="shared" si="40"/>
        <v>4.4747898592371049</v>
      </c>
      <c r="BY19" s="95" t="e">
        <f t="shared" si="41"/>
        <v>#DIV/0!</v>
      </c>
      <c r="BZ19" s="95">
        <f t="shared" si="42"/>
        <v>9.335044682093729</v>
      </c>
      <c r="CA19" s="95" t="e">
        <f t="shared" si="43"/>
        <v>#DIV/0!</v>
      </c>
      <c r="CB19" s="95">
        <f t="shared" si="44"/>
        <v>8.9342939250510316</v>
      </c>
      <c r="CC19" s="103" t="e">
        <f t="shared" si="45"/>
        <v>#DIV/0!</v>
      </c>
      <c r="CD19" s="103">
        <f t="shared" si="45"/>
        <v>7.6327435577426268</v>
      </c>
    </row>
    <row r="20" spans="1:82">
      <c r="A20" s="21" t="s">
        <v>19</v>
      </c>
      <c r="B20" s="69">
        <v>2.92</v>
      </c>
      <c r="C20" s="134">
        <v>71.739999999999995</v>
      </c>
      <c r="D20" s="132">
        <v>76.540000000000006</v>
      </c>
      <c r="E20" s="69">
        <v>61.93</v>
      </c>
      <c r="F20" s="69">
        <v>36.840000000000003</v>
      </c>
      <c r="G20" s="69">
        <v>49.54</v>
      </c>
      <c r="H20" s="35"/>
      <c r="I20" s="69">
        <v>23.29</v>
      </c>
      <c r="J20" s="69">
        <v>15.21</v>
      </c>
      <c r="K20" s="69">
        <v>125267.92</v>
      </c>
      <c r="L20" s="91" t="e">
        <f t="shared" si="5"/>
        <v>#DIV/0!</v>
      </c>
      <c r="M20" s="15">
        <v>90.45</v>
      </c>
      <c r="N20" s="15">
        <v>1.01</v>
      </c>
      <c r="O20" s="15">
        <v>2.19</v>
      </c>
      <c r="P20" s="15">
        <v>2234850</v>
      </c>
      <c r="Q20" s="94">
        <f t="shared" si="6"/>
        <v>7680.5831448857971</v>
      </c>
      <c r="R20" s="70"/>
      <c r="S20" s="70"/>
      <c r="T20" s="83">
        <v>290974</v>
      </c>
      <c r="U20" s="22"/>
      <c r="V20" s="69">
        <v>208726.13</v>
      </c>
      <c r="W20" s="81" t="e">
        <f t="shared" si="7"/>
        <v>#DIV/0!</v>
      </c>
      <c r="X20" s="128"/>
      <c r="Y20" s="81">
        <v>3343100</v>
      </c>
      <c r="Z20" s="88">
        <f t="shared" si="8"/>
        <v>11489.342690412201</v>
      </c>
      <c r="AA20" s="100">
        <v>52313.5</v>
      </c>
      <c r="AB20" s="101">
        <f t="shared" si="9"/>
        <v>152755.41999999998</v>
      </c>
      <c r="AC20" s="101" t="e">
        <f t="shared" si="10"/>
        <v>#DIV/0!</v>
      </c>
      <c r="AD20" s="101">
        <f t="shared" si="11"/>
        <v>2222.5612879301925</v>
      </c>
      <c r="AE20" s="23">
        <f t="shared" si="12"/>
        <v>5.8224999999999998</v>
      </c>
      <c r="AF20" s="23">
        <f t="shared" si="13"/>
        <v>0.2525</v>
      </c>
      <c r="AG20" s="23">
        <f t="shared" si="14"/>
        <v>3.8025000000000002</v>
      </c>
      <c r="AH20" s="23">
        <f t="shared" si="15"/>
        <v>0.54749999999999999</v>
      </c>
      <c r="AI20" s="23">
        <f t="shared" si="46"/>
        <v>147.11013383071418</v>
      </c>
      <c r="AJ20" s="24">
        <f t="shared" si="16"/>
        <v>68.729452289820415</v>
      </c>
      <c r="AK20" s="23">
        <f t="shared" si="47"/>
        <v>444.12179487835982</v>
      </c>
      <c r="AL20" s="24">
        <f t="shared" si="17"/>
        <v>23.022590916697645</v>
      </c>
      <c r="AM20" s="23">
        <f t="shared" si="48"/>
        <v>112.42670344744535</v>
      </c>
      <c r="AN20" s="24">
        <f t="shared" si="18"/>
        <v>84.219460671179831</v>
      </c>
      <c r="AO20" s="24">
        <f t="shared" si="49"/>
        <v>159.02466742540199</v>
      </c>
      <c r="AP20" s="24">
        <f t="shared" si="19"/>
        <v>50.746226642502577</v>
      </c>
      <c r="AQ20" s="24">
        <f t="shared" si="20"/>
        <v>167.57532281205164</v>
      </c>
      <c r="AR20" s="27">
        <f t="shared" si="21"/>
        <v>2.2315660078476505</v>
      </c>
      <c r="AS20" s="28">
        <f t="shared" si="22"/>
        <v>1.2806691580187375</v>
      </c>
      <c r="AT20" s="28">
        <f t="shared" si="23"/>
        <v>128.06691580187376</v>
      </c>
      <c r="AU20" s="28">
        <f t="shared" si="24"/>
        <v>1.0669082798996377</v>
      </c>
      <c r="AV20" s="28">
        <f t="shared" si="50"/>
        <v>0.74547204518668353</v>
      </c>
      <c r="AW20" s="28">
        <f t="shared" si="25"/>
        <v>106.69082798996376</v>
      </c>
      <c r="AX20" s="28">
        <f t="shared" si="51"/>
        <v>0.74547204518668775</v>
      </c>
      <c r="AY20" s="28">
        <f t="shared" si="26"/>
        <v>1.9728246668408556</v>
      </c>
      <c r="AZ20" s="28">
        <f t="shared" si="27"/>
        <v>7.8912986673634222</v>
      </c>
      <c r="BA20" s="24">
        <f t="shared" si="28"/>
        <v>69.600207342832675</v>
      </c>
      <c r="BB20" s="24">
        <f t="shared" si="29"/>
        <v>89.070451584618866</v>
      </c>
      <c r="BC20" s="29">
        <f t="shared" si="30"/>
        <v>4.2301778160899817</v>
      </c>
      <c r="BD20" s="29">
        <f t="shared" si="52"/>
        <v>3.7319869232082858</v>
      </c>
      <c r="BE20" s="29">
        <f t="shared" si="53"/>
        <v>14.927947692833143</v>
      </c>
      <c r="BF20" s="29">
        <f t="shared" si="31"/>
        <v>4.4334260189039663</v>
      </c>
      <c r="BG20" s="29">
        <f t="shared" si="54"/>
        <v>0.5460066669360053</v>
      </c>
      <c r="BH20" s="29">
        <f t="shared" si="55"/>
        <v>2.1840266677440212</v>
      </c>
      <c r="BI20" s="29">
        <f t="shared" si="32"/>
        <v>5.1214329386157393</v>
      </c>
      <c r="BJ20" s="30">
        <f t="shared" si="33"/>
        <v>0.80270358468450442</v>
      </c>
      <c r="BK20" s="29">
        <f t="shared" si="34"/>
        <v>0.24738272103196229</v>
      </c>
      <c r="BL20" s="29">
        <f t="shared" si="35"/>
        <v>4.8525529070200539</v>
      </c>
      <c r="BM20" s="29">
        <f t="shared" si="36"/>
        <v>6.4765007893419754E-2</v>
      </c>
      <c r="BN20" s="29">
        <f t="shared" si="56"/>
        <v>0.74270713492208607</v>
      </c>
      <c r="BO20" s="29">
        <f t="shared" si="0"/>
        <v>4.6699351938815115</v>
      </c>
      <c r="BP20" s="29">
        <f t="shared" si="57"/>
        <v>0.74270713492214924</v>
      </c>
      <c r="BQ20" s="29">
        <f t="shared" si="1"/>
        <v>3.9027804240612136</v>
      </c>
      <c r="BR20" s="29" t="e">
        <f t="shared" si="2"/>
        <v>#NUM!</v>
      </c>
      <c r="BS20" s="29">
        <f t="shared" si="3"/>
        <v>4.2427675463996248</v>
      </c>
      <c r="BT20" s="29">
        <f t="shared" si="37"/>
        <v>11.738210082565319</v>
      </c>
      <c r="BU20" s="29">
        <f t="shared" si="38"/>
        <v>12.248778288869561</v>
      </c>
      <c r="BV20" s="29">
        <f t="shared" si="4"/>
        <v>4.5047972118413044</v>
      </c>
      <c r="BW20" s="29">
        <f t="shared" si="39"/>
        <v>15.022409078206413</v>
      </c>
      <c r="BX20" s="64">
        <f t="shared" si="40"/>
        <v>4.4894276474277692</v>
      </c>
      <c r="BY20" s="95" t="e">
        <f t="shared" si="41"/>
        <v>#DIV/0!</v>
      </c>
      <c r="BZ20" s="95">
        <f t="shared" si="42"/>
        <v>9.3491751621056469</v>
      </c>
      <c r="CA20" s="95" t="e">
        <f t="shared" si="43"/>
        <v>#DIV/0!</v>
      </c>
      <c r="CB20" s="95">
        <f t="shared" si="44"/>
        <v>8.9464507535828286</v>
      </c>
      <c r="CC20" s="103" t="e">
        <f t="shared" si="45"/>
        <v>#DIV/0!</v>
      </c>
      <c r="CD20" s="103">
        <f t="shared" si="45"/>
        <v>7.7064155431294168</v>
      </c>
    </row>
    <row r="21" spans="1:82">
      <c r="A21" s="21" t="s">
        <v>20</v>
      </c>
      <c r="B21" s="69">
        <v>2.88</v>
      </c>
      <c r="C21" s="135">
        <v>73.86</v>
      </c>
      <c r="D21" s="132">
        <v>78.05</v>
      </c>
      <c r="E21" s="69">
        <v>65.459999999999994</v>
      </c>
      <c r="F21" s="69">
        <v>39.950000000000003</v>
      </c>
      <c r="G21" s="69">
        <v>49.77</v>
      </c>
      <c r="H21" s="35"/>
      <c r="I21" s="69">
        <v>18.25</v>
      </c>
      <c r="J21" s="69">
        <v>11.39</v>
      </c>
      <c r="K21" s="69">
        <v>126167.27</v>
      </c>
      <c r="L21" s="91" t="e">
        <f t="shared" si="5"/>
        <v>#DIV/0!</v>
      </c>
      <c r="M21" s="15">
        <v>91.51</v>
      </c>
      <c r="N21" s="15">
        <v>0.99</v>
      </c>
      <c r="O21" s="15">
        <v>1.89</v>
      </c>
      <c r="P21" s="15">
        <v>2252200</v>
      </c>
      <c r="Q21" s="94">
        <f t="shared" si="6"/>
        <v>7721.7667972941927</v>
      </c>
      <c r="R21" s="70"/>
      <c r="S21" s="70"/>
      <c r="T21" s="83">
        <v>291669</v>
      </c>
      <c r="U21" s="22"/>
      <c r="V21" s="69">
        <v>211279.38</v>
      </c>
      <c r="W21" s="81" t="e">
        <f t="shared" si="7"/>
        <v>#DIV/0!</v>
      </c>
      <c r="X21" s="128"/>
      <c r="Y21" s="81">
        <v>3382175</v>
      </c>
      <c r="Z21" s="88">
        <f t="shared" si="8"/>
        <v>11595.93580394214</v>
      </c>
      <c r="AA21" s="100">
        <v>48902.8</v>
      </c>
      <c r="AB21" s="101">
        <f t="shared" si="9"/>
        <v>140840.06400000001</v>
      </c>
      <c r="AC21" s="101" t="e">
        <f t="shared" si="10"/>
        <v>#DIV/0!</v>
      </c>
      <c r="AD21" s="101">
        <f t="shared" si="11"/>
        <v>1992.4599080336714</v>
      </c>
      <c r="AE21" s="23">
        <f t="shared" si="12"/>
        <v>4.5625</v>
      </c>
      <c r="AF21" s="23">
        <f t="shared" si="13"/>
        <v>0.2475</v>
      </c>
      <c r="AG21" s="23">
        <f t="shared" si="14"/>
        <v>2.8475000000000001</v>
      </c>
      <c r="AH21" s="23">
        <f t="shared" si="15"/>
        <v>0.47249999999999998</v>
      </c>
      <c r="AI21" s="23">
        <f t="shared" si="46"/>
        <v>151.29909489154377</v>
      </c>
      <c r="AJ21" s="24">
        <f t="shared" si="16"/>
        <v>70.686523443773055</v>
      </c>
      <c r="AK21" s="23">
        <f t="shared" si="47"/>
        <v>494.70726731500508</v>
      </c>
      <c r="AL21" s="24">
        <f t="shared" si="17"/>
        <v>25.644864022109509</v>
      </c>
      <c r="AM21" s="23">
        <f t="shared" si="48"/>
        <v>112.95791962123454</v>
      </c>
      <c r="AN21" s="24">
        <f t="shared" si="18"/>
        <v>84.617397622851172</v>
      </c>
      <c r="AO21" s="24">
        <f t="shared" si="49"/>
        <v>162.03023363974208</v>
      </c>
      <c r="AP21" s="24">
        <f t="shared" si="19"/>
        <v>51.705330326045875</v>
      </c>
      <c r="AQ21" s="24">
        <f t="shared" si="20"/>
        <v>165.27977044476327</v>
      </c>
      <c r="AR21" s="27">
        <f t="shared" si="21"/>
        <v>2.1501702223820627</v>
      </c>
      <c r="AS21" s="28">
        <f t="shared" si="22"/>
        <v>1.2339570860155309</v>
      </c>
      <c r="AT21" s="28">
        <f t="shared" si="23"/>
        <v>123.3957086015531</v>
      </c>
      <c r="AU21" s="28">
        <f t="shared" si="24"/>
        <v>1.0567289466558354</v>
      </c>
      <c r="AV21" s="28">
        <f t="shared" si="50"/>
        <v>-0.95409637694065152</v>
      </c>
      <c r="AW21" s="28">
        <f t="shared" si="25"/>
        <v>105.67289466558354</v>
      </c>
      <c r="AX21" s="28">
        <f t="shared" si="51"/>
        <v>-0.95409637694064831</v>
      </c>
      <c r="AY21" s="28">
        <f t="shared" si="26"/>
        <v>3.2415118513773322</v>
      </c>
      <c r="AZ21" s="28">
        <f t="shared" si="27"/>
        <v>12.966047405509329</v>
      </c>
      <c r="BA21" s="24">
        <f t="shared" si="28"/>
        <v>70.099895902152397</v>
      </c>
      <c r="BB21" s="24">
        <f t="shared" si="29"/>
        <v>89.76193975384416</v>
      </c>
      <c r="BC21" s="29">
        <f t="shared" si="30"/>
        <v>4.2582549386618727</v>
      </c>
      <c r="BD21" s="29">
        <f t="shared" si="52"/>
        <v>2.8077122571890989</v>
      </c>
      <c r="BE21" s="29">
        <f t="shared" si="53"/>
        <v>11.230849028756396</v>
      </c>
      <c r="BF21" s="29">
        <f t="shared" si="31"/>
        <v>4.438139891130187</v>
      </c>
      <c r="BG21" s="29">
        <f t="shared" si="54"/>
        <v>0.47138722262207722</v>
      </c>
      <c r="BH21" s="29">
        <f t="shared" si="55"/>
        <v>1.8855488904883089</v>
      </c>
      <c r="BI21" s="29">
        <f t="shared" si="32"/>
        <v>5.1076396164834037</v>
      </c>
      <c r="BJ21" s="30">
        <f t="shared" si="33"/>
        <v>0.76554701220649835</v>
      </c>
      <c r="BK21" s="29">
        <f t="shared" si="34"/>
        <v>0.21022614855395641</v>
      </c>
      <c r="BL21" s="29">
        <f t="shared" si="35"/>
        <v>4.8153963345420481</v>
      </c>
      <c r="BM21" s="29">
        <f t="shared" si="36"/>
        <v>5.5178237537023951E-2</v>
      </c>
      <c r="BN21" s="29">
        <f t="shared" si="56"/>
        <v>-0.95867703563958029</v>
      </c>
      <c r="BO21" s="29">
        <f t="shared" si="0"/>
        <v>4.6603484235251154</v>
      </c>
      <c r="BP21" s="29">
        <f t="shared" si="57"/>
        <v>-0.95867703563961015</v>
      </c>
      <c r="BQ21" s="29">
        <f t="shared" si="1"/>
        <v>3.9074123928704627</v>
      </c>
      <c r="BR21" s="29" t="e">
        <f t="shared" si="2"/>
        <v>#NUM!</v>
      </c>
      <c r="BS21" s="29">
        <f t="shared" si="3"/>
        <v>4.2499213090487489</v>
      </c>
      <c r="BT21" s="29">
        <f t="shared" si="37"/>
        <v>11.745363845214444</v>
      </c>
      <c r="BU21" s="29">
        <f t="shared" si="38"/>
        <v>12.260936612472198</v>
      </c>
      <c r="BV21" s="29">
        <f t="shared" si="4"/>
        <v>4.5164482559272869</v>
      </c>
      <c r="BW21" s="29">
        <f t="shared" si="39"/>
        <v>15.034029551631825</v>
      </c>
      <c r="BX21" s="64">
        <f t="shared" si="40"/>
        <v>4.4971610519892371</v>
      </c>
      <c r="BY21" s="95" t="e">
        <f t="shared" si="41"/>
        <v>#DIV/0!</v>
      </c>
      <c r="BZ21" s="95">
        <f t="shared" si="42"/>
        <v>9.35840995397432</v>
      </c>
      <c r="CA21" s="95" t="e">
        <f t="shared" si="43"/>
        <v>#DIV/0!</v>
      </c>
      <c r="CB21" s="95">
        <f t="shared" si="44"/>
        <v>8.9517984765875571</v>
      </c>
      <c r="CC21" s="103" t="e">
        <f t="shared" si="45"/>
        <v>#DIV/0!</v>
      </c>
      <c r="CD21" s="103">
        <f t="shared" si="45"/>
        <v>7.5971252890233725</v>
      </c>
    </row>
    <row r="22" spans="1:82">
      <c r="A22" s="21" t="s">
        <v>21</v>
      </c>
      <c r="B22" s="69">
        <v>2.9</v>
      </c>
      <c r="C22" s="134">
        <v>75.87</v>
      </c>
      <c r="D22" s="132">
        <v>80.58</v>
      </c>
      <c r="E22" s="69">
        <v>53.87</v>
      </c>
      <c r="F22" s="69">
        <v>42.92</v>
      </c>
      <c r="G22" s="69">
        <v>48.81</v>
      </c>
      <c r="H22" s="35"/>
      <c r="I22" s="69">
        <v>16.260000000000002</v>
      </c>
      <c r="J22" s="69">
        <v>6.75</v>
      </c>
      <c r="K22" s="69">
        <v>127149.02</v>
      </c>
      <c r="L22" s="91" t="e">
        <f t="shared" si="5"/>
        <v>#DIV/0!</v>
      </c>
      <c r="M22" s="15">
        <v>92.03</v>
      </c>
      <c r="N22" s="15">
        <v>1</v>
      </c>
      <c r="O22" s="15">
        <v>1.78</v>
      </c>
      <c r="P22" s="15">
        <v>2274100</v>
      </c>
      <c r="Q22" s="94">
        <f t="shared" si="6"/>
        <v>7781.6977316356242</v>
      </c>
      <c r="R22" s="70"/>
      <c r="S22" s="70"/>
      <c r="T22" s="83">
        <v>292237</v>
      </c>
      <c r="U22" s="22"/>
      <c r="V22" s="69">
        <v>215064.65</v>
      </c>
      <c r="W22" s="81" t="e">
        <f t="shared" si="7"/>
        <v>#DIV/0!</v>
      </c>
      <c r="X22" s="128"/>
      <c r="Y22" s="81">
        <v>3401625</v>
      </c>
      <c r="Z22" s="88">
        <f t="shared" si="8"/>
        <v>11639.953188679052</v>
      </c>
      <c r="AA22" s="100">
        <v>51210.6</v>
      </c>
      <c r="AB22" s="101">
        <f t="shared" si="9"/>
        <v>148510.74</v>
      </c>
      <c r="AC22" s="101" t="e">
        <f t="shared" si="10"/>
        <v>#DIV/0!</v>
      </c>
      <c r="AD22" s="101">
        <f t="shared" si="11"/>
        <v>2066.1110928591415</v>
      </c>
      <c r="AE22" s="23">
        <f t="shared" si="12"/>
        <v>4.0650000000000004</v>
      </c>
      <c r="AF22" s="23">
        <f t="shared" si="13"/>
        <v>0.25</v>
      </c>
      <c r="AG22" s="23">
        <f t="shared" si="14"/>
        <v>1.6875</v>
      </c>
      <c r="AH22" s="23">
        <f t="shared" si="15"/>
        <v>0.44500000000000001</v>
      </c>
      <c r="AI22" s="23">
        <f t="shared" si="46"/>
        <v>153.85226711783858</v>
      </c>
      <c r="AJ22" s="24">
        <f t="shared" si="16"/>
        <v>71.879358526886733</v>
      </c>
      <c r="AK22" s="23">
        <f t="shared" si="47"/>
        <v>528.10000785876787</v>
      </c>
      <c r="AL22" s="24">
        <f t="shared" si="17"/>
        <v>27.375892343601897</v>
      </c>
      <c r="AM22" s="23">
        <f t="shared" si="48"/>
        <v>113.46058236354904</v>
      </c>
      <c r="AN22" s="24">
        <f t="shared" si="18"/>
        <v>84.993945042272856</v>
      </c>
      <c r="AO22" s="24">
        <f t="shared" si="49"/>
        <v>164.91437179852949</v>
      </c>
      <c r="AP22" s="24">
        <f t="shared" si="19"/>
        <v>52.625685205849479</v>
      </c>
      <c r="AQ22" s="24">
        <f t="shared" si="20"/>
        <v>166.42754662840747</v>
      </c>
      <c r="AR22" s="27">
        <f t="shared" si="21"/>
        <v>2.138646995707103</v>
      </c>
      <c r="AS22" s="28">
        <f t="shared" si="22"/>
        <v>1.227344043447405</v>
      </c>
      <c r="AT22" s="28">
        <f t="shared" si="23"/>
        <v>122.73440434474051</v>
      </c>
      <c r="AU22" s="28">
        <f t="shared" si="24"/>
        <v>1.0620798734677737</v>
      </c>
      <c r="AV22" s="28">
        <f t="shared" si="50"/>
        <v>0.50636701387541416</v>
      </c>
      <c r="AW22" s="28">
        <f t="shared" si="25"/>
        <v>106.20798734677737</v>
      </c>
      <c r="AX22" s="28">
        <f t="shared" si="51"/>
        <v>0.5063670138754176</v>
      </c>
      <c r="AY22" s="28">
        <f t="shared" si="26"/>
        <v>6.7882849342268514</v>
      </c>
      <c r="AZ22" s="28">
        <f t="shared" si="27"/>
        <v>27.153139736907406</v>
      </c>
      <c r="BA22" s="24">
        <f t="shared" si="28"/>
        <v>70.645366790140514</v>
      </c>
      <c r="BB22" s="24">
        <f t="shared" si="29"/>
        <v>90.634769200877813</v>
      </c>
      <c r="BC22" s="29">
        <f t="shared" si="30"/>
        <v>4.274989137653038</v>
      </c>
      <c r="BD22" s="29">
        <f t="shared" si="52"/>
        <v>1.673419899116535</v>
      </c>
      <c r="BE22" s="29">
        <f t="shared" si="53"/>
        <v>6.69367959646614</v>
      </c>
      <c r="BF22" s="29">
        <f t="shared" si="31"/>
        <v>4.4425800191562077</v>
      </c>
      <c r="BG22" s="29">
        <f t="shared" si="54"/>
        <v>0.44401280260206732</v>
      </c>
      <c r="BH22" s="29">
        <f t="shared" si="55"/>
        <v>1.7760512104082693</v>
      </c>
      <c r="BI22" s="29">
        <f t="shared" si="32"/>
        <v>5.1145600593279781</v>
      </c>
      <c r="BJ22" s="30">
        <f t="shared" si="33"/>
        <v>0.76017338408592816</v>
      </c>
      <c r="BK22" s="29">
        <f t="shared" si="34"/>
        <v>0.20485252043338636</v>
      </c>
      <c r="BL22" s="29">
        <f t="shared" si="35"/>
        <v>4.8100227064214778</v>
      </c>
      <c r="BM22" s="29">
        <f t="shared" si="36"/>
        <v>6.0229130413217584E-2</v>
      </c>
      <c r="BN22" s="29">
        <f t="shared" si="56"/>
        <v>0.50508928761936334</v>
      </c>
      <c r="BO22" s="29">
        <f t="shared" si="0"/>
        <v>4.6653993164013094</v>
      </c>
      <c r="BP22" s="29">
        <f t="shared" si="57"/>
        <v>0.50508928761940908</v>
      </c>
      <c r="BQ22" s="29">
        <f t="shared" si="1"/>
        <v>3.8879352098990561</v>
      </c>
      <c r="BR22" s="29" t="e">
        <f t="shared" si="2"/>
        <v>#NUM!</v>
      </c>
      <c r="BS22" s="29">
        <f t="shared" si="3"/>
        <v>4.2576725272227014</v>
      </c>
      <c r="BT22" s="29">
        <f t="shared" si="37"/>
        <v>11.753115063388396</v>
      </c>
      <c r="BU22" s="29">
        <f t="shared" si="38"/>
        <v>12.278693959583734</v>
      </c>
      <c r="BV22" s="29">
        <f t="shared" si="4"/>
        <v>4.5221146108507657</v>
      </c>
      <c r="BW22" s="29">
        <f t="shared" si="39"/>
        <v>15.039763816585355</v>
      </c>
      <c r="BX22" s="64">
        <f t="shared" si="40"/>
        <v>4.5068379054436951</v>
      </c>
      <c r="BY22" s="95" t="e">
        <f t="shared" si="41"/>
        <v>#DIV/0!</v>
      </c>
      <c r="BZ22" s="95">
        <f t="shared" si="42"/>
        <v>9.3621986996861963</v>
      </c>
      <c r="CA22" s="95" t="e">
        <f t="shared" si="43"/>
        <v>#DIV/0!</v>
      </c>
      <c r="CB22" s="95">
        <f t="shared" si="44"/>
        <v>8.9595298108003618</v>
      </c>
      <c r="CC22" s="103" t="e">
        <f t="shared" si="45"/>
        <v>#DIV/0!</v>
      </c>
      <c r="CD22" s="103">
        <f t="shared" si="45"/>
        <v>7.6334234201889783</v>
      </c>
    </row>
    <row r="23" spans="1:82">
      <c r="A23" s="21" t="s">
        <v>22</v>
      </c>
      <c r="B23" s="69">
        <v>3.1</v>
      </c>
      <c r="C23" s="134">
        <v>80.23</v>
      </c>
      <c r="D23" s="132">
        <v>86.05</v>
      </c>
      <c r="E23" s="69">
        <v>78.989999999999995</v>
      </c>
      <c r="F23" s="69">
        <v>46.26</v>
      </c>
      <c r="G23" s="69">
        <v>51.85</v>
      </c>
      <c r="H23" s="35"/>
      <c r="I23" s="69">
        <v>15.84</v>
      </c>
      <c r="J23" s="69">
        <v>5.49</v>
      </c>
      <c r="K23" s="69">
        <v>128905.42</v>
      </c>
      <c r="L23" s="91" t="e">
        <f t="shared" si="5"/>
        <v>#DIV/0!</v>
      </c>
      <c r="M23" s="15">
        <v>92.71</v>
      </c>
      <c r="N23" s="15">
        <v>1.01</v>
      </c>
      <c r="O23" s="15">
        <v>2.86</v>
      </c>
      <c r="P23" s="15">
        <v>2288875</v>
      </c>
      <c r="Q23" s="94">
        <f t="shared" si="6"/>
        <v>7815.194195475885</v>
      </c>
      <c r="R23" s="70"/>
      <c r="S23" s="70"/>
      <c r="T23" s="83">
        <v>292875</v>
      </c>
      <c r="U23" s="22"/>
      <c r="V23" s="69">
        <v>219283.62</v>
      </c>
      <c r="W23" s="81" t="e">
        <f t="shared" si="7"/>
        <v>#DIV/0!</v>
      </c>
      <c r="X23" s="128"/>
      <c r="Y23" s="81">
        <v>3426550</v>
      </c>
      <c r="Z23" s="88">
        <f t="shared" si="8"/>
        <v>11699.701237729407</v>
      </c>
      <c r="AA23" s="100">
        <v>49432.7</v>
      </c>
      <c r="AB23" s="101">
        <f t="shared" si="9"/>
        <v>153241.37</v>
      </c>
      <c r="AC23" s="101" t="e">
        <f t="shared" si="10"/>
        <v>#DIV/0!</v>
      </c>
      <c r="AD23" s="101">
        <f t="shared" si="11"/>
        <v>2103.0600634050375</v>
      </c>
      <c r="AE23" s="23">
        <f t="shared" si="12"/>
        <v>3.96</v>
      </c>
      <c r="AF23" s="23">
        <f t="shared" si="13"/>
        <v>0.2525</v>
      </c>
      <c r="AG23" s="23">
        <f t="shared" si="14"/>
        <v>1.3725000000000001</v>
      </c>
      <c r="AH23" s="23">
        <f t="shared" si="15"/>
        <v>0.71499999999999997</v>
      </c>
      <c r="AI23" s="23">
        <f t="shared" si="46"/>
        <v>155.96388948403091</v>
      </c>
      <c r="AJ23" s="24">
        <f t="shared" si="16"/>
        <v>72.865902722668253</v>
      </c>
      <c r="AK23" s="23">
        <f t="shared" si="47"/>
        <v>557.09269829021423</v>
      </c>
      <c r="AL23" s="24">
        <f t="shared" si="17"/>
        <v>28.878828833265647</v>
      </c>
      <c r="AM23" s="23">
        <f t="shared" si="48"/>
        <v>114.27182552744841</v>
      </c>
      <c r="AN23" s="24">
        <f t="shared" si="18"/>
        <v>85.601651749325114</v>
      </c>
      <c r="AO23" s="24">
        <f t="shared" si="49"/>
        <v>169.63092283196741</v>
      </c>
      <c r="AP23" s="24">
        <f t="shared" si="19"/>
        <v>54.130779802736775</v>
      </c>
      <c r="AQ23" s="24">
        <f t="shared" si="20"/>
        <v>177.90530846484938</v>
      </c>
      <c r="AR23" s="27">
        <f t="shared" si="21"/>
        <v>2.2713120345165594</v>
      </c>
      <c r="AS23" s="28">
        <f t="shared" si="22"/>
        <v>1.3034789294212683</v>
      </c>
      <c r="AT23" s="28">
        <f t="shared" si="23"/>
        <v>130.3478929421268</v>
      </c>
      <c r="AU23" s="28">
        <f t="shared" si="24"/>
        <v>1.0725414433503675</v>
      </c>
      <c r="AV23" s="28">
        <f t="shared" si="50"/>
        <v>0.98500782699478084</v>
      </c>
      <c r="AW23" s="28">
        <f t="shared" si="25"/>
        <v>107.25414433503676</v>
      </c>
      <c r="AX23" s="28">
        <f t="shared" si="51"/>
        <v>0.98500782699478073</v>
      </c>
      <c r="AY23" s="28">
        <f t="shared" si="26"/>
        <v>-0.67402672864613766</v>
      </c>
      <c r="AZ23" s="28">
        <f t="shared" si="27"/>
        <v>-2.6961069145845507</v>
      </c>
      <c r="BA23" s="24">
        <f t="shared" si="28"/>
        <v>71.621241572582434</v>
      </c>
      <c r="BB23" s="24">
        <f t="shared" si="29"/>
        <v>91.223630163431338</v>
      </c>
      <c r="BC23" s="29">
        <f t="shared" si="30"/>
        <v>4.2886208028839841</v>
      </c>
      <c r="BD23" s="29">
        <f t="shared" si="52"/>
        <v>1.3631665230946055</v>
      </c>
      <c r="BE23" s="29">
        <f t="shared" si="53"/>
        <v>5.452666092378422</v>
      </c>
      <c r="BF23" s="29">
        <f t="shared" si="31"/>
        <v>4.4497045790985039</v>
      </c>
      <c r="BG23" s="29">
        <f t="shared" si="54"/>
        <v>0.71245599422962158</v>
      </c>
      <c r="BH23" s="29">
        <f t="shared" si="55"/>
        <v>2.8498239769184863</v>
      </c>
      <c r="BI23" s="29">
        <f t="shared" si="32"/>
        <v>5.1812514338266498</v>
      </c>
      <c r="BJ23" s="30">
        <f t="shared" si="33"/>
        <v>0.8203576532959499</v>
      </c>
      <c r="BK23" s="29">
        <f t="shared" si="34"/>
        <v>0.26503678964340827</v>
      </c>
      <c r="BL23" s="29">
        <f t="shared" si="35"/>
        <v>4.8702069756314996</v>
      </c>
      <c r="BM23" s="29">
        <f t="shared" si="36"/>
        <v>7.0031012891983616E-2</v>
      </c>
      <c r="BN23" s="29">
        <f t="shared" si="56"/>
        <v>0.98018824787660319</v>
      </c>
      <c r="BO23" s="29">
        <f t="shared" si="0"/>
        <v>4.6752011988800755</v>
      </c>
      <c r="BP23" s="29">
        <f t="shared" si="57"/>
        <v>0.98018824787660108</v>
      </c>
      <c r="BQ23" s="29">
        <f t="shared" si="1"/>
        <v>3.9483549346755362</v>
      </c>
      <c r="BR23" s="29" t="e">
        <f t="shared" si="2"/>
        <v>#NUM!</v>
      </c>
      <c r="BS23" s="29">
        <f t="shared" si="3"/>
        <v>4.2713916999768893</v>
      </c>
      <c r="BT23" s="29">
        <f t="shared" si="37"/>
        <v>11.766834236142584</v>
      </c>
      <c r="BU23" s="29">
        <f t="shared" si="38"/>
        <v>12.298121239413916</v>
      </c>
      <c r="BV23" s="29">
        <f t="shared" si="4"/>
        <v>4.5294763416188912</v>
      </c>
      <c r="BW23" s="29">
        <f t="shared" si="39"/>
        <v>15.047064482050974</v>
      </c>
      <c r="BX23" s="64">
        <f t="shared" si="40"/>
        <v>4.5133139661881891</v>
      </c>
      <c r="BY23" s="95" t="e">
        <f t="shared" si="41"/>
        <v>#DIV/0!</v>
      </c>
      <c r="BZ23" s="95">
        <f t="shared" si="42"/>
        <v>9.3673185852230141</v>
      </c>
      <c r="CA23" s="95" t="e">
        <f t="shared" si="43"/>
        <v>#DIV/0!</v>
      </c>
      <c r="CB23" s="95">
        <f t="shared" si="44"/>
        <v>8.9638250916160551</v>
      </c>
      <c r="CC23" s="103" t="e">
        <f t="shared" si="45"/>
        <v>#DIV/0!</v>
      </c>
      <c r="CD23" s="103">
        <f t="shared" si="45"/>
        <v>7.6511487361151218</v>
      </c>
    </row>
    <row r="24" spans="1:82">
      <c r="A24" s="21" t="s">
        <v>23</v>
      </c>
      <c r="B24" s="69">
        <v>2.85</v>
      </c>
      <c r="C24" s="134">
        <v>80.78</v>
      </c>
      <c r="D24" s="132">
        <v>85.47</v>
      </c>
      <c r="E24" s="69">
        <v>64.069999999999993</v>
      </c>
      <c r="F24" s="69">
        <v>45.99</v>
      </c>
      <c r="G24" s="69">
        <v>52.66</v>
      </c>
      <c r="H24" s="35"/>
      <c r="I24" s="69">
        <v>15.9</v>
      </c>
      <c r="J24" s="69">
        <v>6.9</v>
      </c>
      <c r="K24" s="69">
        <v>131466.34</v>
      </c>
      <c r="L24" s="91" t="e">
        <f t="shared" si="5"/>
        <v>#DIV/0!</v>
      </c>
      <c r="M24" s="15">
        <v>93.55</v>
      </c>
      <c r="N24" s="15">
        <v>1.44</v>
      </c>
      <c r="O24" s="15">
        <v>2.72</v>
      </c>
      <c r="P24" s="15">
        <v>2310750</v>
      </c>
      <c r="Q24" s="94">
        <f t="shared" si="6"/>
        <v>7870.3214885406487</v>
      </c>
      <c r="R24" s="70"/>
      <c r="S24" s="70"/>
      <c r="T24" s="83">
        <v>293603</v>
      </c>
      <c r="U24" s="22"/>
      <c r="V24" s="69">
        <v>222315.3</v>
      </c>
      <c r="W24" s="81" t="e">
        <f t="shared" si="7"/>
        <v>#DIV/0!</v>
      </c>
      <c r="X24" s="128"/>
      <c r="Y24" s="81">
        <v>3457700</v>
      </c>
      <c r="Z24" s="88">
        <f t="shared" si="8"/>
        <v>11776.787021930975</v>
      </c>
      <c r="AA24" s="100">
        <v>49102.8</v>
      </c>
      <c r="AB24" s="101">
        <f t="shared" si="9"/>
        <v>139942.98000000001</v>
      </c>
      <c r="AC24" s="101" t="e">
        <f t="shared" si="10"/>
        <v>#DIV/0!</v>
      </c>
      <c r="AD24" s="101">
        <f t="shared" si="11"/>
        <v>1887.9873040445393</v>
      </c>
      <c r="AE24" s="23">
        <f t="shared" si="12"/>
        <v>3.9750000000000001</v>
      </c>
      <c r="AF24" s="23">
        <f t="shared" si="13"/>
        <v>0.36</v>
      </c>
      <c r="AG24" s="23">
        <f t="shared" si="14"/>
        <v>1.7250000000000001</v>
      </c>
      <c r="AH24" s="23">
        <f t="shared" si="15"/>
        <v>0.68</v>
      </c>
      <c r="AI24" s="23">
        <f t="shared" si="46"/>
        <v>158.65426657763044</v>
      </c>
      <c r="AJ24" s="24">
        <f t="shared" si="16"/>
        <v>74.12283954463426</v>
      </c>
      <c r="AK24" s="23">
        <f t="shared" si="47"/>
        <v>595.53209447223901</v>
      </c>
      <c r="AL24" s="24">
        <f t="shared" si="17"/>
        <v>30.871468022760972</v>
      </c>
      <c r="AM24" s="23">
        <f t="shared" si="48"/>
        <v>115.04887394103505</v>
      </c>
      <c r="AN24" s="24">
        <f t="shared" si="18"/>
        <v>86.183742981220519</v>
      </c>
      <c r="AO24" s="24">
        <f t="shared" si="49"/>
        <v>174.24488393299694</v>
      </c>
      <c r="AP24" s="24">
        <f t="shared" si="19"/>
        <v>55.603137013371217</v>
      </c>
      <c r="AQ24" s="24">
        <f t="shared" si="20"/>
        <v>163.55810616929699</v>
      </c>
      <c r="AR24" s="27">
        <f t="shared" si="21"/>
        <v>2.0666906589083869</v>
      </c>
      <c r="AS24" s="28">
        <f t="shared" si="22"/>
        <v>1.1860491586274817</v>
      </c>
      <c r="AT24" s="28">
        <f t="shared" si="23"/>
        <v>118.60491586274817</v>
      </c>
      <c r="AU24" s="28">
        <f t="shared" si="24"/>
        <v>1.0580589254766031</v>
      </c>
      <c r="AV24" s="28">
        <f t="shared" si="50"/>
        <v>-1.3502991388868331</v>
      </c>
      <c r="AW24" s="28">
        <f t="shared" si="25"/>
        <v>105.80589254766031</v>
      </c>
      <c r="AX24" s="28">
        <f t="shared" si="51"/>
        <v>-1.3502991388868397</v>
      </c>
      <c r="AY24" s="28">
        <f t="shared" si="26"/>
        <v>2.6091026091026093</v>
      </c>
      <c r="AZ24" s="28">
        <f t="shared" si="27"/>
        <v>10.436410436410437</v>
      </c>
      <c r="BA24" s="24">
        <f t="shared" si="28"/>
        <v>73.044116343620431</v>
      </c>
      <c r="BB24" s="24">
        <f t="shared" si="29"/>
        <v>92.095463229817682</v>
      </c>
      <c r="BC24" s="29">
        <f t="shared" si="30"/>
        <v>4.3057237107836466</v>
      </c>
      <c r="BD24" s="29">
        <f t="shared" si="52"/>
        <v>1.7102907899662512</v>
      </c>
      <c r="BE24" s="29">
        <f t="shared" si="53"/>
        <v>6.8411631598650047</v>
      </c>
      <c r="BF24" s="29">
        <f t="shared" si="31"/>
        <v>4.4564815633775279</v>
      </c>
      <c r="BG24" s="29">
        <f t="shared" si="54"/>
        <v>0.67769842790239565</v>
      </c>
      <c r="BH24" s="29">
        <f t="shared" si="55"/>
        <v>2.7107937116095826</v>
      </c>
      <c r="BI24" s="29">
        <f t="shared" si="32"/>
        <v>5.0971683166161084</v>
      </c>
      <c r="BJ24" s="30">
        <f t="shared" si="33"/>
        <v>0.72594861246476994</v>
      </c>
      <c r="BK24" s="29">
        <f t="shared" si="34"/>
        <v>0.17062774881222811</v>
      </c>
      <c r="BL24" s="29">
        <f t="shared" si="35"/>
        <v>4.7757979348003197</v>
      </c>
      <c r="BM24" s="29">
        <f t="shared" si="36"/>
        <v>5.6436027042659764E-2</v>
      </c>
      <c r="BN24" s="29">
        <f t="shared" si="56"/>
        <v>-1.3594985849323851</v>
      </c>
      <c r="BO24" s="29">
        <f t="shared" si="0"/>
        <v>4.6616062130307512</v>
      </c>
      <c r="BP24" s="29">
        <f t="shared" si="57"/>
        <v>-1.3594985849324281</v>
      </c>
      <c r="BQ24" s="29">
        <f t="shared" si="1"/>
        <v>3.9638561540681634</v>
      </c>
      <c r="BR24" s="29" t="e">
        <f t="shared" si="2"/>
        <v>#NUM!</v>
      </c>
      <c r="BS24" s="29">
        <f t="shared" si="3"/>
        <v>4.291063592086708</v>
      </c>
      <c r="BT24" s="29">
        <f t="shared" si="37"/>
        <v>11.786506128252402</v>
      </c>
      <c r="BU24" s="29">
        <f t="shared" si="38"/>
        <v>12.311851923494824</v>
      </c>
      <c r="BV24" s="29">
        <f t="shared" si="4"/>
        <v>4.5384960527200988</v>
      </c>
      <c r="BW24" s="29">
        <f t="shared" si="39"/>
        <v>15.056114186111996</v>
      </c>
      <c r="BX24" s="64">
        <f t="shared" si="40"/>
        <v>4.5228256828711988</v>
      </c>
      <c r="BY24" s="95" t="e">
        <f t="shared" si="41"/>
        <v>#DIV/0!</v>
      </c>
      <c r="BZ24" s="95">
        <f t="shared" si="42"/>
        <v>9.3738856714401884</v>
      </c>
      <c r="CA24" s="95" t="e">
        <f t="shared" si="43"/>
        <v>#DIV/0!</v>
      </c>
      <c r="CB24" s="95">
        <f t="shared" si="44"/>
        <v>8.9708541904552153</v>
      </c>
      <c r="CC24" s="103" t="e">
        <f t="shared" si="45"/>
        <v>#DIV/0!</v>
      </c>
      <c r="CD24" s="103">
        <f t="shared" si="45"/>
        <v>7.5432666221301554</v>
      </c>
    </row>
    <row r="25" spans="1:82">
      <c r="A25" s="21" t="s">
        <v>24</v>
      </c>
      <c r="B25" s="69">
        <v>2.65</v>
      </c>
      <c r="C25" s="135">
        <v>81.31</v>
      </c>
      <c r="D25" s="132">
        <v>87.7</v>
      </c>
      <c r="E25" s="69">
        <v>73.66</v>
      </c>
      <c r="F25" s="69">
        <v>50.83</v>
      </c>
      <c r="G25" s="69">
        <v>52.79</v>
      </c>
      <c r="H25" s="35"/>
      <c r="I25" s="69">
        <v>16.95</v>
      </c>
      <c r="J25" s="69">
        <v>7.23</v>
      </c>
      <c r="K25" s="69">
        <v>134533.74</v>
      </c>
      <c r="L25" s="91" t="e">
        <f t="shared" si="5"/>
        <v>#DIV/0!</v>
      </c>
      <c r="M25" s="15">
        <v>94.36</v>
      </c>
      <c r="N25" s="15">
        <v>1.94</v>
      </c>
      <c r="O25" s="15">
        <v>3.32</v>
      </c>
      <c r="P25" s="15">
        <v>2334450</v>
      </c>
      <c r="Q25" s="94">
        <f t="shared" si="6"/>
        <v>7931.2957388544992</v>
      </c>
      <c r="R25" s="70"/>
      <c r="S25" s="70"/>
      <c r="T25" s="83">
        <v>294334</v>
      </c>
      <c r="U25" s="22"/>
      <c r="V25" s="69">
        <v>224411.29</v>
      </c>
      <c r="W25" s="81" t="e">
        <f t="shared" si="7"/>
        <v>#DIV/0!</v>
      </c>
      <c r="X25" s="128"/>
      <c r="Y25" s="81">
        <v>3487600</v>
      </c>
      <c r="Z25" s="88">
        <f t="shared" si="8"/>
        <v>11849.123784544088</v>
      </c>
      <c r="AA25" s="100">
        <v>52520.5</v>
      </c>
      <c r="AB25" s="101">
        <f t="shared" si="9"/>
        <v>139179.32499999998</v>
      </c>
      <c r="AC25" s="101" t="e">
        <f t="shared" si="10"/>
        <v>#DIV/0!</v>
      </c>
      <c r="AD25" s="101">
        <f t="shared" si="11"/>
        <v>1844.348151234967</v>
      </c>
      <c r="AE25" s="23">
        <f t="shared" si="12"/>
        <v>4.2374999999999998</v>
      </c>
      <c r="AF25" s="23">
        <f t="shared" si="13"/>
        <v>0.48499999999999999</v>
      </c>
      <c r="AG25" s="23">
        <f t="shared" si="14"/>
        <v>1.8075000000000001</v>
      </c>
      <c r="AH25" s="23">
        <f t="shared" si="15"/>
        <v>0.83</v>
      </c>
      <c r="AI25" s="23">
        <f t="shared" si="46"/>
        <v>161.52194244602111</v>
      </c>
      <c r="AJ25" s="24">
        <f t="shared" si="16"/>
        <v>75.462609869403536</v>
      </c>
      <c r="AK25" s="23">
        <f t="shared" si="47"/>
        <v>638.58906490258187</v>
      </c>
      <c r="AL25" s="24">
        <f t="shared" si="17"/>
        <v>33.103475160806589</v>
      </c>
      <c r="AM25" s="23">
        <f t="shared" si="48"/>
        <v>116.00377959474564</v>
      </c>
      <c r="AN25" s="24">
        <f t="shared" si="18"/>
        <v>86.899068047964647</v>
      </c>
      <c r="AO25" s="24">
        <f t="shared" si="49"/>
        <v>180.02981407957242</v>
      </c>
      <c r="AP25" s="24">
        <f t="shared" si="19"/>
        <v>57.449161162215134</v>
      </c>
      <c r="AQ25" s="24">
        <f t="shared" si="20"/>
        <v>152.08034433285508</v>
      </c>
      <c r="AR25" s="27">
        <f t="shared" si="21"/>
        <v>1.9032090084528857</v>
      </c>
      <c r="AS25" s="28">
        <f t="shared" si="22"/>
        <v>1.0922289861996473</v>
      </c>
      <c r="AT25" s="28">
        <f t="shared" si="23"/>
        <v>109.22289861996474</v>
      </c>
      <c r="AU25" s="28">
        <f t="shared" si="24"/>
        <v>1.0785881195424918</v>
      </c>
      <c r="AV25" s="28">
        <f t="shared" si="50"/>
        <v>1.940269447341161</v>
      </c>
      <c r="AW25" s="28">
        <f t="shared" si="25"/>
        <v>107.85881195424918</v>
      </c>
      <c r="AX25" s="28">
        <f t="shared" si="51"/>
        <v>1.9402694473411599</v>
      </c>
      <c r="AY25" s="28">
        <f t="shared" si="26"/>
        <v>2.7251995438996479</v>
      </c>
      <c r="AZ25" s="28">
        <f t="shared" si="27"/>
        <v>10.900798175598592</v>
      </c>
      <c r="BA25" s="24">
        <f t="shared" si="28"/>
        <v>74.748396864949484</v>
      </c>
      <c r="BB25" s="24">
        <f t="shared" si="29"/>
        <v>93.04003208345685</v>
      </c>
      <c r="BC25" s="29">
        <f t="shared" si="30"/>
        <v>4.3236373000685253</v>
      </c>
      <c r="BD25" s="29">
        <f t="shared" si="52"/>
        <v>1.7913589284878739</v>
      </c>
      <c r="BE25" s="29">
        <f t="shared" si="53"/>
        <v>7.1654357139514957</v>
      </c>
      <c r="BF25" s="29">
        <f t="shared" si="31"/>
        <v>4.4647473077945605</v>
      </c>
      <c r="BG25" s="29">
        <f t="shared" si="54"/>
        <v>0.82657444170326499</v>
      </c>
      <c r="BH25" s="29">
        <f t="shared" si="55"/>
        <v>3.30629776681306</v>
      </c>
      <c r="BI25" s="29">
        <f t="shared" si="32"/>
        <v>5.0244089623336805</v>
      </c>
      <c r="BJ25" s="30">
        <f t="shared" si="33"/>
        <v>0.64354141331449533</v>
      </c>
      <c r="BK25" s="29">
        <f t="shared" si="34"/>
        <v>8.8220549661953307E-2</v>
      </c>
      <c r="BL25" s="29">
        <f t="shared" si="35"/>
        <v>4.6933907356500448</v>
      </c>
      <c r="BM25" s="29">
        <f t="shared" si="36"/>
        <v>7.5652889158391273E-2</v>
      </c>
      <c r="BN25" s="29">
        <f t="shared" si="56"/>
        <v>1.9216862115731508</v>
      </c>
      <c r="BO25" s="29">
        <f t="shared" si="0"/>
        <v>4.680823075146483</v>
      </c>
      <c r="BP25" s="29">
        <f t="shared" si="57"/>
        <v>1.9216862115731814</v>
      </c>
      <c r="BQ25" s="29">
        <f t="shared" si="1"/>
        <v>3.9663217788355247</v>
      </c>
      <c r="BR25" s="29" t="e">
        <f t="shared" si="2"/>
        <v>#NUM!</v>
      </c>
      <c r="BS25" s="29">
        <f t="shared" si="3"/>
        <v>4.3141277654180641</v>
      </c>
      <c r="BT25" s="29">
        <f t="shared" si="37"/>
        <v>11.80957030158376</v>
      </c>
      <c r="BU25" s="29">
        <f t="shared" si="38"/>
        <v>12.321235763308033</v>
      </c>
      <c r="BV25" s="29">
        <f t="shared" si="4"/>
        <v>4.547117254539474</v>
      </c>
      <c r="BW25" s="29">
        <f t="shared" si="39"/>
        <v>15.064724378535796</v>
      </c>
      <c r="BX25" s="64">
        <f t="shared" si="40"/>
        <v>4.5330298530454405</v>
      </c>
      <c r="BY25" s="95" t="e">
        <f t="shared" si="41"/>
        <v>#DIV/0!</v>
      </c>
      <c r="BZ25" s="95">
        <f t="shared" si="42"/>
        <v>9.3800092015968488</v>
      </c>
      <c r="CA25" s="95" t="e">
        <f t="shared" si="43"/>
        <v>#DIV/0!</v>
      </c>
      <c r="CB25" s="95">
        <f t="shared" si="44"/>
        <v>8.9785716983623178</v>
      </c>
      <c r="CC25" s="103" t="e">
        <f t="shared" si="45"/>
        <v>#DIV/0!</v>
      </c>
      <c r="CD25" s="103">
        <f t="shared" si="45"/>
        <v>7.5198811884838088</v>
      </c>
    </row>
    <row r="26" spans="1:82">
      <c r="A26" s="21" t="s">
        <v>25</v>
      </c>
      <c r="B26" s="69">
        <v>2.66</v>
      </c>
      <c r="C26" s="134">
        <v>84.48</v>
      </c>
      <c r="D26" s="132">
        <v>90.09</v>
      </c>
      <c r="E26" s="69">
        <v>71.900000000000006</v>
      </c>
      <c r="F26" s="69">
        <v>54.52</v>
      </c>
      <c r="G26" s="69">
        <v>50.85</v>
      </c>
      <c r="H26" s="35"/>
      <c r="I26" s="69">
        <v>18.45</v>
      </c>
      <c r="J26" s="69">
        <v>7.44</v>
      </c>
      <c r="K26" s="69">
        <v>133726.47</v>
      </c>
      <c r="L26" s="91" t="e">
        <f t="shared" si="5"/>
        <v>#DIV/0!</v>
      </c>
      <c r="M26" s="15">
        <v>95.36</v>
      </c>
      <c r="N26" s="15">
        <v>2.4700000000000002</v>
      </c>
      <c r="O26" s="15">
        <v>3.04</v>
      </c>
      <c r="P26" s="15">
        <v>2352300</v>
      </c>
      <c r="Q26" s="94">
        <f t="shared" si="6"/>
        <v>7975.0607715700935</v>
      </c>
      <c r="R26" s="87"/>
      <c r="S26" s="49"/>
      <c r="T26" s="83">
        <v>294957</v>
      </c>
      <c r="U26" s="22"/>
      <c r="V26" s="69">
        <v>224443.97</v>
      </c>
      <c r="W26" s="81" t="e">
        <f t="shared" si="7"/>
        <v>#DIV/0!</v>
      </c>
      <c r="X26" s="128"/>
      <c r="Y26" s="81">
        <v>3524775</v>
      </c>
      <c r="Z26" s="88">
        <f t="shared" si="8"/>
        <v>11950.131714114261</v>
      </c>
      <c r="AA26" s="100">
        <v>61554.9</v>
      </c>
      <c r="AB26" s="101">
        <f t="shared" si="9"/>
        <v>163736.03400000001</v>
      </c>
      <c r="AC26" s="101" t="e">
        <f t="shared" si="10"/>
        <v>#DIV/0!</v>
      </c>
      <c r="AD26" s="101">
        <f t="shared" si="11"/>
        <v>2130.14307066438</v>
      </c>
      <c r="AE26" s="23">
        <f t="shared" si="12"/>
        <v>4.6124999999999998</v>
      </c>
      <c r="AF26" s="23">
        <f t="shared" si="13"/>
        <v>0.61750000000000005</v>
      </c>
      <c r="AG26" s="23">
        <f t="shared" si="14"/>
        <v>1.86</v>
      </c>
      <c r="AH26" s="23">
        <f t="shared" si="15"/>
        <v>0.76</v>
      </c>
      <c r="AI26" s="23">
        <f t="shared" si="46"/>
        <v>164.52625057551711</v>
      </c>
      <c r="AJ26" s="24">
        <f t="shared" si="16"/>
        <v>76.866214412974443</v>
      </c>
      <c r="AK26" s="23">
        <f t="shared" si="47"/>
        <v>686.10009133133394</v>
      </c>
      <c r="AL26" s="24">
        <f t="shared" si="17"/>
        <v>35.566373712770599</v>
      </c>
      <c r="AM26" s="23">
        <f t="shared" si="48"/>
        <v>116.88540831966571</v>
      </c>
      <c r="AN26" s="24">
        <f t="shared" si="18"/>
        <v>87.559500965129175</v>
      </c>
      <c r="AO26" s="24">
        <f t="shared" si="49"/>
        <v>185.50272042759141</v>
      </c>
      <c r="AP26" s="24">
        <f t="shared" si="19"/>
        <v>59.195615661546476</v>
      </c>
      <c r="AQ26" s="24">
        <f t="shared" si="20"/>
        <v>152.65423242467719</v>
      </c>
      <c r="AR26" s="27">
        <f t="shared" si="21"/>
        <v>1.8897603576494413</v>
      </c>
      <c r="AS26" s="28">
        <f t="shared" si="22"/>
        <v>1.0845109656524772</v>
      </c>
      <c r="AT26" s="28">
        <f t="shared" si="23"/>
        <v>108.4510965652477</v>
      </c>
      <c r="AU26" s="28">
        <f t="shared" si="24"/>
        <v>1.06640625</v>
      </c>
      <c r="AV26" s="28">
        <f t="shared" si="50"/>
        <v>-1.1294273802736681</v>
      </c>
      <c r="AW26" s="28">
        <f t="shared" si="25"/>
        <v>106.640625</v>
      </c>
      <c r="AX26" s="28">
        <f t="shared" si="51"/>
        <v>-1.1294273802736665</v>
      </c>
      <c r="AY26" s="28">
        <f t="shared" si="26"/>
        <v>4.3068043068043016</v>
      </c>
      <c r="AZ26" s="28">
        <f t="shared" si="27"/>
        <v>17.227217227217206</v>
      </c>
      <c r="BA26" s="24">
        <f t="shared" si="28"/>
        <v>74.29986894669517</v>
      </c>
      <c r="BB26" s="24">
        <f t="shared" si="29"/>
        <v>93.751447865628109</v>
      </c>
      <c r="BC26" s="29">
        <f t="shared" si="30"/>
        <v>4.3420664355368919</v>
      </c>
      <c r="BD26" s="29">
        <f t="shared" si="52"/>
        <v>1.8429135468366553</v>
      </c>
      <c r="BE26" s="29">
        <f t="shared" si="53"/>
        <v>7.3716541873466213</v>
      </c>
      <c r="BF26" s="29">
        <f t="shared" si="31"/>
        <v>4.4723185732908783</v>
      </c>
      <c r="BG26" s="29">
        <f t="shared" si="54"/>
        <v>0.75712654963178139</v>
      </c>
      <c r="BH26" s="29">
        <f t="shared" si="55"/>
        <v>3.0285061985271255</v>
      </c>
      <c r="BI26" s="29">
        <f t="shared" si="32"/>
        <v>5.0281754451291576</v>
      </c>
      <c r="BJ26" s="30">
        <f t="shared" si="33"/>
        <v>0.63645002613792334</v>
      </c>
      <c r="BK26" s="29">
        <f t="shared" si="34"/>
        <v>8.1129162485381517E-2</v>
      </c>
      <c r="BL26" s="29">
        <f t="shared" si="35"/>
        <v>4.6862993484734723</v>
      </c>
      <c r="BM26" s="29">
        <f t="shared" si="36"/>
        <v>6.4294350705397255E-2</v>
      </c>
      <c r="BN26" s="29">
        <f t="shared" si="56"/>
        <v>-1.1358538452994018</v>
      </c>
      <c r="BO26" s="29">
        <f t="shared" si="0"/>
        <v>4.6694645366934884</v>
      </c>
      <c r="BP26" s="29">
        <f t="shared" si="57"/>
        <v>-1.1358538452994615</v>
      </c>
      <c r="BQ26" s="29">
        <f t="shared" si="1"/>
        <v>3.9288801224945691</v>
      </c>
      <c r="BR26" s="29" t="e">
        <f t="shared" si="2"/>
        <v>#NUM!</v>
      </c>
      <c r="BS26" s="29">
        <f t="shared" si="3"/>
        <v>4.3081091878822546</v>
      </c>
      <c r="BT26" s="29">
        <f t="shared" si="37"/>
        <v>11.803551724047949</v>
      </c>
      <c r="BU26" s="29">
        <f t="shared" si="38"/>
        <v>12.321381378177549</v>
      </c>
      <c r="BV26" s="29">
        <f t="shared" si="4"/>
        <v>4.5576592033170398</v>
      </c>
      <c r="BW26" s="29">
        <f t="shared" si="39"/>
        <v>15.075327162404065</v>
      </c>
      <c r="BX26" s="64">
        <f t="shared" si="40"/>
        <v>4.5406471086312976</v>
      </c>
      <c r="BY26" s="95" t="e">
        <f t="shared" si="41"/>
        <v>#DIV/0!</v>
      </c>
      <c r="BZ26" s="95">
        <f t="shared" si="42"/>
        <v>9.388497579400525</v>
      </c>
      <c r="CA26" s="95" t="e">
        <f t="shared" si="43"/>
        <v>#DIV/0!</v>
      </c>
      <c r="CB26" s="95">
        <f t="shared" si="44"/>
        <v>8.9840745478835835</v>
      </c>
      <c r="CC26" s="103" t="e">
        <f t="shared" si="45"/>
        <v>#DIV/0!</v>
      </c>
      <c r="CD26" s="103">
        <f t="shared" si="45"/>
        <v>7.663944425773713</v>
      </c>
    </row>
    <row r="27" spans="1:82">
      <c r="A27" s="21" t="s">
        <v>26</v>
      </c>
      <c r="B27" s="69">
        <v>2.34</v>
      </c>
      <c r="C27" s="134">
        <v>88.84</v>
      </c>
      <c r="D27" s="132">
        <v>93.97</v>
      </c>
      <c r="E27" s="69">
        <v>77.72</v>
      </c>
      <c r="F27" s="69">
        <v>58.84</v>
      </c>
      <c r="G27" s="69">
        <v>54.09</v>
      </c>
      <c r="H27" s="35"/>
      <c r="I27" s="69">
        <v>19.55</v>
      </c>
      <c r="J27" s="69">
        <v>7.79</v>
      </c>
      <c r="K27" s="69">
        <v>134892.51</v>
      </c>
      <c r="L27" s="91" t="e">
        <f t="shared" si="5"/>
        <v>#DIV/0!</v>
      </c>
      <c r="M27" s="15">
        <v>95.86</v>
      </c>
      <c r="N27" s="15">
        <v>2.94</v>
      </c>
      <c r="O27" s="15">
        <v>2.94</v>
      </c>
      <c r="P27" s="15">
        <v>2377875</v>
      </c>
      <c r="Q27" s="94">
        <f t="shared" si="6"/>
        <v>8044.5586424347402</v>
      </c>
      <c r="R27" s="87"/>
      <c r="S27" s="49"/>
      <c r="T27" s="83">
        <v>295588</v>
      </c>
      <c r="U27" s="22"/>
      <c r="V27" s="69">
        <v>227853.15</v>
      </c>
      <c r="W27" s="81" t="e">
        <f t="shared" si="7"/>
        <v>#DIV/0!</v>
      </c>
      <c r="X27" s="128"/>
      <c r="Y27" s="81">
        <v>3543175</v>
      </c>
      <c r="Z27" s="88">
        <f t="shared" si="8"/>
        <v>11986.870238304668</v>
      </c>
      <c r="AA27" s="100">
        <v>59467.6</v>
      </c>
      <c r="AB27" s="101">
        <f t="shared" si="9"/>
        <v>139154.18399999998</v>
      </c>
      <c r="AC27" s="101" t="e">
        <f t="shared" si="10"/>
        <v>#DIV/0!</v>
      </c>
      <c r="AD27" s="101">
        <f t="shared" si="11"/>
        <v>1775.7596999748305</v>
      </c>
      <c r="AE27" s="23">
        <f t="shared" si="12"/>
        <v>4.8875000000000002</v>
      </c>
      <c r="AF27" s="23">
        <f t="shared" si="13"/>
        <v>0.73499999999999999</v>
      </c>
      <c r="AG27" s="23">
        <f t="shared" si="14"/>
        <v>1.9475</v>
      </c>
      <c r="AH27" s="23">
        <f t="shared" si="15"/>
        <v>0.73499999999999999</v>
      </c>
      <c r="AI27" s="23">
        <f t="shared" si="46"/>
        <v>167.73039930547529</v>
      </c>
      <c r="AJ27" s="24">
        <f t="shared" si="16"/>
        <v>78.36318393866712</v>
      </c>
      <c r="AK27" s="23">
        <f t="shared" si="47"/>
        <v>739.54728844604494</v>
      </c>
      <c r="AL27" s="24">
        <f t="shared" si="17"/>
        <v>38.336994224995436</v>
      </c>
      <c r="AM27" s="23">
        <f t="shared" si="48"/>
        <v>117.74451607081525</v>
      </c>
      <c r="AN27" s="24">
        <f t="shared" si="18"/>
        <v>88.203063297222869</v>
      </c>
      <c r="AO27" s="24">
        <f t="shared" si="49"/>
        <v>190.95650040816261</v>
      </c>
      <c r="AP27" s="24">
        <f t="shared" si="19"/>
        <v>60.93596676199595</v>
      </c>
      <c r="AQ27" s="24">
        <f t="shared" si="20"/>
        <v>134.28981348637015</v>
      </c>
      <c r="AR27" s="27">
        <f t="shared" si="21"/>
        <v>1.6426489696952251</v>
      </c>
      <c r="AS27" s="28">
        <f t="shared" si="22"/>
        <v>0.94269668275192242</v>
      </c>
      <c r="AT27" s="28">
        <f t="shared" si="23"/>
        <v>94.269668275192245</v>
      </c>
      <c r="AU27" s="28">
        <f t="shared" si="24"/>
        <v>1.0577442593426385</v>
      </c>
      <c r="AV27" s="28">
        <f t="shared" si="50"/>
        <v>-0.81225992977455885</v>
      </c>
      <c r="AW27" s="28">
        <f t="shared" si="25"/>
        <v>105.77442593426385</v>
      </c>
      <c r="AX27" s="28">
        <f t="shared" si="51"/>
        <v>-0.81225992977456229</v>
      </c>
      <c r="AY27" s="28">
        <f t="shared" si="26"/>
        <v>2.2347557731190681</v>
      </c>
      <c r="AZ27" s="28">
        <f t="shared" si="27"/>
        <v>8.9390230924762726</v>
      </c>
      <c r="BA27" s="24">
        <f t="shared" si="28"/>
        <v>74.947733346216111</v>
      </c>
      <c r="BB27" s="24">
        <f t="shared" si="29"/>
        <v>94.770745267814661</v>
      </c>
      <c r="BC27" s="29">
        <f t="shared" si="30"/>
        <v>4.3613542244441765</v>
      </c>
      <c r="BD27" s="29">
        <f t="shared" si="52"/>
        <v>1.9287788907284664</v>
      </c>
      <c r="BE27" s="29">
        <f t="shared" si="53"/>
        <v>7.7151155629138657</v>
      </c>
      <c r="BF27" s="29">
        <f t="shared" si="31"/>
        <v>4.4796416936706596</v>
      </c>
      <c r="BG27" s="29">
        <f t="shared" si="54"/>
        <v>0.73231203797812228</v>
      </c>
      <c r="BH27" s="29">
        <f t="shared" si="55"/>
        <v>2.9292481519124891</v>
      </c>
      <c r="BI27" s="29">
        <f t="shared" si="32"/>
        <v>4.9000002517051593</v>
      </c>
      <c r="BJ27" s="30">
        <f t="shared" si="33"/>
        <v>0.49631016418642282</v>
      </c>
      <c r="BK27" s="29">
        <f t="shared" si="34"/>
        <v>-5.9010699466119268E-2</v>
      </c>
      <c r="BL27" s="29">
        <f t="shared" si="35"/>
        <v>4.5461594865219723</v>
      </c>
      <c r="BM27" s="29">
        <f t="shared" si="36"/>
        <v>5.6138583368746955E-2</v>
      </c>
      <c r="BN27" s="29">
        <f t="shared" si="56"/>
        <v>-0.81557673366502992</v>
      </c>
      <c r="BO27" s="29">
        <f t="shared" si="0"/>
        <v>4.6613087693568387</v>
      </c>
      <c r="BP27" s="29">
        <f t="shared" si="57"/>
        <v>-0.81557673366496886</v>
      </c>
      <c r="BQ27" s="29">
        <f t="shared" si="1"/>
        <v>3.9906493258833358</v>
      </c>
      <c r="BR27" s="29" t="e">
        <f t="shared" si="2"/>
        <v>#NUM!</v>
      </c>
      <c r="BS27" s="29">
        <f t="shared" si="3"/>
        <v>4.3167909818793753</v>
      </c>
      <c r="BT27" s="29">
        <f t="shared" si="37"/>
        <v>11.812233518045069</v>
      </c>
      <c r="BU27" s="29">
        <f t="shared" si="38"/>
        <v>12.336456621481258</v>
      </c>
      <c r="BV27" s="29">
        <f t="shared" si="4"/>
        <v>4.562888793731485</v>
      </c>
      <c r="BW27" s="29">
        <f t="shared" si="39"/>
        <v>15.080533775797436</v>
      </c>
      <c r="BX27" s="64">
        <f t="shared" si="40"/>
        <v>4.5514607674146168</v>
      </c>
      <c r="BY27" s="95" t="e">
        <f t="shared" si="41"/>
        <v>#DIV/0!</v>
      </c>
      <c r="BZ27" s="95">
        <f t="shared" si="42"/>
        <v>9.3915671829465932</v>
      </c>
      <c r="CA27" s="95" t="e">
        <f t="shared" si="43"/>
        <v>#DIV/0!</v>
      </c>
      <c r="CB27" s="95">
        <f t="shared" si="44"/>
        <v>8.992751196819599</v>
      </c>
      <c r="CC27" s="103" t="e">
        <f t="shared" si="45"/>
        <v>#DIV/0!</v>
      </c>
      <c r="CD27" s="103">
        <f t="shared" si="45"/>
        <v>7.4819836103294683</v>
      </c>
    </row>
    <row r="28" spans="1:82">
      <c r="A28" s="21" t="s">
        <v>27</v>
      </c>
      <c r="B28" s="69">
        <v>2.2200000000000002</v>
      </c>
      <c r="C28" s="134">
        <v>91.26</v>
      </c>
      <c r="D28" s="132">
        <v>96.07</v>
      </c>
      <c r="E28" s="69">
        <v>79.61</v>
      </c>
      <c r="F28" s="69">
        <v>60.93</v>
      </c>
      <c r="G28" s="69">
        <v>53.76</v>
      </c>
      <c r="H28" s="35"/>
      <c r="I28" s="69">
        <v>19.690000000000001</v>
      </c>
      <c r="J28" s="69">
        <v>6.2</v>
      </c>
      <c r="K28" s="69">
        <v>136997.4</v>
      </c>
      <c r="L28" s="91" t="e">
        <f t="shared" si="5"/>
        <v>#DIV/0!</v>
      </c>
      <c r="M28" s="15">
        <v>96.67</v>
      </c>
      <c r="N28" s="15">
        <v>3.46</v>
      </c>
      <c r="O28" s="15">
        <v>3.83</v>
      </c>
      <c r="P28" s="15">
        <v>2396300</v>
      </c>
      <c r="Q28" s="94">
        <f t="shared" si="6"/>
        <v>8086.319767834244</v>
      </c>
      <c r="R28" s="87"/>
      <c r="S28" s="49"/>
      <c r="T28" s="83">
        <v>296340</v>
      </c>
      <c r="U28" s="22"/>
      <c r="V28" s="69">
        <v>227232.59</v>
      </c>
      <c r="W28" s="81" t="e">
        <f t="shared" si="7"/>
        <v>#DIV/0!</v>
      </c>
      <c r="X28" s="128"/>
      <c r="Y28" s="81">
        <v>3572950</v>
      </c>
      <c r="Z28" s="88">
        <f t="shared" si="8"/>
        <v>12056.927853141662</v>
      </c>
      <c r="AA28" s="100">
        <v>56551.7</v>
      </c>
      <c r="AB28" s="101">
        <f t="shared" si="9"/>
        <v>125544.774</v>
      </c>
      <c r="AC28" s="101" t="e">
        <f t="shared" si="10"/>
        <v>#DIV/0!</v>
      </c>
      <c r="AD28" s="101">
        <f t="shared" si="11"/>
        <v>1577.6353836581693</v>
      </c>
      <c r="AE28" s="23">
        <f t="shared" si="12"/>
        <v>4.9225000000000003</v>
      </c>
      <c r="AF28" s="23">
        <f t="shared" si="13"/>
        <v>0.86499999999999999</v>
      </c>
      <c r="AG28" s="23">
        <f t="shared" si="14"/>
        <v>1.55</v>
      </c>
      <c r="AH28" s="23">
        <f t="shared" si="15"/>
        <v>0.95750000000000002</v>
      </c>
      <c r="AI28" s="23">
        <f t="shared" si="46"/>
        <v>170.33022049471018</v>
      </c>
      <c r="AJ28" s="24">
        <f t="shared" si="16"/>
        <v>79.577813289716474</v>
      </c>
      <c r="AK28" s="23">
        <f t="shared" si="47"/>
        <v>785.3992203296998</v>
      </c>
      <c r="AL28" s="24">
        <f t="shared" si="17"/>
        <v>40.713887866945157</v>
      </c>
      <c r="AM28" s="23">
        <f t="shared" si="48"/>
        <v>118.8719198121933</v>
      </c>
      <c r="AN28" s="24">
        <f t="shared" si="18"/>
        <v>89.047607628293775</v>
      </c>
      <c r="AO28" s="24">
        <f t="shared" si="49"/>
        <v>198.27013437379523</v>
      </c>
      <c r="AP28" s="24">
        <f t="shared" si="19"/>
        <v>63.269814288980385</v>
      </c>
      <c r="AQ28" s="24">
        <f t="shared" si="20"/>
        <v>127.40315638450504</v>
      </c>
      <c r="AR28" s="27">
        <f t="shared" si="21"/>
        <v>1.5493179144405838</v>
      </c>
      <c r="AS28" s="28">
        <f t="shared" si="22"/>
        <v>0.88913510154409392</v>
      </c>
      <c r="AT28" s="28">
        <f t="shared" si="23"/>
        <v>88.913510154409394</v>
      </c>
      <c r="AU28" s="28">
        <f t="shared" si="24"/>
        <v>1.0527065527065527</v>
      </c>
      <c r="AV28" s="28">
        <f t="shared" si="50"/>
        <v>-0.47626887043722965</v>
      </c>
      <c r="AW28" s="28">
        <f t="shared" si="25"/>
        <v>105.27065527065527</v>
      </c>
      <c r="AX28" s="28">
        <f t="shared" si="51"/>
        <v>-0.47626887043722466</v>
      </c>
      <c r="AY28" s="28">
        <f t="shared" si="26"/>
        <v>-2.081815342979132E-2</v>
      </c>
      <c r="AZ28" s="28">
        <f t="shared" si="27"/>
        <v>-8.3272613719165278E-2</v>
      </c>
      <c r="BA28" s="24">
        <f t="shared" si="28"/>
        <v>76.117232931056776</v>
      </c>
      <c r="BB28" s="24">
        <f t="shared" si="29"/>
        <v>95.505077804873793</v>
      </c>
      <c r="BC28" s="29">
        <f t="shared" si="30"/>
        <v>4.3767353264824793</v>
      </c>
      <c r="BD28" s="29">
        <f t="shared" si="52"/>
        <v>1.5381102038302785</v>
      </c>
      <c r="BE28" s="29">
        <f t="shared" si="53"/>
        <v>6.1524408153211141</v>
      </c>
      <c r="BF28" s="29">
        <f t="shared" si="31"/>
        <v>4.4891711438867885</v>
      </c>
      <c r="BG28" s="29">
        <f t="shared" si="54"/>
        <v>0.95294502161289429</v>
      </c>
      <c r="BH28" s="29">
        <f t="shared" si="55"/>
        <v>3.8117800864515772</v>
      </c>
      <c r="BI28" s="29">
        <f t="shared" si="32"/>
        <v>4.8473565182197378</v>
      </c>
      <c r="BJ28" s="30">
        <f t="shared" si="33"/>
        <v>0.4378147788788278</v>
      </c>
      <c r="BK28" s="29">
        <f t="shared" si="34"/>
        <v>-0.11750608477371419</v>
      </c>
      <c r="BL28" s="29">
        <f t="shared" si="35"/>
        <v>4.487664101214377</v>
      </c>
      <c r="BM28" s="29">
        <f t="shared" si="36"/>
        <v>5.1364516922390614E-2</v>
      </c>
      <c r="BN28" s="29">
        <f t="shared" si="56"/>
        <v>-0.47740664463563409</v>
      </c>
      <c r="BO28" s="29">
        <f t="shared" si="0"/>
        <v>4.6565347029104824</v>
      </c>
      <c r="BP28" s="29">
        <f t="shared" si="57"/>
        <v>-0.4774066446356251</v>
      </c>
      <c r="BQ28" s="29">
        <f t="shared" si="1"/>
        <v>3.9845296962148939</v>
      </c>
      <c r="BR28" s="29" t="e">
        <f t="shared" si="2"/>
        <v>#NUM!</v>
      </c>
      <c r="BS28" s="29">
        <f t="shared" si="3"/>
        <v>4.3322746903622908</v>
      </c>
      <c r="BT28" s="29">
        <f t="shared" si="37"/>
        <v>11.827717226527986</v>
      </c>
      <c r="BU28" s="29">
        <f t="shared" si="38"/>
        <v>12.333729397443737</v>
      </c>
      <c r="BV28" s="29">
        <f t="shared" si="4"/>
        <v>4.5713031164765141</v>
      </c>
      <c r="BW28" s="29">
        <f t="shared" si="39"/>
        <v>15.088902143064923</v>
      </c>
      <c r="BX28" s="64">
        <f t="shared" si="40"/>
        <v>4.5591794168048336</v>
      </c>
      <c r="BY28" s="95" t="e">
        <f t="shared" si="41"/>
        <v>#DIV/0!</v>
      </c>
      <c r="BZ28" s="95">
        <f t="shared" si="42"/>
        <v>9.3973946992843338</v>
      </c>
      <c r="CA28" s="95" t="e">
        <f t="shared" si="43"/>
        <v>#DIV/0!</v>
      </c>
      <c r="CB28" s="95">
        <f t="shared" si="44"/>
        <v>8.9979289952800716</v>
      </c>
      <c r="CC28" s="103" t="e">
        <f t="shared" si="45"/>
        <v>#DIV/0!</v>
      </c>
      <c r="CD28" s="103">
        <f t="shared" si="45"/>
        <v>7.3636824123862565</v>
      </c>
    </row>
    <row r="29" spans="1:82">
      <c r="A29" s="21" t="s">
        <v>28</v>
      </c>
      <c r="B29" s="69">
        <v>2.33</v>
      </c>
      <c r="C29" s="135">
        <v>93.63</v>
      </c>
      <c r="D29" s="132">
        <v>96.05</v>
      </c>
      <c r="E29" s="69">
        <v>79.069999999999993</v>
      </c>
      <c r="F29" s="69">
        <v>64.709999999999994</v>
      </c>
      <c r="G29" s="69">
        <v>53.92</v>
      </c>
      <c r="H29" s="35"/>
      <c r="I29" s="69">
        <v>18.78</v>
      </c>
      <c r="J29" s="69">
        <v>6.09</v>
      </c>
      <c r="K29" s="69">
        <v>138745.20000000001</v>
      </c>
      <c r="L29" s="91" t="e">
        <f t="shared" si="5"/>
        <v>#DIV/0!</v>
      </c>
      <c r="M29" s="15">
        <v>97.22</v>
      </c>
      <c r="N29" s="15">
        <v>3.97</v>
      </c>
      <c r="O29" s="15">
        <v>3.73</v>
      </c>
      <c r="P29" s="15">
        <v>2405325</v>
      </c>
      <c r="Q29" s="94">
        <f t="shared" si="6"/>
        <v>8096.3929636536222</v>
      </c>
      <c r="R29" s="87"/>
      <c r="S29" s="49"/>
      <c r="T29" s="83">
        <v>297086</v>
      </c>
      <c r="U29" s="22"/>
      <c r="V29" s="69">
        <v>229404.01</v>
      </c>
      <c r="W29" s="81" t="e">
        <f t="shared" si="7"/>
        <v>#DIV/0!</v>
      </c>
      <c r="X29" s="128"/>
      <c r="Y29" s="81">
        <v>3593350</v>
      </c>
      <c r="Z29" s="88">
        <f t="shared" si="8"/>
        <v>12095.319200500866</v>
      </c>
      <c r="AA29" s="100">
        <v>53299.199999999997</v>
      </c>
      <c r="AB29" s="101">
        <f t="shared" si="9"/>
        <v>124187.136</v>
      </c>
      <c r="AC29" s="101" t="e">
        <f t="shared" si="10"/>
        <v>#DIV/0!</v>
      </c>
      <c r="AD29" s="101">
        <f t="shared" si="11"/>
        <v>1537.1714394897947</v>
      </c>
      <c r="AE29" s="23">
        <f t="shared" si="12"/>
        <v>4.6950000000000003</v>
      </c>
      <c r="AF29" s="23">
        <f t="shared" si="13"/>
        <v>0.99250000000000005</v>
      </c>
      <c r="AG29" s="23">
        <f t="shared" si="14"/>
        <v>1.5225</v>
      </c>
      <c r="AH29" s="23">
        <f t="shared" si="15"/>
        <v>0.9325</v>
      </c>
      <c r="AI29" s="23">
        <f t="shared" si="46"/>
        <v>172.92349810174215</v>
      </c>
      <c r="AJ29" s="24">
        <f t="shared" si="16"/>
        <v>80.789385497052407</v>
      </c>
      <c r="AK29" s="23">
        <f t="shared" si="47"/>
        <v>833.23003284777849</v>
      </c>
      <c r="AL29" s="24">
        <f t="shared" si="17"/>
        <v>43.193363638042115</v>
      </c>
      <c r="AM29" s="23">
        <f t="shared" si="48"/>
        <v>119.980400464442</v>
      </c>
      <c r="AN29" s="24">
        <f t="shared" si="18"/>
        <v>89.877976569427616</v>
      </c>
      <c r="AO29" s="24">
        <f t="shared" si="49"/>
        <v>205.66561038593781</v>
      </c>
      <c r="AP29" s="24">
        <f t="shared" si="19"/>
        <v>65.629778361959367</v>
      </c>
      <c r="AQ29" s="24">
        <f t="shared" si="20"/>
        <v>133.71592539454807</v>
      </c>
      <c r="AR29" s="27">
        <f t="shared" si="21"/>
        <v>1.6166358889968202</v>
      </c>
      <c r="AS29" s="28">
        <f t="shared" si="22"/>
        <v>0.92776808550750078</v>
      </c>
      <c r="AT29" s="28">
        <f t="shared" si="23"/>
        <v>92.776808550750076</v>
      </c>
      <c r="AU29" s="28">
        <f t="shared" si="24"/>
        <v>1.0258464167467691</v>
      </c>
      <c r="AV29" s="28">
        <f t="shared" si="50"/>
        <v>-2.5515311831891805</v>
      </c>
      <c r="AW29" s="28">
        <f t="shared" si="25"/>
        <v>102.58464167467692</v>
      </c>
      <c r="AX29" s="28">
        <f t="shared" si="51"/>
        <v>-2.5515311831891787</v>
      </c>
      <c r="AY29" s="28">
        <f t="shared" si="26"/>
        <v>3.2170744403956286</v>
      </c>
      <c r="AZ29" s="28">
        <f t="shared" si="27"/>
        <v>12.868297761582514</v>
      </c>
      <c r="BA29" s="24">
        <f t="shared" si="28"/>
        <v>77.088329460749321</v>
      </c>
      <c r="BB29" s="24">
        <f t="shared" si="29"/>
        <v>95.864771218548611</v>
      </c>
      <c r="BC29" s="29">
        <f t="shared" si="30"/>
        <v>4.3918455892868318</v>
      </c>
      <c r="BD29" s="29">
        <f t="shared" si="52"/>
        <v>1.5110262804352459</v>
      </c>
      <c r="BE29" s="29">
        <f t="shared" si="53"/>
        <v>6.0441051217409836</v>
      </c>
      <c r="BF29" s="29">
        <f t="shared" si="31"/>
        <v>4.4984529344850293</v>
      </c>
      <c r="BG29" s="29">
        <f t="shared" si="54"/>
        <v>0.92817905982407467</v>
      </c>
      <c r="BH29" s="29">
        <f t="shared" si="55"/>
        <v>3.7127162392962987</v>
      </c>
      <c r="BI29" s="29">
        <f t="shared" si="32"/>
        <v>4.8957175899131586</v>
      </c>
      <c r="BJ29" s="30">
        <f t="shared" si="33"/>
        <v>0.48034737836613656</v>
      </c>
      <c r="BK29" s="29">
        <f t="shared" si="34"/>
        <v>-7.497348528640542E-2</v>
      </c>
      <c r="BL29" s="29">
        <f t="shared" si="35"/>
        <v>4.5301967007016861</v>
      </c>
      <c r="BM29" s="29">
        <f t="shared" si="36"/>
        <v>2.5518044263767834E-2</v>
      </c>
      <c r="BN29" s="29">
        <f t="shared" si="56"/>
        <v>-2.5846472658622779</v>
      </c>
      <c r="BO29" s="29">
        <f t="shared" si="0"/>
        <v>4.6306882302518595</v>
      </c>
      <c r="BP29" s="29">
        <f t="shared" si="57"/>
        <v>-2.5846472658622943</v>
      </c>
      <c r="BQ29" s="29">
        <f t="shared" si="1"/>
        <v>3.9875014666040518</v>
      </c>
      <c r="BR29" s="29" t="e">
        <f t="shared" si="2"/>
        <v>#NUM!</v>
      </c>
      <c r="BS29" s="29">
        <f t="shared" si="3"/>
        <v>4.3449519002499848</v>
      </c>
      <c r="BT29" s="29">
        <f t="shared" si="37"/>
        <v>11.84039443641568</v>
      </c>
      <c r="BU29" s="29">
        <f t="shared" si="38"/>
        <v>12.343239963908237</v>
      </c>
      <c r="BV29" s="29">
        <f t="shared" si="4"/>
        <v>4.576976451617309</v>
      </c>
      <c r="BW29" s="29">
        <f t="shared" si="39"/>
        <v>15.094595472985183</v>
      </c>
      <c r="BX29" s="64">
        <f t="shared" si="40"/>
        <v>4.5629385652713781</v>
      </c>
      <c r="BY29" s="95" t="e">
        <f t="shared" si="41"/>
        <v>#DIV/0!</v>
      </c>
      <c r="BZ29" s="95">
        <f t="shared" si="42"/>
        <v>9.4005738138079895</v>
      </c>
      <c r="CA29" s="95" t="e">
        <f t="shared" si="43"/>
        <v>#DIV/0!</v>
      </c>
      <c r="CB29" s="95">
        <f t="shared" si="44"/>
        <v>8.999173928350011</v>
      </c>
      <c r="CC29" s="103" t="e">
        <f t="shared" si="45"/>
        <v>#DIV/0!</v>
      </c>
      <c r="CD29" s="103">
        <f t="shared" si="45"/>
        <v>7.3376992789512085</v>
      </c>
    </row>
    <row r="30" spans="1:82">
      <c r="A30" s="21" t="s">
        <v>29</v>
      </c>
      <c r="B30" s="69">
        <v>2.17</v>
      </c>
      <c r="C30" s="134">
        <v>95.6</v>
      </c>
      <c r="D30" s="132">
        <v>99.14</v>
      </c>
      <c r="E30" s="69">
        <v>78.150000000000006</v>
      </c>
      <c r="F30" s="69">
        <v>65.13</v>
      </c>
      <c r="G30" s="69">
        <v>53.05</v>
      </c>
      <c r="H30" s="35"/>
      <c r="I30" s="69">
        <v>17.22</v>
      </c>
      <c r="J30" s="69">
        <v>5.5</v>
      </c>
      <c r="K30" s="69">
        <v>140412.4</v>
      </c>
      <c r="L30" s="91" t="e">
        <f t="shared" si="5"/>
        <v>#DIV/0!</v>
      </c>
      <c r="M30" s="15">
        <v>98.39</v>
      </c>
      <c r="N30" s="15">
        <v>4.45</v>
      </c>
      <c r="O30" s="15">
        <v>3.64</v>
      </c>
      <c r="P30" s="15">
        <v>2432300</v>
      </c>
      <c r="Q30" s="94">
        <f t="shared" si="6"/>
        <v>8169.3177848832529</v>
      </c>
      <c r="R30" s="87"/>
      <c r="S30" s="49"/>
      <c r="T30" s="83">
        <v>297736</v>
      </c>
      <c r="U30" s="22"/>
      <c r="V30" s="69">
        <v>232266.54</v>
      </c>
      <c r="W30" s="81" t="e">
        <f t="shared" si="7"/>
        <v>#DIV/0!</v>
      </c>
      <c r="X30" s="128"/>
      <c r="Y30" s="81">
        <v>3636525</v>
      </c>
      <c r="Z30" s="88">
        <f t="shared" si="8"/>
        <v>12213.924416261387</v>
      </c>
      <c r="AA30" s="100">
        <v>59250.3</v>
      </c>
      <c r="AB30" s="101">
        <f t="shared" si="9"/>
        <v>128573.151</v>
      </c>
      <c r="AC30" s="101" t="e">
        <f t="shared" si="10"/>
        <v>#DIV/0!</v>
      </c>
      <c r="AD30" s="101">
        <f t="shared" si="11"/>
        <v>1569.8751518939825</v>
      </c>
      <c r="AE30" s="23">
        <f t="shared" si="12"/>
        <v>4.3049999999999997</v>
      </c>
      <c r="AF30" s="23">
        <f t="shared" si="13"/>
        <v>1.1125</v>
      </c>
      <c r="AG30" s="23">
        <f t="shared" si="14"/>
        <v>1.375</v>
      </c>
      <c r="AH30" s="23">
        <f t="shared" si="15"/>
        <v>0.91</v>
      </c>
      <c r="AI30" s="23">
        <f t="shared" si="46"/>
        <v>175.3011962006411</v>
      </c>
      <c r="AJ30" s="24">
        <f t="shared" si="16"/>
        <v>81.900239547636872</v>
      </c>
      <c r="AK30" s="23">
        <f t="shared" si="47"/>
        <v>879.05768465440622</v>
      </c>
      <c r="AL30" s="24">
        <f t="shared" si="17"/>
        <v>45.568998638134431</v>
      </c>
      <c r="AM30" s="23">
        <f t="shared" si="48"/>
        <v>121.07222210866843</v>
      </c>
      <c r="AN30" s="24">
        <f t="shared" si="18"/>
        <v>90.695866156209419</v>
      </c>
      <c r="AO30" s="24">
        <f t="shared" si="49"/>
        <v>213.15183860398594</v>
      </c>
      <c r="AP30" s="24">
        <f t="shared" si="19"/>
        <v>68.018702294334673</v>
      </c>
      <c r="AQ30" s="24">
        <f t="shared" si="20"/>
        <v>124.53371592539455</v>
      </c>
      <c r="AR30" s="27">
        <f t="shared" si="21"/>
        <v>1.4987160822057737</v>
      </c>
      <c r="AS30" s="28">
        <f t="shared" si="22"/>
        <v>0.86009531260015715</v>
      </c>
      <c r="AT30" s="28">
        <f t="shared" si="23"/>
        <v>86.009531260015706</v>
      </c>
      <c r="AU30" s="28">
        <f t="shared" si="24"/>
        <v>1.0370292887029289</v>
      </c>
      <c r="AV30" s="28">
        <f t="shared" si="50"/>
        <v>1.0901117139565197</v>
      </c>
      <c r="AW30" s="28">
        <f t="shared" si="25"/>
        <v>103.70292887029289</v>
      </c>
      <c r="AX30" s="28">
        <f t="shared" si="51"/>
        <v>1.090111713956522</v>
      </c>
      <c r="AY30" s="28">
        <f t="shared" si="26"/>
        <v>2.9755900746419206</v>
      </c>
      <c r="AZ30" s="28">
        <f t="shared" si="27"/>
        <v>11.902360298567682</v>
      </c>
      <c r="BA30" s="24">
        <f t="shared" si="28"/>
        <v>78.014643761186093</v>
      </c>
      <c r="BB30" s="24">
        <f t="shared" si="29"/>
        <v>96.939865936983907</v>
      </c>
      <c r="BC30" s="29">
        <f t="shared" si="30"/>
        <v>4.4055019157343169</v>
      </c>
      <c r="BD30" s="29">
        <f t="shared" si="52"/>
        <v>1.3656326447485156</v>
      </c>
      <c r="BE30" s="29">
        <f t="shared" si="53"/>
        <v>5.4625305789940626</v>
      </c>
      <c r="BF30" s="29">
        <f t="shared" si="31"/>
        <v>4.5075117789733756</v>
      </c>
      <c r="BG30" s="29">
        <f t="shared" si="54"/>
        <v>0.90588444883463737</v>
      </c>
      <c r="BH30" s="29">
        <f t="shared" si="55"/>
        <v>3.6235377953385495</v>
      </c>
      <c r="BI30" s="29">
        <f t="shared" si="32"/>
        <v>4.8245764898879173</v>
      </c>
      <c r="BJ30" s="30">
        <f t="shared" si="33"/>
        <v>0.40460879638175595</v>
      </c>
      <c r="BK30" s="29">
        <f t="shared" si="34"/>
        <v>-0.15071206727078584</v>
      </c>
      <c r="BL30" s="29">
        <f t="shared" si="35"/>
        <v>4.4544581187173051</v>
      </c>
      <c r="BM30" s="29">
        <f t="shared" si="36"/>
        <v>3.6360172535072233E-2</v>
      </c>
      <c r="BN30" s="29">
        <f t="shared" si="56"/>
        <v>1.0842128271304399</v>
      </c>
      <c r="BO30" s="29">
        <f t="shared" si="0"/>
        <v>4.6415303585231635</v>
      </c>
      <c r="BP30" s="29">
        <f t="shared" si="57"/>
        <v>1.0842128271304041</v>
      </c>
      <c r="BQ30" s="29">
        <f t="shared" si="1"/>
        <v>3.971234865059992</v>
      </c>
      <c r="BR30" s="29" t="e">
        <f t="shared" si="2"/>
        <v>#NUM!</v>
      </c>
      <c r="BS30" s="29">
        <f t="shared" si="3"/>
        <v>4.3568965495965708</v>
      </c>
      <c r="BT30" s="29">
        <f t="shared" si="37"/>
        <v>11.852339085762265</v>
      </c>
      <c r="BU30" s="29">
        <f t="shared" si="38"/>
        <v>12.355640870501999</v>
      </c>
      <c r="BV30" s="29">
        <f t="shared" si="4"/>
        <v>4.5889391728776738</v>
      </c>
      <c r="BW30" s="29">
        <f t="shared" si="39"/>
        <v>15.106539113295298</v>
      </c>
      <c r="BX30" s="64">
        <f t="shared" si="40"/>
        <v>4.5740908474678923</v>
      </c>
      <c r="BY30" s="95" t="e">
        <f t="shared" si="41"/>
        <v>#DIV/0!</v>
      </c>
      <c r="BZ30" s="95">
        <f t="shared" si="42"/>
        <v>9.4103319254768341</v>
      </c>
      <c r="CA30" s="95" t="e">
        <f t="shared" si="43"/>
        <v>#DIV/0!</v>
      </c>
      <c r="CB30" s="95">
        <f t="shared" si="44"/>
        <v>9.0081406819052532</v>
      </c>
      <c r="CC30" s="103" t="e">
        <f t="shared" si="45"/>
        <v>#DIV/0!</v>
      </c>
      <c r="CD30" s="103">
        <f t="shared" si="45"/>
        <v>7.3587513740937496</v>
      </c>
    </row>
    <row r="31" spans="1:82">
      <c r="A31" s="21" t="s">
        <v>30</v>
      </c>
      <c r="B31" s="69">
        <v>2.16</v>
      </c>
      <c r="C31" s="134">
        <v>100.57</v>
      </c>
      <c r="D31" s="132">
        <v>102.09</v>
      </c>
      <c r="E31" s="69">
        <v>90.48</v>
      </c>
      <c r="F31" s="69">
        <v>76.739999999999995</v>
      </c>
      <c r="G31" s="69">
        <v>55.14</v>
      </c>
      <c r="H31" s="35"/>
      <c r="I31" s="69">
        <v>15.69</v>
      </c>
      <c r="J31" s="69">
        <v>4.29</v>
      </c>
      <c r="K31" s="69">
        <v>142862.04999999999</v>
      </c>
      <c r="L31" s="91" t="e">
        <f t="shared" si="5"/>
        <v>#DIV/0!</v>
      </c>
      <c r="M31" s="15">
        <v>98.68</v>
      </c>
      <c r="N31" s="15">
        <v>4.9000000000000004</v>
      </c>
      <c r="O31" s="15">
        <v>4.01</v>
      </c>
      <c r="P31" s="15">
        <v>2445250</v>
      </c>
      <c r="Q31" s="94">
        <f t="shared" si="6"/>
        <v>8194.3178467065227</v>
      </c>
      <c r="R31" s="87"/>
      <c r="S31" s="49"/>
      <c r="T31" s="83">
        <v>298408</v>
      </c>
      <c r="U31" s="22"/>
      <c r="V31" s="69">
        <v>234645.28</v>
      </c>
      <c r="W31" s="81" t="e">
        <f t="shared" si="7"/>
        <v>#DIV/0!</v>
      </c>
      <c r="X31" s="128"/>
      <c r="Y31" s="81">
        <v>3647400</v>
      </c>
      <c r="Z31" s="88">
        <f t="shared" si="8"/>
        <v>12222.862657837592</v>
      </c>
      <c r="AA31" s="100">
        <v>62063.8</v>
      </c>
      <c r="AB31" s="101">
        <f t="shared" si="9"/>
        <v>134057.80800000002</v>
      </c>
      <c r="AC31" s="101" t="e">
        <f t="shared" si="10"/>
        <v>#DIV/0!</v>
      </c>
      <c r="AD31" s="101">
        <f t="shared" si="11"/>
        <v>1619.4738281528034</v>
      </c>
      <c r="AE31" s="23">
        <f t="shared" si="12"/>
        <v>3.9224999999999999</v>
      </c>
      <c r="AF31" s="23">
        <f t="shared" si="13"/>
        <v>1.2250000000000001</v>
      </c>
      <c r="AG31" s="23">
        <f t="shared" si="14"/>
        <v>1.0725</v>
      </c>
      <c r="AH31" s="23">
        <f t="shared" si="15"/>
        <v>1.0024999999999999</v>
      </c>
      <c r="AI31" s="23">
        <f t="shared" si="46"/>
        <v>177.18130152989301</v>
      </c>
      <c r="AJ31" s="24">
        <f t="shared" si="16"/>
        <v>82.778619616785292</v>
      </c>
      <c r="AK31" s="23">
        <f t="shared" si="47"/>
        <v>916.76925932608015</v>
      </c>
      <c r="AL31" s="24">
        <f t="shared" si="17"/>
        <v>47.523908679710388</v>
      </c>
      <c r="AM31" s="23">
        <f t="shared" si="48"/>
        <v>122.28597113530782</v>
      </c>
      <c r="AN31" s="24">
        <f t="shared" si="18"/>
        <v>91.605092214425397</v>
      </c>
      <c r="AO31" s="24">
        <f t="shared" si="49"/>
        <v>221.69922733200579</v>
      </c>
      <c r="AP31" s="24">
        <f t="shared" si="19"/>
        <v>70.746252256337499</v>
      </c>
      <c r="AQ31" s="24">
        <f t="shared" si="20"/>
        <v>123.95982783357246</v>
      </c>
      <c r="AR31" s="27">
        <f t="shared" si="21"/>
        <v>1.4907763707091921</v>
      </c>
      <c r="AS31" s="28">
        <f t="shared" si="22"/>
        <v>0.8555388067197659</v>
      </c>
      <c r="AT31" s="28">
        <f t="shared" si="23"/>
        <v>85.553880671976586</v>
      </c>
      <c r="AU31" s="28">
        <f t="shared" si="24"/>
        <v>1.0151138510490207</v>
      </c>
      <c r="AV31" s="28">
        <f t="shared" si="50"/>
        <v>-2.1132901348735298</v>
      </c>
      <c r="AW31" s="28">
        <f t="shared" si="25"/>
        <v>101.51138510490208</v>
      </c>
      <c r="AX31" s="28">
        <f t="shared" si="51"/>
        <v>-2.1132901348735347</v>
      </c>
      <c r="AY31" s="28">
        <f t="shared" si="26"/>
        <v>-0.47996865510824271</v>
      </c>
      <c r="AZ31" s="28">
        <f t="shared" si="27"/>
        <v>-1.9198746204329709</v>
      </c>
      <c r="BA31" s="24">
        <f t="shared" si="28"/>
        <v>79.375695720198195</v>
      </c>
      <c r="BB31" s="24">
        <f t="shared" si="29"/>
        <v>97.455991112284622</v>
      </c>
      <c r="BC31" s="29">
        <f t="shared" si="30"/>
        <v>4.4161698108588325</v>
      </c>
      <c r="BD31" s="29">
        <f t="shared" si="52"/>
        <v>1.0667895124515603</v>
      </c>
      <c r="BE31" s="29">
        <f t="shared" si="53"/>
        <v>4.2671580498062411</v>
      </c>
      <c r="BF31" s="29">
        <f t="shared" si="31"/>
        <v>4.5174868619954536</v>
      </c>
      <c r="BG31" s="29">
        <f t="shared" si="54"/>
        <v>0.99750830220779463</v>
      </c>
      <c r="BH31" s="29">
        <f t="shared" si="55"/>
        <v>3.9900332088311785</v>
      </c>
      <c r="BI31" s="29">
        <f t="shared" si="32"/>
        <v>4.8199575440316229</v>
      </c>
      <c r="BJ31" s="30">
        <f t="shared" si="33"/>
        <v>0.39929703842302472</v>
      </c>
      <c r="BK31" s="29">
        <f t="shared" si="34"/>
        <v>-0.15602382522951719</v>
      </c>
      <c r="BL31" s="29">
        <f t="shared" si="35"/>
        <v>4.4491463607585739</v>
      </c>
      <c r="BM31" s="29">
        <f t="shared" si="36"/>
        <v>1.5000774724535169E-2</v>
      </c>
      <c r="BN31" s="29">
        <f t="shared" si="56"/>
        <v>-2.1359397810537062</v>
      </c>
      <c r="BO31" s="29">
        <f t="shared" si="0"/>
        <v>4.6201709607126267</v>
      </c>
      <c r="BP31" s="29">
        <f t="shared" si="57"/>
        <v>-2.1359397810536862</v>
      </c>
      <c r="BQ31" s="29">
        <f t="shared" si="1"/>
        <v>4.0098754055956505</v>
      </c>
      <c r="BR31" s="29" t="e">
        <f t="shared" si="2"/>
        <v>#NUM!</v>
      </c>
      <c r="BS31" s="29">
        <f t="shared" si="3"/>
        <v>4.3741922221533187</v>
      </c>
      <c r="BT31" s="29">
        <f t="shared" si="37"/>
        <v>11.869634758319012</v>
      </c>
      <c r="BU31" s="29">
        <f t="shared" si="38"/>
        <v>12.365830205955262</v>
      </c>
      <c r="BV31" s="29">
        <f t="shared" si="4"/>
        <v>4.5918822916611557</v>
      </c>
      <c r="BW31" s="29">
        <f t="shared" si="39"/>
        <v>15.109525142964868</v>
      </c>
      <c r="BX31" s="64">
        <f t="shared" si="40"/>
        <v>4.5794009028969143</v>
      </c>
      <c r="BY31" s="95" t="e">
        <f t="shared" si="41"/>
        <v>#DIV/0!</v>
      </c>
      <c r="BZ31" s="95">
        <f t="shared" si="42"/>
        <v>9.41106346534316</v>
      </c>
      <c r="CA31" s="95" t="e">
        <f t="shared" si="43"/>
        <v>#DIV/0!</v>
      </c>
      <c r="CB31" s="95">
        <f t="shared" si="44"/>
        <v>9.0111962475310321</v>
      </c>
      <c r="CC31" s="103" t="e">
        <f t="shared" si="45"/>
        <v>#DIV/0!</v>
      </c>
      <c r="CD31" s="103">
        <f t="shared" si="45"/>
        <v>7.3898565780317771</v>
      </c>
    </row>
    <row r="32" spans="1:82">
      <c r="A32" s="21" t="s">
        <v>31</v>
      </c>
      <c r="B32" s="69">
        <v>2.17</v>
      </c>
      <c r="C32" s="134">
        <v>104.23</v>
      </c>
      <c r="D32" s="132">
        <v>101.6</v>
      </c>
      <c r="E32" s="69">
        <v>81.94</v>
      </c>
      <c r="F32" s="69">
        <v>66.27</v>
      </c>
      <c r="G32" s="69">
        <v>56.32</v>
      </c>
      <c r="H32" s="35"/>
      <c r="I32" s="69">
        <v>14.6</v>
      </c>
      <c r="J32" s="69">
        <v>3.83</v>
      </c>
      <c r="K32" s="69">
        <v>144348.72</v>
      </c>
      <c r="L32" s="91" t="e">
        <f t="shared" si="5"/>
        <v>#DIV/0!</v>
      </c>
      <c r="M32" s="15">
        <v>98.77</v>
      </c>
      <c r="N32" s="15">
        <v>5.25</v>
      </c>
      <c r="O32" s="15">
        <v>3.33</v>
      </c>
      <c r="P32" s="15">
        <v>2459525</v>
      </c>
      <c r="Q32" s="94">
        <f t="shared" si="6"/>
        <v>8220.8870913831142</v>
      </c>
      <c r="R32" s="87"/>
      <c r="S32" s="49"/>
      <c r="T32" s="83">
        <v>299180</v>
      </c>
      <c r="U32" s="22"/>
      <c r="V32" s="69">
        <v>237787.76</v>
      </c>
      <c r="W32" s="81" t="e">
        <f t="shared" si="7"/>
        <v>#DIV/0!</v>
      </c>
      <c r="X32" s="128"/>
      <c r="Y32" s="81">
        <v>3650650</v>
      </c>
      <c r="Z32" s="88">
        <f t="shared" si="8"/>
        <v>12202.185974998329</v>
      </c>
      <c r="AA32" s="100">
        <v>72801.5</v>
      </c>
      <c r="AB32" s="101">
        <f t="shared" si="9"/>
        <v>157979.255</v>
      </c>
      <c r="AC32" s="101" t="e">
        <f t="shared" si="10"/>
        <v>#DIV/0!</v>
      </c>
      <c r="AD32" s="101">
        <f t="shared" si="11"/>
        <v>1890.3546668097945</v>
      </c>
      <c r="AE32" s="23">
        <f t="shared" si="12"/>
        <v>3.65</v>
      </c>
      <c r="AF32" s="23">
        <f t="shared" si="13"/>
        <v>1.3125</v>
      </c>
      <c r="AG32" s="23">
        <f t="shared" si="14"/>
        <v>0.95750000000000002</v>
      </c>
      <c r="AH32" s="23">
        <f t="shared" si="15"/>
        <v>0.83250000000000002</v>
      </c>
      <c r="AI32" s="23">
        <f t="shared" si="46"/>
        <v>178.8778124920417</v>
      </c>
      <c r="AJ32" s="24">
        <f t="shared" si="16"/>
        <v>83.571224899615999</v>
      </c>
      <c r="AK32" s="23">
        <f t="shared" si="47"/>
        <v>951.88152195826899</v>
      </c>
      <c r="AL32" s="24">
        <f t="shared" si="17"/>
        <v>49.34407438214329</v>
      </c>
      <c r="AM32" s="23">
        <f t="shared" si="48"/>
        <v>123.30400184500924</v>
      </c>
      <c r="AN32" s="24">
        <f t="shared" si="18"/>
        <v>92.367704607110483</v>
      </c>
      <c r="AO32" s="24">
        <f t="shared" si="49"/>
        <v>229.08181160216159</v>
      </c>
      <c r="AP32" s="24">
        <f t="shared" si="19"/>
        <v>73.102102456473546</v>
      </c>
      <c r="AQ32" s="24">
        <f t="shared" si="20"/>
        <v>124.53371592539455</v>
      </c>
      <c r="AR32" s="27">
        <f t="shared" si="21"/>
        <v>1.4958237708523758</v>
      </c>
      <c r="AS32" s="28">
        <f t="shared" si="22"/>
        <v>0.85843544955660034</v>
      </c>
      <c r="AT32" s="28">
        <f t="shared" si="23"/>
        <v>85.843544955660022</v>
      </c>
      <c r="AU32" s="28">
        <f t="shared" si="24"/>
        <v>0.97476734145639443</v>
      </c>
      <c r="AV32" s="28">
        <f t="shared" si="50"/>
        <v>-3.9745797528949236</v>
      </c>
      <c r="AW32" s="28">
        <f t="shared" si="25"/>
        <v>97.47673414563944</v>
      </c>
      <c r="AX32" s="28">
        <f t="shared" si="51"/>
        <v>-3.9745797528949272</v>
      </c>
      <c r="AY32" s="28">
        <f t="shared" si="26"/>
        <v>-2.066929133858264</v>
      </c>
      <c r="AZ32" s="28">
        <f t="shared" si="27"/>
        <v>-8.2677165354330562</v>
      </c>
      <c r="BA32" s="24">
        <f t="shared" si="28"/>
        <v>80.201705605653061</v>
      </c>
      <c r="BB32" s="24">
        <f t="shared" si="29"/>
        <v>98.024924461892169</v>
      </c>
      <c r="BC32" s="29">
        <f t="shared" si="30"/>
        <v>4.4256992610749615</v>
      </c>
      <c r="BD32" s="29">
        <f t="shared" si="52"/>
        <v>0.95294502161289429</v>
      </c>
      <c r="BE32" s="29">
        <f t="shared" si="53"/>
        <v>3.8117800864515772</v>
      </c>
      <c r="BF32" s="29">
        <f t="shared" si="31"/>
        <v>4.5257774003131876</v>
      </c>
      <c r="BG32" s="29">
        <f t="shared" si="54"/>
        <v>0.82905383177340752</v>
      </c>
      <c r="BH32" s="29">
        <f t="shared" si="55"/>
        <v>3.3162153270936301</v>
      </c>
      <c r="BI32" s="29">
        <f t="shared" si="32"/>
        <v>4.8245764898879173</v>
      </c>
      <c r="BJ32" s="30">
        <f t="shared" si="33"/>
        <v>0.40267707238092409</v>
      </c>
      <c r="BK32" s="29">
        <f t="shared" si="34"/>
        <v>-0.15264379127161765</v>
      </c>
      <c r="BL32" s="29">
        <f t="shared" si="35"/>
        <v>4.4525263947164735</v>
      </c>
      <c r="BM32" s="29">
        <f t="shared" si="36"/>
        <v>-2.5556460606849487E-2</v>
      </c>
      <c r="BN32" s="29">
        <f t="shared" si="56"/>
        <v>-4.0557235331384653</v>
      </c>
      <c r="BO32" s="29">
        <f t="shared" si="0"/>
        <v>4.5796137253812415</v>
      </c>
      <c r="BP32" s="29">
        <f t="shared" si="57"/>
        <v>-4.0557235331385222</v>
      </c>
      <c r="BQ32" s="29">
        <f t="shared" si="1"/>
        <v>4.0310497118497866</v>
      </c>
      <c r="BR32" s="29" t="e">
        <f t="shared" si="2"/>
        <v>#NUM!</v>
      </c>
      <c r="BS32" s="29">
        <f t="shared" si="3"/>
        <v>4.384544781549736</v>
      </c>
      <c r="BT32" s="29">
        <f t="shared" si="37"/>
        <v>11.879987317715431</v>
      </c>
      <c r="BU32" s="29">
        <f t="shared" si="38"/>
        <v>12.379133790089035</v>
      </c>
      <c r="BV32" s="29">
        <f t="shared" si="4"/>
        <v>4.5927939149200361</v>
      </c>
      <c r="BW32" s="29">
        <f t="shared" si="39"/>
        <v>15.110415791895704</v>
      </c>
      <c r="BX32" s="64">
        <f t="shared" si="40"/>
        <v>4.5852217775776616</v>
      </c>
      <c r="BY32" s="95" t="e">
        <f t="shared" si="41"/>
        <v>#DIV/0!</v>
      </c>
      <c r="BZ32" s="95">
        <f t="shared" si="42"/>
        <v>9.4093703929493895</v>
      </c>
      <c r="CA32" s="95" t="e">
        <f t="shared" si="43"/>
        <v>#DIV/0!</v>
      </c>
      <c r="CB32" s="95">
        <f t="shared" si="44"/>
        <v>9.0144334008871727</v>
      </c>
      <c r="CC32" s="103" t="e">
        <f t="shared" si="45"/>
        <v>#DIV/0!</v>
      </c>
      <c r="CD32" s="103">
        <f t="shared" si="45"/>
        <v>7.5445197448455206</v>
      </c>
    </row>
    <row r="33" spans="1:82">
      <c r="A33" s="21" t="s">
        <v>32</v>
      </c>
      <c r="B33" s="69">
        <v>2.13</v>
      </c>
      <c r="C33" s="134">
        <v>104.11</v>
      </c>
      <c r="D33" s="132">
        <v>99.5</v>
      </c>
      <c r="E33" s="69">
        <v>88.99</v>
      </c>
      <c r="F33" s="69">
        <v>66.34</v>
      </c>
      <c r="G33" s="69">
        <v>56.53</v>
      </c>
      <c r="H33" s="35"/>
      <c r="I33" s="69">
        <v>13.59</v>
      </c>
      <c r="J33" s="69">
        <v>3.14</v>
      </c>
      <c r="K33" s="69">
        <v>146031.56</v>
      </c>
      <c r="L33" s="91" t="e">
        <f t="shared" si="5"/>
        <v>#DIV/0!</v>
      </c>
      <c r="M33" s="15">
        <v>99.54</v>
      </c>
      <c r="N33" s="15">
        <v>5.24</v>
      </c>
      <c r="O33" s="15">
        <v>1.93</v>
      </c>
      <c r="P33" s="15">
        <v>2484600</v>
      </c>
      <c r="Q33" s="94">
        <f t="shared" si="6"/>
        <v>8283.4910283851095</v>
      </c>
      <c r="R33" s="87"/>
      <c r="S33" s="49"/>
      <c r="T33" s="83">
        <v>299946</v>
      </c>
      <c r="U33" s="22"/>
      <c r="V33" s="69">
        <v>240444.46</v>
      </c>
      <c r="W33" s="81" t="e">
        <f t="shared" si="7"/>
        <v>#DIV/0!</v>
      </c>
      <c r="X33" s="128"/>
      <c r="Y33" s="81">
        <v>3679225</v>
      </c>
      <c r="Z33" s="88">
        <f t="shared" si="8"/>
        <v>12266.291265761171</v>
      </c>
      <c r="AA33" s="100">
        <v>85213.1</v>
      </c>
      <c r="AB33" s="101">
        <f t="shared" si="9"/>
        <v>181503.90299999999</v>
      </c>
      <c r="AC33" s="101" t="e">
        <f t="shared" si="10"/>
        <v>#DIV/0!</v>
      </c>
      <c r="AD33" s="101">
        <f t="shared" si="11"/>
        <v>2154.9306616698518</v>
      </c>
      <c r="AE33" s="23">
        <f t="shared" si="12"/>
        <v>3.3975</v>
      </c>
      <c r="AF33" s="23">
        <f t="shared" si="13"/>
        <v>1.31</v>
      </c>
      <c r="AG33" s="23">
        <f t="shared" si="14"/>
        <v>0.78500000000000003</v>
      </c>
      <c r="AH33" s="23">
        <f t="shared" si="15"/>
        <v>0.48249999999999998</v>
      </c>
      <c r="AI33" s="23">
        <f t="shared" si="46"/>
        <v>180.28200332010422</v>
      </c>
      <c r="AJ33" s="24">
        <f t="shared" si="16"/>
        <v>84.227259015077976</v>
      </c>
      <c r="AK33" s="23">
        <f t="shared" si="47"/>
        <v>981.77060174775875</v>
      </c>
      <c r="AL33" s="24">
        <f t="shared" si="17"/>
        <v>50.893478317742606</v>
      </c>
      <c r="AM33" s="23">
        <f t="shared" si="48"/>
        <v>123.89894365391142</v>
      </c>
      <c r="AN33" s="24">
        <f t="shared" si="18"/>
        <v>92.813378781839788</v>
      </c>
      <c r="AO33" s="24">
        <f t="shared" si="49"/>
        <v>233.50309056608333</v>
      </c>
      <c r="AP33" s="24">
        <f t="shared" si="19"/>
        <v>74.512973033883497</v>
      </c>
      <c r="AQ33" s="24">
        <f t="shared" si="20"/>
        <v>122.23816355810617</v>
      </c>
      <c r="AR33" s="27">
        <f t="shared" si="21"/>
        <v>1.4638441171204903</v>
      </c>
      <c r="AS33" s="28">
        <f t="shared" si="22"/>
        <v>0.84008270709927724</v>
      </c>
      <c r="AT33" s="28">
        <f t="shared" si="23"/>
        <v>84.008270709927714</v>
      </c>
      <c r="AU33" s="28">
        <f t="shared" si="24"/>
        <v>0.95571991163192782</v>
      </c>
      <c r="AV33" s="28">
        <f t="shared" si="50"/>
        <v>-1.9540488293347984</v>
      </c>
      <c r="AW33" s="28">
        <f t="shared" si="25"/>
        <v>95.571991163192777</v>
      </c>
      <c r="AX33" s="28">
        <f t="shared" si="51"/>
        <v>-1.9540488293348006</v>
      </c>
      <c r="AY33" s="28">
        <f t="shared" si="26"/>
        <v>1.5376884422110493</v>
      </c>
      <c r="AZ33" s="28">
        <f t="shared" si="27"/>
        <v>6.1507537688441971</v>
      </c>
      <c r="BA33" s="24">
        <f t="shared" si="28"/>
        <v>81.136709658764289</v>
      </c>
      <c r="BB33" s="24">
        <f t="shared" si="29"/>
        <v>99.024294251132758</v>
      </c>
      <c r="BC33" s="29">
        <f t="shared" si="30"/>
        <v>4.4335186101270931</v>
      </c>
      <c r="BD33" s="29">
        <f t="shared" si="52"/>
        <v>0.78193490521316633</v>
      </c>
      <c r="BE33" s="29">
        <f t="shared" si="53"/>
        <v>3.1277396208526653</v>
      </c>
      <c r="BF33" s="29">
        <f t="shared" si="31"/>
        <v>4.5305907973087169</v>
      </c>
      <c r="BG33" s="29">
        <f t="shared" si="54"/>
        <v>0.48133969955292955</v>
      </c>
      <c r="BH33" s="29">
        <f t="shared" si="55"/>
        <v>1.9253587982117182</v>
      </c>
      <c r="BI33" s="29">
        <f t="shared" si="32"/>
        <v>4.8059713020568831</v>
      </c>
      <c r="BJ33" s="30">
        <f t="shared" si="33"/>
        <v>0.38106593249328724</v>
      </c>
      <c r="BK33" s="29">
        <f t="shared" si="34"/>
        <v>-0.17425493115925447</v>
      </c>
      <c r="BL33" s="29">
        <f t="shared" si="35"/>
        <v>4.4309152548288369</v>
      </c>
      <c r="BM33" s="29">
        <f t="shared" si="36"/>
        <v>-4.5290388322114392E-2</v>
      </c>
      <c r="BN33" s="29">
        <f t="shared" si="56"/>
        <v>-1.9733927715264905</v>
      </c>
      <c r="BO33" s="29">
        <f t="shared" si="0"/>
        <v>4.5598797976659773</v>
      </c>
      <c r="BP33" s="29">
        <f t="shared" si="57"/>
        <v>-1.9733927715264166</v>
      </c>
      <c r="BQ33" s="29">
        <f t="shared" si="1"/>
        <v>4.0347714706871995</v>
      </c>
      <c r="BR33" s="29" t="e">
        <f t="shared" si="2"/>
        <v>#NUM!</v>
      </c>
      <c r="BS33" s="29">
        <f t="shared" si="3"/>
        <v>4.3961355055481866</v>
      </c>
      <c r="BT33" s="29">
        <f t="shared" si="37"/>
        <v>11.891578041713881</v>
      </c>
      <c r="BU33" s="29">
        <f t="shared" si="38"/>
        <v>12.390244406307296</v>
      </c>
      <c r="BV33" s="29">
        <f t="shared" si="4"/>
        <v>4.6005595734304086</v>
      </c>
      <c r="BW33" s="29">
        <f t="shared" si="39"/>
        <v>15.11821269014019</v>
      </c>
      <c r="BX33" s="64">
        <f t="shared" si="40"/>
        <v>4.595365216505888</v>
      </c>
      <c r="BY33" s="95" t="e">
        <f t="shared" si="41"/>
        <v>#DIV/0!</v>
      </c>
      <c r="BZ33" s="95">
        <f t="shared" si="42"/>
        <v>9.4146102316859341</v>
      </c>
      <c r="CA33" s="95" t="e">
        <f t="shared" si="43"/>
        <v>#DIV/0!</v>
      </c>
      <c r="CB33" s="95">
        <f t="shared" si="44"/>
        <v>9.0220197803074562</v>
      </c>
      <c r="CC33" s="103" t="e">
        <f t="shared" si="45"/>
        <v>#DIV/0!</v>
      </c>
      <c r="CD33" s="103">
        <f t="shared" si="45"/>
        <v>7.6755138264609704</v>
      </c>
    </row>
    <row r="34" spans="1:82">
      <c r="A34" s="21" t="s">
        <v>33</v>
      </c>
      <c r="B34" s="69">
        <v>2.04</v>
      </c>
      <c r="C34" s="134">
        <v>104.91</v>
      </c>
      <c r="D34" s="132">
        <v>101.03</v>
      </c>
      <c r="E34" s="69">
        <v>85.2</v>
      </c>
      <c r="F34" s="69">
        <v>68.42</v>
      </c>
      <c r="G34" s="69">
        <v>55.79</v>
      </c>
      <c r="H34" s="35"/>
      <c r="I34" s="69">
        <v>12.93</v>
      </c>
      <c r="J34" s="69">
        <v>2.99</v>
      </c>
      <c r="K34" s="69">
        <v>149330.26999999999</v>
      </c>
      <c r="L34" s="91" t="e">
        <f t="shared" si="5"/>
        <v>#DIV/0!</v>
      </c>
      <c r="M34" s="15">
        <v>99.6</v>
      </c>
      <c r="N34" s="15">
        <v>5.25</v>
      </c>
      <c r="O34" s="15">
        <v>2.42</v>
      </c>
      <c r="P34" s="15">
        <v>2497675</v>
      </c>
      <c r="Q34" s="94">
        <f t="shared" si="6"/>
        <v>8308.7166385570617</v>
      </c>
      <c r="R34" s="87"/>
      <c r="S34" s="49"/>
      <c r="T34" s="83">
        <v>300609</v>
      </c>
      <c r="U34" s="22"/>
      <c r="V34" s="69">
        <v>244814.05</v>
      </c>
      <c r="W34" s="81" t="e">
        <f t="shared" si="7"/>
        <v>#DIV/0!</v>
      </c>
      <c r="X34" s="128"/>
      <c r="Y34" s="81">
        <v>3681500</v>
      </c>
      <c r="Z34" s="88">
        <f t="shared" si="8"/>
        <v>12246.805651194742</v>
      </c>
      <c r="AA34" s="100">
        <v>108874</v>
      </c>
      <c r="AB34" s="101">
        <f t="shared" si="9"/>
        <v>222102.96</v>
      </c>
      <c r="AC34" s="101" t="e">
        <f t="shared" si="10"/>
        <v>#DIV/0!</v>
      </c>
      <c r="AD34" s="101">
        <f t="shared" si="11"/>
        <v>2617.3837426991399</v>
      </c>
      <c r="AE34" s="23">
        <f t="shared" si="12"/>
        <v>3.2324999999999999</v>
      </c>
      <c r="AF34" s="23">
        <f t="shared" si="13"/>
        <v>1.3125</v>
      </c>
      <c r="AG34" s="23">
        <f t="shared" si="14"/>
        <v>0.74750000000000005</v>
      </c>
      <c r="AH34" s="23">
        <f t="shared" si="15"/>
        <v>0.60499999999999998</v>
      </c>
      <c r="AI34" s="23">
        <f t="shared" si="46"/>
        <v>181.62961129492197</v>
      </c>
      <c r="AJ34" s="24">
        <f t="shared" si="16"/>
        <v>84.856857776215676</v>
      </c>
      <c r="AK34" s="23">
        <f t="shared" si="47"/>
        <v>1011.1255427400167</v>
      </c>
      <c r="AL34" s="24">
        <f t="shared" si="17"/>
        <v>52.415193319443098</v>
      </c>
      <c r="AM34" s="23">
        <f t="shared" si="48"/>
        <v>124.6485322630176</v>
      </c>
      <c r="AN34" s="24">
        <f t="shared" si="18"/>
        <v>93.374899723469937</v>
      </c>
      <c r="AO34" s="24">
        <f t="shared" si="49"/>
        <v>239.15386535778254</v>
      </c>
      <c r="AP34" s="24">
        <f t="shared" si="19"/>
        <v>76.316186981303474</v>
      </c>
      <c r="AQ34" s="24">
        <f t="shared" si="20"/>
        <v>117.07317073170734</v>
      </c>
      <c r="AR34" s="27">
        <f t="shared" si="21"/>
        <v>1.4000085338709591</v>
      </c>
      <c r="AS34" s="28">
        <f t="shared" si="22"/>
        <v>0.80344822603785315</v>
      </c>
      <c r="AT34" s="28">
        <f t="shared" si="23"/>
        <v>80.344822603785317</v>
      </c>
      <c r="AU34" s="28">
        <f t="shared" si="24"/>
        <v>0.963015918406253</v>
      </c>
      <c r="AV34" s="28">
        <f t="shared" si="50"/>
        <v>0.76340428670853733</v>
      </c>
      <c r="AW34" s="28">
        <f t="shared" si="25"/>
        <v>96.301591840625306</v>
      </c>
      <c r="AX34" s="28">
        <f t="shared" si="51"/>
        <v>0.76340428670854887</v>
      </c>
      <c r="AY34" s="28">
        <f t="shared" si="26"/>
        <v>6.9682272592299199</v>
      </c>
      <c r="AZ34" s="28">
        <f t="shared" si="27"/>
        <v>27.87290903691968</v>
      </c>
      <c r="BA34" s="24">
        <f t="shared" si="28"/>
        <v>82.969508510727934</v>
      </c>
      <c r="BB34" s="24">
        <f t="shared" si="29"/>
        <v>99.545401329669971</v>
      </c>
      <c r="BC34" s="29">
        <f t="shared" si="30"/>
        <v>4.4409658107621421</v>
      </c>
      <c r="BD34" s="29">
        <f t="shared" si="52"/>
        <v>0.74472006350490005</v>
      </c>
      <c r="BE34" s="29">
        <f t="shared" si="53"/>
        <v>2.9788802540196002</v>
      </c>
      <c r="BF34" s="29">
        <f t="shared" si="31"/>
        <v>4.5366225695404365</v>
      </c>
      <c r="BG34" s="29">
        <f t="shared" si="54"/>
        <v>0.60317722317195788</v>
      </c>
      <c r="BH34" s="29">
        <f t="shared" si="55"/>
        <v>2.4127088926878315</v>
      </c>
      <c r="BI34" s="29">
        <f t="shared" si="32"/>
        <v>4.7627991301916746</v>
      </c>
      <c r="BJ34" s="30">
        <f t="shared" si="33"/>
        <v>0.33647833222474838</v>
      </c>
      <c r="BK34" s="29">
        <f t="shared" si="34"/>
        <v>-0.21884253142779353</v>
      </c>
      <c r="BL34" s="29">
        <f t="shared" si="35"/>
        <v>4.3863276545602981</v>
      </c>
      <c r="BM34" s="29">
        <f t="shared" si="36"/>
        <v>-3.7685337303753251E-2</v>
      </c>
      <c r="BN34" s="29">
        <f t="shared" si="56"/>
        <v>0.76050510183611408</v>
      </c>
      <c r="BO34" s="29">
        <f t="shared" si="0"/>
        <v>4.5674848486843382</v>
      </c>
      <c r="BP34" s="29">
        <f t="shared" si="57"/>
        <v>0.76050510183609532</v>
      </c>
      <c r="BQ34" s="29">
        <f t="shared" ref="BQ34:BQ65" si="58">LN(G34)</f>
        <v>4.0215946418574369</v>
      </c>
      <c r="BR34" s="29" t="e">
        <f t="shared" ref="BR34:BR65" si="59">LN(H34)</f>
        <v>#NUM!</v>
      </c>
      <c r="BS34" s="29">
        <f t="shared" ref="BS34:BS65" si="60">LN(BA34)</f>
        <v>4.4184731729600584</v>
      </c>
      <c r="BT34" s="29">
        <f t="shared" si="37"/>
        <v>11.913915709125753</v>
      </c>
      <c r="BU34" s="29">
        <f t="shared" si="38"/>
        <v>12.408254221764198</v>
      </c>
      <c r="BV34" s="29">
        <f t="shared" ref="BV34:BV65" si="61">LN(M34)</f>
        <v>4.6011621645905523</v>
      </c>
      <c r="BW34" s="29">
        <f t="shared" si="39"/>
        <v>15.118830835790909</v>
      </c>
      <c r="BX34" s="64">
        <f t="shared" si="40"/>
        <v>4.6006138348642978</v>
      </c>
      <c r="BY34" s="95" t="e">
        <f t="shared" si="41"/>
        <v>#DIV/0!</v>
      </c>
      <c r="BZ34" s="95">
        <f t="shared" si="42"/>
        <v>9.4130204188004711</v>
      </c>
      <c r="CA34" s="95" t="e">
        <f t="shared" si="43"/>
        <v>#DIV/0!</v>
      </c>
      <c r="CB34" s="95">
        <f t="shared" si="44"/>
        <v>9.0250604401296854</v>
      </c>
      <c r="CC34" s="103" t="e">
        <f t="shared" si="45"/>
        <v>#DIV/0!</v>
      </c>
      <c r="CD34" s="103">
        <f t="shared" si="45"/>
        <v>7.8699305263615997</v>
      </c>
    </row>
    <row r="35" spans="1:82">
      <c r="A35" s="21" t="s">
        <v>34</v>
      </c>
      <c r="B35" s="69">
        <v>1.92</v>
      </c>
      <c r="C35" s="134">
        <v>108.71</v>
      </c>
      <c r="D35" s="132">
        <v>108.07</v>
      </c>
      <c r="E35" s="69">
        <v>90.88</v>
      </c>
      <c r="F35" s="69">
        <v>75.510000000000005</v>
      </c>
      <c r="G35" s="69">
        <v>58.68</v>
      </c>
      <c r="H35" s="35"/>
      <c r="I35" s="69">
        <v>12.34</v>
      </c>
      <c r="J35" s="69">
        <v>3.28</v>
      </c>
      <c r="K35" s="69">
        <v>151580.24</v>
      </c>
      <c r="L35" s="91" t="e">
        <f t="shared" si="5"/>
        <v>#DIV/0!</v>
      </c>
      <c r="M35" s="15">
        <v>100.37</v>
      </c>
      <c r="N35" s="15">
        <v>5.25</v>
      </c>
      <c r="O35" s="15">
        <v>2.65</v>
      </c>
      <c r="P35" s="15">
        <v>2506150</v>
      </c>
      <c r="Q35" s="94">
        <f t="shared" si="6"/>
        <v>8318.2313033549744</v>
      </c>
      <c r="R35" s="87"/>
      <c r="S35" s="49"/>
      <c r="T35" s="83">
        <v>301284</v>
      </c>
      <c r="U35" s="22"/>
      <c r="V35" s="69">
        <v>249197.4</v>
      </c>
      <c r="W35" s="81" t="e">
        <f t="shared" si="7"/>
        <v>#DIV/0!</v>
      </c>
      <c r="X35" s="128"/>
      <c r="Y35" s="81">
        <v>3709675</v>
      </c>
      <c r="Z35" s="88">
        <f t="shared" si="8"/>
        <v>12312.884189004395</v>
      </c>
      <c r="AA35" s="100">
        <v>146456</v>
      </c>
      <c r="AB35" s="101">
        <f t="shared" si="9"/>
        <v>281195.52000000002</v>
      </c>
      <c r="AC35" s="101" t="e">
        <f t="shared" si="10"/>
        <v>#DIV/0!</v>
      </c>
      <c r="AD35" s="101">
        <f t="shared" si="11"/>
        <v>3286.8112000693695</v>
      </c>
      <c r="AE35" s="23">
        <f t="shared" si="12"/>
        <v>3.085</v>
      </c>
      <c r="AF35" s="23">
        <f t="shared" si="13"/>
        <v>1.3125</v>
      </c>
      <c r="AG35" s="23">
        <f t="shared" si="14"/>
        <v>0.82</v>
      </c>
      <c r="AH35" s="23">
        <f t="shared" si="15"/>
        <v>0.66249999999999998</v>
      </c>
      <c r="AI35" s="23">
        <f t="shared" si="46"/>
        <v>183.11897410754034</v>
      </c>
      <c r="AJ35" s="24">
        <f t="shared" si="16"/>
        <v>85.552684009980638</v>
      </c>
      <c r="AK35" s="23">
        <f t="shared" si="47"/>
        <v>1044.2904605418892</v>
      </c>
      <c r="AL35" s="24">
        <f t="shared" si="17"/>
        <v>54.134411660320836</v>
      </c>
      <c r="AM35" s="23">
        <f t="shared" si="48"/>
        <v>125.4743287892601</v>
      </c>
      <c r="AN35" s="24">
        <f t="shared" si="18"/>
        <v>93.993508434137937</v>
      </c>
      <c r="AO35" s="24">
        <f t="shared" si="49"/>
        <v>245.49144278976377</v>
      </c>
      <c r="AP35" s="24">
        <f t="shared" si="19"/>
        <v>78.338565936308015</v>
      </c>
      <c r="AQ35" s="24">
        <f t="shared" si="20"/>
        <v>110.18651362984218</v>
      </c>
      <c r="AR35" s="27">
        <f t="shared" si="21"/>
        <v>1.3155966630410438</v>
      </c>
      <c r="AS35" s="28">
        <f t="shared" si="22"/>
        <v>0.75500525856013989</v>
      </c>
      <c r="AT35" s="28">
        <f t="shared" si="23"/>
        <v>75.500525856014008</v>
      </c>
      <c r="AU35" s="28">
        <f t="shared" si="24"/>
        <v>0.99411277711342105</v>
      </c>
      <c r="AV35" s="28">
        <f t="shared" si="50"/>
        <v>3.2291115975146001</v>
      </c>
      <c r="AW35" s="28">
        <f t="shared" si="25"/>
        <v>99.411277711342109</v>
      </c>
      <c r="AX35" s="28">
        <f t="shared" si="51"/>
        <v>3.2291115975145965</v>
      </c>
      <c r="AY35" s="28">
        <f t="shared" si="26"/>
        <v>2.3595817525677854</v>
      </c>
      <c r="AZ35" s="28">
        <f t="shared" si="27"/>
        <v>9.4383270102711414</v>
      </c>
      <c r="BA35" s="24">
        <f t="shared" si="28"/>
        <v>84.219616108228976</v>
      </c>
      <c r="BB35" s="24">
        <f t="shared" si="29"/>
        <v>99.883174369104239</v>
      </c>
      <c r="BC35" s="29">
        <f t="shared" si="30"/>
        <v>4.4491323734285357</v>
      </c>
      <c r="BD35" s="29">
        <f t="shared" si="52"/>
        <v>0.81665626663935953</v>
      </c>
      <c r="BE35" s="29">
        <f t="shared" si="53"/>
        <v>3.2666250665574381</v>
      </c>
      <c r="BF35" s="29">
        <f t="shared" si="31"/>
        <v>4.5432257206740081</v>
      </c>
      <c r="BG35" s="29">
        <f t="shared" si="54"/>
        <v>0.6603151133571572</v>
      </c>
      <c r="BH35" s="29">
        <f t="shared" si="55"/>
        <v>2.6412604534286288</v>
      </c>
      <c r="BI35" s="29">
        <f t="shared" si="32"/>
        <v>4.70217450837524</v>
      </c>
      <c r="BJ35" s="30">
        <f t="shared" ref="BJ35:BJ65" si="62">LN(AR35)</f>
        <v>0.274290298875492</v>
      </c>
      <c r="BK35" s="29">
        <f t="shared" si="34"/>
        <v>-0.28103056477704996</v>
      </c>
      <c r="BL35" s="29">
        <f t="shared" ref="BL35:BL65" si="63">LN(AT35)</f>
        <v>4.3241396212110415</v>
      </c>
      <c r="BM35" s="29">
        <f t="shared" ref="BM35:BM65" si="64">LN(AU35)</f>
        <v>-5.9046209008347256E-3</v>
      </c>
      <c r="BN35" s="29">
        <f t="shared" si="56"/>
        <v>3.1780716402918525</v>
      </c>
      <c r="BO35" s="29">
        <f t="shared" ref="BO35:BO65" si="65">LN(AW35)</f>
        <v>4.5992655650872569</v>
      </c>
      <c r="BP35" s="29">
        <f t="shared" si="57"/>
        <v>3.1780716402918685</v>
      </c>
      <c r="BQ35" s="29">
        <f t="shared" si="58"/>
        <v>4.0720989532747813</v>
      </c>
      <c r="BR35" s="29" t="e">
        <f t="shared" si="59"/>
        <v>#NUM!</v>
      </c>
      <c r="BS35" s="29">
        <f t="shared" si="60"/>
        <v>4.43342786452141</v>
      </c>
      <c r="BT35" s="29">
        <f t="shared" si="37"/>
        <v>11.928870400687105</v>
      </c>
      <c r="BU35" s="29">
        <f t="shared" si="38"/>
        <v>12.426000632454169</v>
      </c>
      <c r="BV35" s="29">
        <f t="shared" si="61"/>
        <v>4.608863357825709</v>
      </c>
      <c r="BW35" s="29">
        <f t="shared" si="39"/>
        <v>15.126454829668253</v>
      </c>
      <c r="BX35" s="64">
        <f t="shared" si="40"/>
        <v>4.6040012467357787</v>
      </c>
      <c r="BY35" s="95" t="e">
        <f t="shared" si="41"/>
        <v>#DIV/0!</v>
      </c>
      <c r="BZ35" s="95">
        <f t="shared" si="42"/>
        <v>9.4184014881614058</v>
      </c>
      <c r="CA35" s="95" t="e">
        <f t="shared" si="43"/>
        <v>#DIV/0!</v>
      </c>
      <c r="CB35" s="95">
        <f t="shared" si="44"/>
        <v>9.0262049274847573</v>
      </c>
      <c r="CC35" s="103" t="e">
        <f t="shared" si="45"/>
        <v>#DIV/0!</v>
      </c>
      <c r="CD35" s="103">
        <f t="shared" si="45"/>
        <v>8.0976731336420045</v>
      </c>
    </row>
    <row r="36" spans="1:82">
      <c r="A36" s="21" t="s">
        <v>35</v>
      </c>
      <c r="B36" s="69">
        <v>1.83</v>
      </c>
      <c r="C36" s="134">
        <v>113.34</v>
      </c>
      <c r="D36" s="132">
        <v>110.62</v>
      </c>
      <c r="E36" s="69">
        <v>87.73</v>
      </c>
      <c r="F36" s="69">
        <v>78.819999999999993</v>
      </c>
      <c r="G36" s="69">
        <v>59.73</v>
      </c>
      <c r="H36" s="35"/>
      <c r="I36" s="69">
        <v>11.45</v>
      </c>
      <c r="J36" s="69">
        <v>4.01</v>
      </c>
      <c r="K36" s="69">
        <v>152506.76999999999</v>
      </c>
      <c r="L36" s="91" t="e">
        <f t="shared" si="5"/>
        <v>#DIV/0!</v>
      </c>
      <c r="M36" s="15">
        <v>101.04</v>
      </c>
      <c r="N36" s="15">
        <v>5.07</v>
      </c>
      <c r="O36" s="15">
        <v>2.36</v>
      </c>
      <c r="P36" s="15">
        <v>2517300</v>
      </c>
      <c r="Q36" s="94">
        <f t="shared" si="6"/>
        <v>8333.7195675060084</v>
      </c>
      <c r="R36" s="87"/>
      <c r="S36" s="49"/>
      <c r="T36" s="83">
        <v>302062</v>
      </c>
      <c r="U36" s="22"/>
      <c r="V36" s="69">
        <v>251755.27</v>
      </c>
      <c r="W36" s="81" t="e">
        <f t="shared" si="7"/>
        <v>#DIV/0!</v>
      </c>
      <c r="X36" s="128"/>
      <c r="Y36" s="81">
        <v>3734625</v>
      </c>
      <c r="Z36" s="88">
        <f t="shared" si="8"/>
        <v>12363.769689666358</v>
      </c>
      <c r="AA36" s="100">
        <v>162218</v>
      </c>
      <c r="AB36" s="101">
        <f t="shared" si="9"/>
        <v>296858.94</v>
      </c>
      <c r="AC36" s="101" t="e">
        <f t="shared" si="10"/>
        <v>#DIV/0!</v>
      </c>
      <c r="AD36" s="101">
        <f t="shared" si="11"/>
        <v>3435.4558353644675</v>
      </c>
      <c r="AE36" s="23">
        <f t="shared" si="12"/>
        <v>2.8624999999999998</v>
      </c>
      <c r="AF36" s="23">
        <f t="shared" si="13"/>
        <v>1.2675000000000001</v>
      </c>
      <c r="AG36" s="23">
        <f t="shared" si="14"/>
        <v>1.0024999999999999</v>
      </c>
      <c r="AH36" s="23">
        <f t="shared" si="15"/>
        <v>0.59</v>
      </c>
      <c r="AI36" s="23">
        <f t="shared" si="46"/>
        <v>184.95474182296843</v>
      </c>
      <c r="AJ36" s="24">
        <f t="shared" si="16"/>
        <v>86.410349667180697</v>
      </c>
      <c r="AK36" s="23">
        <f t="shared" si="47"/>
        <v>1086.1665080096188</v>
      </c>
      <c r="AL36" s="24">
        <f t="shared" si="17"/>
        <v>56.305201567899687</v>
      </c>
      <c r="AM36" s="23">
        <f t="shared" si="48"/>
        <v>126.21462732911674</v>
      </c>
      <c r="AN36" s="24">
        <f t="shared" si="18"/>
        <v>94.548070133899358</v>
      </c>
      <c r="AO36" s="24">
        <f t="shared" si="49"/>
        <v>251.2850408396022</v>
      </c>
      <c r="AP36" s="24">
        <f t="shared" si="19"/>
        <v>80.187356092404883</v>
      </c>
      <c r="AQ36" s="24">
        <f t="shared" si="20"/>
        <v>105.02152080344334</v>
      </c>
      <c r="AR36" s="27">
        <f t="shared" si="21"/>
        <v>1.2488069553434964</v>
      </c>
      <c r="AS36" s="28">
        <f t="shared" si="22"/>
        <v>0.71667544065623912</v>
      </c>
      <c r="AT36" s="28">
        <f t="shared" si="23"/>
        <v>71.6675440656239</v>
      </c>
      <c r="AU36" s="28">
        <f t="shared" si="24"/>
        <v>0.97600141168166576</v>
      </c>
      <c r="AV36" s="28">
        <f t="shared" si="50"/>
        <v>-1.8218622523236028</v>
      </c>
      <c r="AW36" s="28">
        <f t="shared" si="25"/>
        <v>97.600141168166573</v>
      </c>
      <c r="AX36" s="28">
        <f t="shared" si="51"/>
        <v>-1.8218622523236097</v>
      </c>
      <c r="AY36" s="28">
        <f t="shared" si="26"/>
        <v>5.559573314048083</v>
      </c>
      <c r="AZ36" s="28">
        <f t="shared" si="27"/>
        <v>22.238293256192332</v>
      </c>
      <c r="BA36" s="24">
        <f t="shared" si="28"/>
        <v>84.734406168679854</v>
      </c>
      <c r="BB36" s="24">
        <f t="shared" si="29"/>
        <v>100.32756013779944</v>
      </c>
      <c r="BC36" s="29">
        <f t="shared" si="30"/>
        <v>4.4591074564506137</v>
      </c>
      <c r="BD36" s="29">
        <f t="shared" si="52"/>
        <v>0.99750830220779463</v>
      </c>
      <c r="BE36" s="29">
        <f t="shared" si="53"/>
        <v>3.9900332088311785</v>
      </c>
      <c r="BF36" s="29">
        <f t="shared" si="31"/>
        <v>4.5491083838321638</v>
      </c>
      <c r="BG36" s="29">
        <f t="shared" si="54"/>
        <v>0.58826631581556654</v>
      </c>
      <c r="BH36" s="29">
        <f t="shared" si="55"/>
        <v>2.3530652632622662</v>
      </c>
      <c r="BI36" s="29">
        <f t="shared" si="32"/>
        <v>4.654165289188879</v>
      </c>
      <c r="BJ36" s="30">
        <f t="shared" si="62"/>
        <v>0.22218865982520886</v>
      </c>
      <c r="BK36" s="29">
        <f t="shared" si="34"/>
        <v>-0.33313220382733283</v>
      </c>
      <c r="BL36" s="29">
        <f t="shared" si="63"/>
        <v>4.2720379821607581</v>
      </c>
      <c r="BM36" s="29">
        <f t="shared" si="64"/>
        <v>-2.4291246174941244E-2</v>
      </c>
      <c r="BN36" s="29">
        <f t="shared" si="56"/>
        <v>-1.8386625274106518</v>
      </c>
      <c r="BO36" s="29">
        <f t="shared" si="65"/>
        <v>4.5808789398131502</v>
      </c>
      <c r="BP36" s="29">
        <f t="shared" si="57"/>
        <v>-1.8386625274106727</v>
      </c>
      <c r="BQ36" s="29">
        <f t="shared" si="58"/>
        <v>4.0898344067442149</v>
      </c>
      <c r="BR36" s="29" t="e">
        <f t="shared" si="59"/>
        <v>#NUM!</v>
      </c>
      <c r="BS36" s="29">
        <f t="shared" si="60"/>
        <v>4.4395217313211717</v>
      </c>
      <c r="BT36" s="29">
        <f t="shared" si="37"/>
        <v>11.934964267486867</v>
      </c>
      <c r="BU36" s="29">
        <f t="shared" si="38"/>
        <v>12.436212743827447</v>
      </c>
      <c r="BV36" s="29">
        <f t="shared" si="61"/>
        <v>4.6155164780422355</v>
      </c>
      <c r="BW36" s="29">
        <f t="shared" si="39"/>
        <v>15.133157969902051</v>
      </c>
      <c r="BX36" s="64">
        <f t="shared" si="40"/>
        <v>4.6084404342704453</v>
      </c>
      <c r="BY36" s="95" t="e">
        <f t="shared" si="41"/>
        <v>#DIV/0!</v>
      </c>
      <c r="BZ36" s="95">
        <f t="shared" si="42"/>
        <v>9.4225256755846889</v>
      </c>
      <c r="CA36" s="95" t="e">
        <f t="shared" si="43"/>
        <v>#DIV/0!</v>
      </c>
      <c r="CB36" s="95">
        <f t="shared" si="44"/>
        <v>9.0280651622089092</v>
      </c>
      <c r="CC36" s="103" t="e">
        <f t="shared" si="45"/>
        <v>#DIV/0!</v>
      </c>
      <c r="CD36" s="103">
        <f t="shared" si="45"/>
        <v>8.1419048990150369</v>
      </c>
    </row>
    <row r="37" spans="1:82">
      <c r="A37" s="21" t="s">
        <v>36</v>
      </c>
      <c r="B37" s="69">
        <v>1.77</v>
      </c>
      <c r="C37" s="135">
        <v>121.08</v>
      </c>
      <c r="D37" s="132">
        <v>116.77</v>
      </c>
      <c r="E37" s="69">
        <v>96.62</v>
      </c>
      <c r="F37" s="69">
        <v>85.14</v>
      </c>
      <c r="G37" s="69">
        <v>60.3</v>
      </c>
      <c r="H37" s="35"/>
      <c r="I37" s="69">
        <v>11.17</v>
      </c>
      <c r="J37" s="69">
        <v>4.24</v>
      </c>
      <c r="K37" s="69">
        <v>156532.79</v>
      </c>
      <c r="L37" s="91" t="e">
        <f t="shared" si="5"/>
        <v>#DIV/0!</v>
      </c>
      <c r="M37" s="15">
        <v>101.4</v>
      </c>
      <c r="N37" s="15">
        <v>4.49</v>
      </c>
      <c r="O37" s="15">
        <v>3.97</v>
      </c>
      <c r="P37" s="15">
        <v>2520450</v>
      </c>
      <c r="Q37" s="94">
        <f t="shared" si="6"/>
        <v>8323.0139781857088</v>
      </c>
      <c r="R37" s="87"/>
      <c r="S37" s="49"/>
      <c r="T37" s="83">
        <v>302829</v>
      </c>
      <c r="U37" s="22"/>
      <c r="V37" s="69">
        <v>255952.13</v>
      </c>
      <c r="W37" s="81" t="e">
        <f t="shared" si="7"/>
        <v>#DIV/0!</v>
      </c>
      <c r="X37" s="128"/>
      <c r="Y37" s="81">
        <v>3747950</v>
      </c>
      <c r="Z37" s="88">
        <f t="shared" si="8"/>
        <v>12376.45668017264</v>
      </c>
      <c r="AA37" s="100">
        <v>179493</v>
      </c>
      <c r="AB37" s="101">
        <f t="shared" si="9"/>
        <v>317702.61</v>
      </c>
      <c r="AC37" s="101" t="e">
        <f t="shared" si="10"/>
        <v>#DIV/0!</v>
      </c>
      <c r="AD37" s="101">
        <f t="shared" si="11"/>
        <v>3638.1091638912844</v>
      </c>
      <c r="AE37" s="23">
        <f t="shared" si="12"/>
        <v>2.7925</v>
      </c>
      <c r="AF37" s="23">
        <f t="shared" si="13"/>
        <v>1.1225000000000001</v>
      </c>
      <c r="AG37" s="23">
        <f t="shared" si="14"/>
        <v>1.06</v>
      </c>
      <c r="AH37" s="23">
        <f t="shared" si="15"/>
        <v>0.99250000000000005</v>
      </c>
      <c r="AI37" s="23">
        <f t="shared" si="46"/>
        <v>186.91526208629188</v>
      </c>
      <c r="AJ37" s="24">
        <f t="shared" si="16"/>
        <v>87.326299373652802</v>
      </c>
      <c r="AK37" s="23">
        <f t="shared" si="47"/>
        <v>1132.2199679492267</v>
      </c>
      <c r="AL37" s="24">
        <f t="shared" si="17"/>
        <v>58.692542114378639</v>
      </c>
      <c r="AM37" s="23">
        <f t="shared" si="48"/>
        <v>127.46730750535822</v>
      </c>
      <c r="AN37" s="24">
        <f t="shared" si="18"/>
        <v>95.486459729978307</v>
      </c>
      <c r="AO37" s="24">
        <f t="shared" si="49"/>
        <v>261.26105696093441</v>
      </c>
      <c r="AP37" s="24">
        <f t="shared" si="19"/>
        <v>83.370794129273364</v>
      </c>
      <c r="AQ37" s="24">
        <f t="shared" si="20"/>
        <v>101.57819225251077</v>
      </c>
      <c r="AR37" s="27">
        <f t="shared" si="21"/>
        <v>1.2070557094493704</v>
      </c>
      <c r="AS37" s="28">
        <f t="shared" si="22"/>
        <v>0.69271489781886397</v>
      </c>
      <c r="AT37" s="28">
        <f t="shared" si="23"/>
        <v>69.271489781886402</v>
      </c>
      <c r="AU37" s="28">
        <f t="shared" si="24"/>
        <v>0.96440370003303599</v>
      </c>
      <c r="AV37" s="28">
        <f t="shared" si="50"/>
        <v>-1.1882884091987873</v>
      </c>
      <c r="AW37" s="28">
        <f t="shared" si="25"/>
        <v>96.440370003303599</v>
      </c>
      <c r="AX37" s="28">
        <f t="shared" si="51"/>
        <v>-1.188288409198784</v>
      </c>
      <c r="AY37" s="28">
        <f t="shared" si="26"/>
        <v>8.2641089320887318</v>
      </c>
      <c r="AZ37" s="28">
        <f t="shared" si="27"/>
        <v>33.056435728354927</v>
      </c>
      <c r="BA37" s="24">
        <f t="shared" si="28"/>
        <v>86.971306300544356</v>
      </c>
      <c r="BB37" s="24">
        <f t="shared" si="29"/>
        <v>100.45310409935908</v>
      </c>
      <c r="BC37" s="29">
        <f t="shared" si="30"/>
        <v>4.469651670326285</v>
      </c>
      <c r="BD37" s="29">
        <f t="shared" si="52"/>
        <v>1.0544213875671282</v>
      </c>
      <c r="BE37" s="29">
        <f t="shared" si="53"/>
        <v>4.2176855502685129</v>
      </c>
      <c r="BF37" s="29">
        <f t="shared" si="31"/>
        <v>4.5589844545023706</v>
      </c>
      <c r="BG37" s="29">
        <f t="shared" si="54"/>
        <v>0.98760706702067935</v>
      </c>
      <c r="BH37" s="29">
        <f t="shared" si="55"/>
        <v>3.9504282680827174</v>
      </c>
      <c r="BI37" s="29">
        <f t="shared" si="32"/>
        <v>4.6208288689212873</v>
      </c>
      <c r="BJ37" s="30">
        <f t="shared" si="62"/>
        <v>0.18818409635215227</v>
      </c>
      <c r="BK37" s="29">
        <f t="shared" si="34"/>
        <v>-0.36713676730038952</v>
      </c>
      <c r="BL37" s="29">
        <f t="shared" si="63"/>
        <v>4.238033418687702</v>
      </c>
      <c r="BM37" s="29">
        <f t="shared" si="64"/>
        <v>-3.624529606589439E-2</v>
      </c>
      <c r="BN37" s="29">
        <f t="shared" si="56"/>
        <v>-1.1954049890953147</v>
      </c>
      <c r="BO37" s="29">
        <f t="shared" si="65"/>
        <v>4.5689248899221973</v>
      </c>
      <c r="BP37" s="29">
        <f t="shared" si="57"/>
        <v>-1.1954049890952945</v>
      </c>
      <c r="BQ37" s="29">
        <f t="shared" si="58"/>
        <v>4.0993321037331398</v>
      </c>
      <c r="BR37" s="29" t="e">
        <f t="shared" si="59"/>
        <v>#NUM!</v>
      </c>
      <c r="BS37" s="29">
        <f t="shared" si="60"/>
        <v>4.4655782516170133</v>
      </c>
      <c r="BT37" s="29">
        <f t="shared" si="37"/>
        <v>11.961020787782708</v>
      </c>
      <c r="BU37" s="29">
        <f t="shared" si="38"/>
        <v>12.45274571378898</v>
      </c>
      <c r="BV37" s="29">
        <f t="shared" si="61"/>
        <v>4.619073091157083</v>
      </c>
      <c r="BW37" s="29">
        <f t="shared" si="39"/>
        <v>15.136719581803225</v>
      </c>
      <c r="BX37" s="64">
        <f t="shared" si="40"/>
        <v>4.609690992718372</v>
      </c>
      <c r="BY37" s="95" t="e">
        <f t="shared" si="41"/>
        <v>#DIV/0!</v>
      </c>
      <c r="BZ37" s="95">
        <f t="shared" si="42"/>
        <v>9.4235512920385354</v>
      </c>
      <c r="CA37" s="95" t="e">
        <f t="shared" si="43"/>
        <v>#DIV/0!</v>
      </c>
      <c r="CB37" s="95">
        <f t="shared" si="44"/>
        <v>9.0267797252095061</v>
      </c>
      <c r="CC37" s="103" t="e">
        <f t="shared" si="45"/>
        <v>#DIV/0!</v>
      </c>
      <c r="CD37" s="103">
        <f t="shared" si="45"/>
        <v>8.1992193651950274</v>
      </c>
    </row>
    <row r="38" spans="1:82">
      <c r="A38" s="21" t="s">
        <v>37</v>
      </c>
      <c r="B38" s="69">
        <v>1.74</v>
      </c>
      <c r="C38" s="134">
        <v>127.97</v>
      </c>
      <c r="D38" s="132">
        <v>126.42</v>
      </c>
      <c r="E38" s="69">
        <v>104.3</v>
      </c>
      <c r="F38" s="69">
        <v>91.94</v>
      </c>
      <c r="G38" s="69">
        <v>59.3</v>
      </c>
      <c r="H38" s="35"/>
      <c r="I38" s="69">
        <v>11.17</v>
      </c>
      <c r="J38" s="69">
        <v>4.5999999999999996</v>
      </c>
      <c r="K38" s="69">
        <v>160020.26</v>
      </c>
      <c r="L38" s="91" t="e">
        <f t="shared" si="5"/>
        <v>#DIV/0!</v>
      </c>
      <c r="M38" s="15">
        <v>100.71</v>
      </c>
      <c r="N38" s="15">
        <v>3.17</v>
      </c>
      <c r="O38" s="15">
        <v>4.09</v>
      </c>
      <c r="P38" s="15">
        <v>2515250</v>
      </c>
      <c r="Q38" s="94">
        <f t="shared" si="6"/>
        <v>8287.6432483014505</v>
      </c>
      <c r="R38" s="87"/>
      <c r="S38" s="49"/>
      <c r="T38" s="83">
        <v>303494</v>
      </c>
      <c r="U38" s="22"/>
      <c r="V38" s="69">
        <v>260313.49</v>
      </c>
      <c r="W38" s="81" t="e">
        <f t="shared" si="7"/>
        <v>#DIV/0!</v>
      </c>
      <c r="X38" s="128"/>
      <c r="Y38" s="81">
        <v>3722375</v>
      </c>
      <c r="Z38" s="88">
        <f t="shared" si="8"/>
        <v>12265.069490665384</v>
      </c>
      <c r="AA38" s="100">
        <v>194285</v>
      </c>
      <c r="AB38" s="101">
        <f t="shared" si="9"/>
        <v>338055.9</v>
      </c>
      <c r="AC38" s="101" t="e">
        <f t="shared" si="10"/>
        <v>#DIV/0!</v>
      </c>
      <c r="AD38" s="101">
        <f t="shared" si="11"/>
        <v>3827.168437739158</v>
      </c>
      <c r="AE38" s="23">
        <f t="shared" si="12"/>
        <v>2.7925</v>
      </c>
      <c r="AF38" s="23">
        <f t="shared" si="13"/>
        <v>0.79249999999999998</v>
      </c>
      <c r="AG38" s="23">
        <f t="shared" si="14"/>
        <v>1.1499999999999999</v>
      </c>
      <c r="AH38" s="23">
        <f t="shared" si="15"/>
        <v>1.0225</v>
      </c>
      <c r="AI38" s="23">
        <f t="shared" si="46"/>
        <v>189.06478760028423</v>
      </c>
      <c r="AJ38" s="24">
        <f t="shared" si="16"/>
        <v>88.330551816449827</v>
      </c>
      <c r="AK38" s="23">
        <f t="shared" si="47"/>
        <v>1184.3020864748912</v>
      </c>
      <c r="AL38" s="24">
        <f t="shared" si="17"/>
        <v>61.392399051640069</v>
      </c>
      <c r="AM38" s="23">
        <f t="shared" si="48"/>
        <v>128.7706607246005</v>
      </c>
      <c r="AN38" s="24">
        <f t="shared" si="18"/>
        <v>96.462808780717324</v>
      </c>
      <c r="AO38" s="24">
        <f t="shared" si="49"/>
        <v>271.94663419063659</v>
      </c>
      <c r="AP38" s="24">
        <f t="shared" si="19"/>
        <v>86.780659609160622</v>
      </c>
      <c r="AQ38" s="24">
        <f t="shared" si="20"/>
        <v>99.856527977044479</v>
      </c>
      <c r="AR38" s="27">
        <f t="shared" si="21"/>
        <v>1.18510142742449</v>
      </c>
      <c r="AS38" s="28">
        <f t="shared" si="22"/>
        <v>0.68011559680028122</v>
      </c>
      <c r="AT38" s="28">
        <f t="shared" si="23"/>
        <v>68.011559680028128</v>
      </c>
      <c r="AU38" s="28">
        <f t="shared" si="24"/>
        <v>0.98788778619989059</v>
      </c>
      <c r="AV38" s="28">
        <f t="shared" si="50"/>
        <v>2.4350887668774126</v>
      </c>
      <c r="AW38" s="28">
        <f t="shared" si="25"/>
        <v>98.78877861998906</v>
      </c>
      <c r="AX38" s="28">
        <f t="shared" si="51"/>
        <v>2.4350887668774139</v>
      </c>
      <c r="AY38" s="28">
        <f t="shared" si="26"/>
        <v>8.622053472551805</v>
      </c>
      <c r="AZ38" s="28">
        <f t="shared" si="27"/>
        <v>34.48821389020722</v>
      </c>
      <c r="BA38" s="24">
        <f t="shared" si="28"/>
        <v>88.908982244248932</v>
      </c>
      <c r="BB38" s="24">
        <f t="shared" si="29"/>
        <v>100.24585692472094</v>
      </c>
      <c r="BC38" s="29">
        <f t="shared" si="30"/>
        <v>4.4810860479519485</v>
      </c>
      <c r="BD38" s="29">
        <f t="shared" si="52"/>
        <v>1.1434377625663572</v>
      </c>
      <c r="BE38" s="29">
        <f t="shared" si="53"/>
        <v>4.5737510502654288</v>
      </c>
      <c r="BF38" s="29">
        <f t="shared" si="31"/>
        <v>4.5691575328227065</v>
      </c>
      <c r="BG38" s="29">
        <f t="shared" si="54"/>
        <v>1.0173078320335982</v>
      </c>
      <c r="BH38" s="29">
        <f t="shared" si="55"/>
        <v>4.0692313281343928</v>
      </c>
      <c r="BI38" s="29">
        <f t="shared" si="32"/>
        <v>4.6037344355619876</v>
      </c>
      <c r="BJ38" s="30">
        <f t="shared" si="62"/>
        <v>0.16982836368752563</v>
      </c>
      <c r="BK38" s="29">
        <f t="shared" si="34"/>
        <v>-0.38549249996501622</v>
      </c>
      <c r="BL38" s="29">
        <f t="shared" si="63"/>
        <v>4.2196776860230756</v>
      </c>
      <c r="BM38" s="29">
        <f t="shared" si="64"/>
        <v>-1.2186164405351904E-2</v>
      </c>
      <c r="BN38" s="29">
        <f t="shared" si="56"/>
        <v>2.4059131660542485</v>
      </c>
      <c r="BO38" s="29">
        <f t="shared" si="65"/>
        <v>4.5929840215827396</v>
      </c>
      <c r="BP38" s="29">
        <f t="shared" si="57"/>
        <v>2.4059131660542299</v>
      </c>
      <c r="BQ38" s="29">
        <f t="shared" si="58"/>
        <v>4.0826093060036799</v>
      </c>
      <c r="BR38" s="29" t="e">
        <f t="shared" si="59"/>
        <v>#NUM!</v>
      </c>
      <c r="BS38" s="29">
        <f t="shared" si="60"/>
        <v>4.4876131750340011</v>
      </c>
      <c r="BT38" s="29">
        <f t="shared" si="37"/>
        <v>11.983055711199695</v>
      </c>
      <c r="BU38" s="29">
        <f t="shared" si="38"/>
        <v>12.469641914457316</v>
      </c>
      <c r="BV38" s="29">
        <f t="shared" si="61"/>
        <v>4.6122450996600532</v>
      </c>
      <c r="BW38" s="29">
        <f t="shared" si="39"/>
        <v>15.12987246339288</v>
      </c>
      <c r="BX38" s="64">
        <f t="shared" si="40"/>
        <v>4.6076257378984717</v>
      </c>
      <c r="BY38" s="95" t="e">
        <f t="shared" si="41"/>
        <v>#DIV/0!</v>
      </c>
      <c r="BZ38" s="95">
        <f t="shared" si="42"/>
        <v>9.4145106224462403</v>
      </c>
      <c r="CA38" s="95" t="e">
        <f t="shared" si="43"/>
        <v>#DIV/0!</v>
      </c>
      <c r="CB38" s="95">
        <f t="shared" si="44"/>
        <v>9.0225209192076559</v>
      </c>
      <c r="CC38" s="103" t="e">
        <f t="shared" si="45"/>
        <v>#DIV/0!</v>
      </c>
      <c r="CD38" s="103">
        <f t="shared" si="45"/>
        <v>8.2498804974540647</v>
      </c>
    </row>
    <row r="39" spans="1:82">
      <c r="A39" s="21" t="s">
        <v>38</v>
      </c>
      <c r="B39" s="69">
        <v>1.59</v>
      </c>
      <c r="C39" s="134">
        <v>146.49</v>
      </c>
      <c r="D39" s="132">
        <v>137.32</v>
      </c>
      <c r="E39" s="69">
        <v>104.77</v>
      </c>
      <c r="F39" s="69">
        <v>103.27</v>
      </c>
      <c r="G39" s="69">
        <v>62.47</v>
      </c>
      <c r="H39" s="35"/>
      <c r="I39" s="69">
        <v>11.69</v>
      </c>
      <c r="J39" s="69">
        <v>5.53</v>
      </c>
      <c r="K39" s="69">
        <v>162235.45000000001</v>
      </c>
      <c r="L39" s="91" t="e">
        <f t="shared" si="5"/>
        <v>#DIV/0!</v>
      </c>
      <c r="M39" s="15">
        <v>101.21</v>
      </c>
      <c r="N39" s="15">
        <v>2.08</v>
      </c>
      <c r="O39" s="15">
        <v>4.37</v>
      </c>
      <c r="P39" s="15">
        <v>2519475</v>
      </c>
      <c r="Q39" s="94">
        <f t="shared" si="6"/>
        <v>8283.3870331404523</v>
      </c>
      <c r="R39" s="87"/>
      <c r="S39" s="49"/>
      <c r="T39" s="83">
        <v>304160</v>
      </c>
      <c r="U39" s="22"/>
      <c r="V39" s="69">
        <v>264368.61</v>
      </c>
      <c r="W39" s="81" t="e">
        <f t="shared" si="7"/>
        <v>#DIV/0!</v>
      </c>
      <c r="X39" s="128"/>
      <c r="Y39" s="81">
        <v>3740850</v>
      </c>
      <c r="Z39" s="88">
        <f t="shared" si="8"/>
        <v>12298.954497632823</v>
      </c>
      <c r="AA39" s="100">
        <v>199883</v>
      </c>
      <c r="AB39" s="101">
        <f t="shared" si="9"/>
        <v>317813.97000000003</v>
      </c>
      <c r="AC39" s="101" t="e">
        <f t="shared" si="10"/>
        <v>#DIV/0!</v>
      </c>
      <c r="AD39" s="101">
        <f t="shared" si="11"/>
        <v>3548.9431580257001</v>
      </c>
      <c r="AE39" s="23">
        <f t="shared" si="12"/>
        <v>2.9224999999999999</v>
      </c>
      <c r="AF39" s="23">
        <f t="shared" si="13"/>
        <v>0.52</v>
      </c>
      <c r="AG39" s="23">
        <f t="shared" si="14"/>
        <v>1.3825000000000001</v>
      </c>
      <c r="AH39" s="23">
        <f t="shared" si="15"/>
        <v>1.0925</v>
      </c>
      <c r="AI39" s="23">
        <f t="shared" si="46"/>
        <v>191.67860828885816</v>
      </c>
      <c r="AJ39" s="24">
        <f t="shared" si="16"/>
        <v>89.551721695312239</v>
      </c>
      <c r="AK39" s="23">
        <f t="shared" si="47"/>
        <v>1249.7939918569525</v>
      </c>
      <c r="AL39" s="24">
        <f t="shared" si="17"/>
        <v>64.78739871919575</v>
      </c>
      <c r="AM39" s="23">
        <f t="shared" si="48"/>
        <v>130.17748019301678</v>
      </c>
      <c r="AN39" s="24">
        <f t="shared" si="18"/>
        <v>97.516664966646672</v>
      </c>
      <c r="AO39" s="24">
        <f t="shared" si="49"/>
        <v>283.8307021047674</v>
      </c>
      <c r="AP39" s="24">
        <f t="shared" si="19"/>
        <v>90.572974434080948</v>
      </c>
      <c r="AQ39" s="24">
        <f t="shared" si="20"/>
        <v>91.248206599713072</v>
      </c>
      <c r="AR39" s="27">
        <f t="shared" si="21"/>
        <v>1.0798398180926698</v>
      </c>
      <c r="AS39" s="28">
        <f t="shared" si="22"/>
        <v>0.61970721267872009</v>
      </c>
      <c r="AT39" s="28">
        <f t="shared" si="23"/>
        <v>61.970721267872015</v>
      </c>
      <c r="AU39" s="28">
        <f t="shared" si="24"/>
        <v>0.93740187043484191</v>
      </c>
      <c r="AV39" s="28">
        <f t="shared" si="50"/>
        <v>-5.110490935337193</v>
      </c>
      <c r="AW39" s="28">
        <f t="shared" si="25"/>
        <v>93.740187043484184</v>
      </c>
      <c r="AX39" s="28">
        <f t="shared" si="51"/>
        <v>-5.110490935337201</v>
      </c>
      <c r="AY39" s="28">
        <f t="shared" si="26"/>
        <v>3.1750655403437245</v>
      </c>
      <c r="AZ39" s="28">
        <f t="shared" si="27"/>
        <v>12.700262161374898</v>
      </c>
      <c r="BA39" s="24">
        <f t="shared" si="28"/>
        <v>90.139765698654244</v>
      </c>
      <c r="BB39" s="24">
        <f t="shared" si="29"/>
        <v>100.41424525411442</v>
      </c>
      <c r="BC39" s="29">
        <f t="shared" si="30"/>
        <v>4.4948163544002071</v>
      </c>
      <c r="BD39" s="29">
        <f t="shared" si="52"/>
        <v>1.3730306448258567</v>
      </c>
      <c r="BE39" s="29">
        <f t="shared" si="53"/>
        <v>5.4921225793034267</v>
      </c>
      <c r="BF39" s="29">
        <f t="shared" si="31"/>
        <v>4.580023286133013</v>
      </c>
      <c r="BG39" s="29">
        <f t="shared" si="54"/>
        <v>1.0865753310306481</v>
      </c>
      <c r="BH39" s="29">
        <f t="shared" si="55"/>
        <v>4.3463013241225923</v>
      </c>
      <c r="BI39" s="29">
        <f t="shared" si="32"/>
        <v>4.51358333856769</v>
      </c>
      <c r="BJ39" s="30">
        <f t="shared" si="62"/>
        <v>7.6812713555275303E-2</v>
      </c>
      <c r="BK39" s="29">
        <f t="shared" si="34"/>
        <v>-0.47850815009726666</v>
      </c>
      <c r="BL39" s="29">
        <f t="shared" si="63"/>
        <v>4.126662035890825</v>
      </c>
      <c r="BM39" s="29">
        <f t="shared" si="64"/>
        <v>-6.4643198152187331E-2</v>
      </c>
      <c r="BN39" s="29">
        <f t="shared" si="56"/>
        <v>-5.2457033746835426</v>
      </c>
      <c r="BO39" s="29">
        <f t="shared" si="65"/>
        <v>4.5405269878359036</v>
      </c>
      <c r="BP39" s="29">
        <f t="shared" si="57"/>
        <v>-5.2457033746835968</v>
      </c>
      <c r="BQ39" s="29">
        <f t="shared" si="58"/>
        <v>4.1346864415054787</v>
      </c>
      <c r="BR39" s="29" t="e">
        <f t="shared" si="59"/>
        <v>#NUM!</v>
      </c>
      <c r="BS39" s="29">
        <f t="shared" si="60"/>
        <v>4.5013614179542012</v>
      </c>
      <c r="BT39" s="29">
        <f t="shared" si="37"/>
        <v>11.996803954119896</v>
      </c>
      <c r="BU39" s="29">
        <f t="shared" si="38"/>
        <v>12.485099658277809</v>
      </c>
      <c r="BV39" s="29">
        <f t="shared" si="61"/>
        <v>4.6171975662008098</v>
      </c>
      <c r="BW39" s="29">
        <f t="shared" si="39"/>
        <v>15.134823416295454</v>
      </c>
      <c r="BX39" s="64">
        <f t="shared" si="40"/>
        <v>4.6093040821940434</v>
      </c>
      <c r="BY39" s="95" t="e">
        <f t="shared" si="41"/>
        <v>#DIV/0!</v>
      </c>
      <c r="BZ39" s="95">
        <f t="shared" si="42"/>
        <v>9.4172695375553346</v>
      </c>
      <c r="CA39" s="95" t="e">
        <f t="shared" si="43"/>
        <v>#DIV/0!</v>
      </c>
      <c r="CB39" s="95">
        <f t="shared" si="44"/>
        <v>9.0220072257097499</v>
      </c>
      <c r="CC39" s="103" t="e">
        <f t="shared" si="45"/>
        <v>#DIV/0!</v>
      </c>
      <c r="CD39" s="103">
        <f t="shared" si="45"/>
        <v>8.1744051361828429</v>
      </c>
    </row>
    <row r="40" spans="1:82">
      <c r="A40" s="21" t="s">
        <v>39</v>
      </c>
      <c r="B40" s="69">
        <v>1.91</v>
      </c>
      <c r="C40" s="134">
        <v>154.11000000000001</v>
      </c>
      <c r="D40" s="132">
        <v>141.68</v>
      </c>
      <c r="E40" s="69">
        <v>115.83</v>
      </c>
      <c r="F40" s="69">
        <v>117.52</v>
      </c>
      <c r="G40" s="69">
        <v>63.98</v>
      </c>
      <c r="H40" s="35"/>
      <c r="I40" s="69">
        <v>12.89</v>
      </c>
      <c r="J40" s="69">
        <v>6.24</v>
      </c>
      <c r="K40" s="69">
        <v>165200.43</v>
      </c>
      <c r="L40" s="91" t="e">
        <f t="shared" si="5"/>
        <v>#DIV/0!</v>
      </c>
      <c r="M40" s="15">
        <v>100.72</v>
      </c>
      <c r="N40" s="15">
        <v>1.94</v>
      </c>
      <c r="O40" s="15">
        <v>5.3</v>
      </c>
      <c r="P40" s="15">
        <v>2501275</v>
      </c>
      <c r="Q40" s="94">
        <f t="shared" si="6"/>
        <v>8203.5375300916348</v>
      </c>
      <c r="R40" s="87"/>
      <c r="S40" s="49"/>
      <c r="T40" s="83">
        <v>304902</v>
      </c>
      <c r="U40" s="22"/>
      <c r="V40" s="69">
        <v>269127.86</v>
      </c>
      <c r="W40" s="81" t="e">
        <f t="shared" si="7"/>
        <v>#DIV/0!</v>
      </c>
      <c r="X40" s="128"/>
      <c r="Y40" s="81">
        <v>3722900</v>
      </c>
      <c r="Z40" s="88">
        <f t="shared" si="8"/>
        <v>12210.152770398357</v>
      </c>
      <c r="AA40" s="100">
        <v>205597</v>
      </c>
      <c r="AB40" s="101">
        <f t="shared" si="9"/>
        <v>392690.26999999996</v>
      </c>
      <c r="AC40" s="101" t="e">
        <f t="shared" si="10"/>
        <v>#DIV/0!</v>
      </c>
      <c r="AD40" s="101">
        <f t="shared" si="11"/>
        <v>4317.7103874287113</v>
      </c>
      <c r="AE40" s="23">
        <f t="shared" si="12"/>
        <v>3.2225000000000001</v>
      </c>
      <c r="AF40" s="23">
        <f t="shared" si="13"/>
        <v>0.48499999999999999</v>
      </c>
      <c r="AG40" s="23">
        <f t="shared" si="14"/>
        <v>1.56</v>
      </c>
      <c r="AH40" s="23">
        <f t="shared" si="15"/>
        <v>1.325</v>
      </c>
      <c r="AI40" s="23">
        <f t="shared" si="46"/>
        <v>194.66879457816435</v>
      </c>
      <c r="AJ40" s="24">
        <f t="shared" si="16"/>
        <v>90.948728553759111</v>
      </c>
      <c r="AK40" s="23">
        <f t="shared" si="47"/>
        <v>1327.7811369488263</v>
      </c>
      <c r="AL40" s="24">
        <f t="shared" si="17"/>
        <v>68.830132399273552</v>
      </c>
      <c r="AM40" s="23">
        <f t="shared" si="48"/>
        <v>131.90233180557425</v>
      </c>
      <c r="AN40" s="24">
        <f t="shared" si="18"/>
        <v>98.808760777454737</v>
      </c>
      <c r="AO40" s="24">
        <f t="shared" si="49"/>
        <v>298.87372931632007</v>
      </c>
      <c r="AP40" s="24">
        <f t="shared" si="19"/>
        <v>95.373342079087237</v>
      </c>
      <c r="AQ40" s="24">
        <f t="shared" si="20"/>
        <v>109.6126255380201</v>
      </c>
      <c r="AR40" s="27">
        <f t="shared" si="21"/>
        <v>1.2941645541832811</v>
      </c>
      <c r="AS40" s="28">
        <f t="shared" si="22"/>
        <v>0.74270562650403515</v>
      </c>
      <c r="AT40" s="28">
        <f t="shared" si="23"/>
        <v>74.270562650403519</v>
      </c>
      <c r="AU40" s="28">
        <f t="shared" si="24"/>
        <v>0.91934332619557457</v>
      </c>
      <c r="AV40" s="28">
        <f t="shared" si="50"/>
        <v>-1.9264463629553399</v>
      </c>
      <c r="AW40" s="28">
        <f t="shared" si="25"/>
        <v>91.934332619557452</v>
      </c>
      <c r="AX40" s="28">
        <f t="shared" si="51"/>
        <v>-1.9264463629553381</v>
      </c>
      <c r="AY40" s="28">
        <f t="shared" si="26"/>
        <v>-13.71400338791644</v>
      </c>
      <c r="AZ40" s="28">
        <f t="shared" si="27"/>
        <v>-54.856013551665761</v>
      </c>
      <c r="BA40" s="24">
        <f t="shared" si="28"/>
        <v>91.787140563402957</v>
      </c>
      <c r="BB40" s="24">
        <f t="shared" si="29"/>
        <v>99.68888014288099</v>
      </c>
      <c r="BC40" s="29">
        <f t="shared" si="30"/>
        <v>4.5102959252485935</v>
      </c>
      <c r="BD40" s="29">
        <f t="shared" si="52"/>
        <v>1.5479570848386359</v>
      </c>
      <c r="BE40" s="29">
        <f t="shared" si="53"/>
        <v>6.1918283393545437</v>
      </c>
      <c r="BF40" s="29">
        <f t="shared" si="31"/>
        <v>4.5931862726592936</v>
      </c>
      <c r="BG40" s="29">
        <f t="shared" si="54"/>
        <v>1.3162986526280562</v>
      </c>
      <c r="BH40" s="29">
        <f t="shared" si="55"/>
        <v>5.2651946105122249</v>
      </c>
      <c r="BI40" s="29">
        <f t="shared" si="32"/>
        <v>4.6969525643940884</v>
      </c>
      <c r="BJ40" s="30">
        <f t="shared" si="62"/>
        <v>0.25786535505956798</v>
      </c>
      <c r="BK40" s="29">
        <f t="shared" si="34"/>
        <v>-0.29745550859297382</v>
      </c>
      <c r="BL40" s="29">
        <f t="shared" si="63"/>
        <v>4.3077146773951176</v>
      </c>
      <c r="BM40" s="29">
        <f t="shared" si="64"/>
        <v>-8.4095639672708097E-2</v>
      </c>
      <c r="BN40" s="29">
        <f t="shared" si="56"/>
        <v>-1.9452441520520767</v>
      </c>
      <c r="BO40" s="29">
        <f t="shared" si="65"/>
        <v>4.5210745463153836</v>
      </c>
      <c r="BP40" s="29">
        <f t="shared" si="57"/>
        <v>-1.9452441520519947</v>
      </c>
      <c r="BQ40" s="29">
        <f t="shared" si="58"/>
        <v>4.1585705345213722</v>
      </c>
      <c r="BR40" s="29" t="e">
        <f t="shared" si="59"/>
        <v>#NUM!</v>
      </c>
      <c r="BS40" s="29">
        <f t="shared" si="60"/>
        <v>4.519472206805502</v>
      </c>
      <c r="BT40" s="29">
        <f t="shared" si="37"/>
        <v>12.014914742971197</v>
      </c>
      <c r="BU40" s="29">
        <f t="shared" si="38"/>
        <v>12.502941861642245</v>
      </c>
      <c r="BV40" s="29">
        <f t="shared" si="61"/>
        <v>4.6123443897360916</v>
      </c>
      <c r="BW40" s="29">
        <f t="shared" si="39"/>
        <v>15.130013492435024</v>
      </c>
      <c r="BX40" s="64">
        <f t="shared" si="40"/>
        <v>4.602054137576804</v>
      </c>
      <c r="BY40" s="95" t="e">
        <f t="shared" si="41"/>
        <v>#DIV/0!</v>
      </c>
      <c r="BZ40" s="95">
        <f t="shared" si="42"/>
        <v>9.4100230789346142</v>
      </c>
      <c r="CA40" s="95" t="e">
        <f t="shared" si="43"/>
        <v>#DIV/0!</v>
      </c>
      <c r="CB40" s="95">
        <f t="shared" si="44"/>
        <v>9.0123207463322199</v>
      </c>
      <c r="CC40" s="103" t="e">
        <f t="shared" si="45"/>
        <v>#DIV/0!</v>
      </c>
      <c r="CD40" s="103">
        <f t="shared" si="45"/>
        <v>8.3704805378269462</v>
      </c>
    </row>
    <row r="41" spans="1:82">
      <c r="A41" s="21" t="s">
        <v>40</v>
      </c>
      <c r="B41" s="69">
        <v>2.33</v>
      </c>
      <c r="C41" s="134">
        <v>127.35</v>
      </c>
      <c r="D41" s="132">
        <v>122.25</v>
      </c>
      <c r="E41" s="69">
        <v>116.63</v>
      </c>
      <c r="F41" s="69">
        <v>110.1</v>
      </c>
      <c r="G41" s="69">
        <v>60.88</v>
      </c>
      <c r="H41" s="35"/>
      <c r="I41" s="69">
        <v>13.65</v>
      </c>
      <c r="J41" s="69">
        <v>6.22</v>
      </c>
      <c r="K41" s="69">
        <v>161831.38</v>
      </c>
      <c r="L41" s="91" t="e">
        <f t="shared" si="5"/>
        <v>#DIV/0!</v>
      </c>
      <c r="M41" s="15">
        <v>98.6</v>
      </c>
      <c r="N41" s="15">
        <v>0.5</v>
      </c>
      <c r="O41" s="15">
        <v>1.6</v>
      </c>
      <c r="P41" s="15">
        <v>2471175</v>
      </c>
      <c r="Q41" s="94">
        <f t="shared" si="6"/>
        <v>8085.8822836500703</v>
      </c>
      <c r="R41" s="87"/>
      <c r="S41" s="49"/>
      <c r="T41" s="83">
        <v>305616</v>
      </c>
      <c r="U41" s="22"/>
      <c r="V41" s="69">
        <v>258117.87</v>
      </c>
      <c r="W41" s="81" t="e">
        <f t="shared" si="7"/>
        <v>#DIV/0!</v>
      </c>
      <c r="X41" s="128"/>
      <c r="Y41" s="81">
        <v>3644250</v>
      </c>
      <c r="Z41" s="88">
        <f t="shared" si="8"/>
        <v>11924.277524736925</v>
      </c>
      <c r="AA41" s="100">
        <v>192902</v>
      </c>
      <c r="AB41" s="101">
        <f t="shared" si="9"/>
        <v>449461.66000000003</v>
      </c>
      <c r="AC41" s="101" t="e">
        <f t="shared" si="10"/>
        <v>#DIV/0!</v>
      </c>
      <c r="AD41" s="101">
        <f t="shared" si="11"/>
        <v>4866.2532733105418</v>
      </c>
      <c r="AE41" s="23">
        <f t="shared" si="12"/>
        <v>3.4125000000000001</v>
      </c>
      <c r="AF41" s="23">
        <f t="shared" si="13"/>
        <v>0.125</v>
      </c>
      <c r="AG41" s="23">
        <f t="shared" si="14"/>
        <v>1.5549999999999999</v>
      </c>
      <c r="AH41" s="23">
        <f t="shared" si="15"/>
        <v>0.4</v>
      </c>
      <c r="AI41" s="23">
        <f t="shared" si="46"/>
        <v>197.6958943338548</v>
      </c>
      <c r="AJ41" s="24">
        <f t="shared" si="16"/>
        <v>92.36298128277005</v>
      </c>
      <c r="AK41" s="23">
        <f t="shared" si="47"/>
        <v>1410.3691236670434</v>
      </c>
      <c r="AL41" s="24">
        <f t="shared" si="17"/>
        <v>73.111366634508386</v>
      </c>
      <c r="AM41" s="23">
        <f t="shared" si="48"/>
        <v>132.42994113279656</v>
      </c>
      <c r="AN41" s="24">
        <f t="shared" si="18"/>
        <v>99.203995820564572</v>
      </c>
      <c r="AO41" s="24">
        <f t="shared" si="49"/>
        <v>303.65570898538118</v>
      </c>
      <c r="AP41" s="24">
        <f t="shared" si="19"/>
        <v>96.899315552352633</v>
      </c>
      <c r="AQ41" s="24">
        <f t="shared" si="20"/>
        <v>133.71592539454807</v>
      </c>
      <c r="AR41" s="27">
        <f t="shared" si="21"/>
        <v>1.5607899389065651</v>
      </c>
      <c r="AS41" s="28">
        <f t="shared" si="22"/>
        <v>0.89571875977421234</v>
      </c>
      <c r="AT41" s="28">
        <f t="shared" si="23"/>
        <v>89.571875977421243</v>
      </c>
      <c r="AU41" s="28">
        <f t="shared" si="24"/>
        <v>0.9599528857479388</v>
      </c>
      <c r="AV41" s="28">
        <f t="shared" si="50"/>
        <v>4.4172354761539037</v>
      </c>
      <c r="AW41" s="28">
        <f t="shared" si="25"/>
        <v>95.995288574793875</v>
      </c>
      <c r="AX41" s="28">
        <f t="shared" si="51"/>
        <v>4.4172354761539045</v>
      </c>
      <c r="AY41" s="28">
        <f t="shared" si="26"/>
        <v>-5.1615541922290458</v>
      </c>
      <c r="AZ41" s="28">
        <f t="shared" si="27"/>
        <v>-20.646216768916183</v>
      </c>
      <c r="BA41" s="24">
        <f t="shared" si="28"/>
        <v>89.915260048835705</v>
      </c>
      <c r="BB41" s="24">
        <f t="shared" si="29"/>
        <v>98.48923784353336</v>
      </c>
      <c r="BC41" s="29">
        <f t="shared" si="30"/>
        <v>4.5257262629039516</v>
      </c>
      <c r="BD41" s="29">
        <f t="shared" si="52"/>
        <v>1.5430337655358173</v>
      </c>
      <c r="BE41" s="29">
        <f t="shared" si="53"/>
        <v>6.1721350621432691</v>
      </c>
      <c r="BF41" s="29">
        <f t="shared" si="31"/>
        <v>4.597178293928831</v>
      </c>
      <c r="BG41" s="29">
        <f t="shared" si="54"/>
        <v>0.39920212695374602</v>
      </c>
      <c r="BH41" s="29">
        <f t="shared" si="55"/>
        <v>1.5968085078149841</v>
      </c>
      <c r="BI41" s="29">
        <f t="shared" si="32"/>
        <v>4.8957175899131586</v>
      </c>
      <c r="BJ41" s="30">
        <f t="shared" si="62"/>
        <v>0.4451920641928187</v>
      </c>
      <c r="BK41" s="29">
        <f t="shared" si="34"/>
        <v>-0.1101287994597233</v>
      </c>
      <c r="BL41" s="29">
        <f t="shared" si="63"/>
        <v>4.495041386528368</v>
      </c>
      <c r="BM41" s="29">
        <f t="shared" si="64"/>
        <v>-4.0871073070484557E-2</v>
      </c>
      <c r="BN41" s="29">
        <f t="shared" si="56"/>
        <v>4.322456660222354</v>
      </c>
      <c r="BO41" s="29">
        <f t="shared" si="65"/>
        <v>4.5642991129176069</v>
      </c>
      <c r="BP41" s="29">
        <f t="shared" si="57"/>
        <v>4.3224566602223291</v>
      </c>
      <c r="BQ41" s="29">
        <f t="shared" si="58"/>
        <v>4.1089047135534305</v>
      </c>
      <c r="BR41" s="29" t="e">
        <f t="shared" si="59"/>
        <v>#NUM!</v>
      </c>
      <c r="BS41" s="29">
        <f t="shared" si="60"/>
        <v>4.4988676717759732</v>
      </c>
      <c r="BT41" s="29">
        <f t="shared" si="37"/>
        <v>11.994310207941668</v>
      </c>
      <c r="BU41" s="29">
        <f t="shared" si="38"/>
        <v>12.461171620039902</v>
      </c>
      <c r="BV41" s="29">
        <f t="shared" si="61"/>
        <v>4.5910712616085894</v>
      </c>
      <c r="BW41" s="29">
        <f t="shared" si="39"/>
        <v>15.10866114093626</v>
      </c>
      <c r="BX41" s="64">
        <f t="shared" si="40"/>
        <v>4.5899472817369409</v>
      </c>
      <c r="BY41" s="95" t="e">
        <f t="shared" si="41"/>
        <v>#DIV/0!</v>
      </c>
      <c r="BZ41" s="95">
        <f t="shared" si="42"/>
        <v>9.3863317289934791</v>
      </c>
      <c r="CA41" s="95" t="e">
        <f t="shared" si="43"/>
        <v>#DIV/0!</v>
      </c>
      <c r="CB41" s="95">
        <f t="shared" si="44"/>
        <v>8.9978748920499871</v>
      </c>
      <c r="CC41" s="103" t="e">
        <f t="shared" si="45"/>
        <v>#DIV/0!</v>
      </c>
      <c r="CD41" s="103">
        <f t="shared" si="45"/>
        <v>8.4900795715800861</v>
      </c>
    </row>
    <row r="42" spans="1:82">
      <c r="A42" s="21" t="s">
        <v>41</v>
      </c>
      <c r="B42" s="69">
        <v>2.23</v>
      </c>
      <c r="C42" s="134">
        <v>115.77</v>
      </c>
      <c r="D42" s="132">
        <v>115.94</v>
      </c>
      <c r="E42" s="69">
        <v>84.19</v>
      </c>
      <c r="F42" s="69">
        <v>96.63</v>
      </c>
      <c r="G42" s="69">
        <v>57.69</v>
      </c>
      <c r="H42" s="35"/>
      <c r="I42" s="69">
        <v>12.56</v>
      </c>
      <c r="J42" s="69">
        <v>5.78</v>
      </c>
      <c r="K42" s="69">
        <v>163315.01999999999</v>
      </c>
      <c r="L42" s="91" t="e">
        <f t="shared" si="5"/>
        <v>#DIV/0!</v>
      </c>
      <c r="M42" s="15">
        <v>97.23</v>
      </c>
      <c r="N42" s="15">
        <v>0.18</v>
      </c>
      <c r="O42" s="15">
        <v>-0.04</v>
      </c>
      <c r="P42" s="15">
        <v>2462700</v>
      </c>
      <c r="Q42" s="94">
        <f t="shared" si="6"/>
        <v>8041.8107544156974</v>
      </c>
      <c r="R42" s="87"/>
      <c r="S42" s="49"/>
      <c r="T42" s="83">
        <v>306237</v>
      </c>
      <c r="U42" s="22"/>
      <c r="V42" s="69">
        <v>252528.76</v>
      </c>
      <c r="W42" s="81" t="e">
        <f t="shared" si="7"/>
        <v>#DIV/0!</v>
      </c>
      <c r="X42" s="128"/>
      <c r="Y42" s="81">
        <v>3593750</v>
      </c>
      <c r="Z42" s="88">
        <f t="shared" si="8"/>
        <v>11735.192024477774</v>
      </c>
      <c r="AA42" s="100">
        <v>189454</v>
      </c>
      <c r="AB42" s="101">
        <f t="shared" si="9"/>
        <v>422482.42</v>
      </c>
      <c r="AC42" s="101" t="e">
        <f t="shared" si="10"/>
        <v>#DIV/0!</v>
      </c>
      <c r="AD42" s="101">
        <f t="shared" si="11"/>
        <v>4508.9981080882717</v>
      </c>
      <c r="AE42" s="23">
        <f t="shared" si="12"/>
        <v>3.14</v>
      </c>
      <c r="AF42" s="23">
        <f t="shared" si="13"/>
        <v>4.4999999999999998E-2</v>
      </c>
      <c r="AG42" s="23">
        <f t="shared" si="14"/>
        <v>1.4450000000000001</v>
      </c>
      <c r="AH42" s="23">
        <f t="shared" si="15"/>
        <v>-0.01</v>
      </c>
      <c r="AI42" s="23">
        <f t="shared" si="46"/>
        <v>200.55260000697902</v>
      </c>
      <c r="AJ42" s="24">
        <f t="shared" si="16"/>
        <v>93.697626362306096</v>
      </c>
      <c r="AK42" s="23">
        <f t="shared" si="47"/>
        <v>1491.8884590149985</v>
      </c>
      <c r="AL42" s="24">
        <f t="shared" si="17"/>
        <v>77.337203625982966</v>
      </c>
      <c r="AM42" s="23">
        <f t="shared" si="48"/>
        <v>132.41669813868327</v>
      </c>
      <c r="AN42" s="24">
        <f t="shared" si="18"/>
        <v>99.194075420982514</v>
      </c>
      <c r="AO42" s="24">
        <f t="shared" si="49"/>
        <v>303.53424670178703</v>
      </c>
      <c r="AP42" s="24">
        <f t="shared" si="19"/>
        <v>96.860555826131687</v>
      </c>
      <c r="AQ42" s="24">
        <f t="shared" si="20"/>
        <v>127.97704447632712</v>
      </c>
      <c r="AR42" s="27">
        <f t="shared" si="21"/>
        <v>1.4723780037705219</v>
      </c>
      <c r="AS42" s="28">
        <f t="shared" si="22"/>
        <v>0.84498020302468968</v>
      </c>
      <c r="AT42" s="28">
        <f t="shared" si="23"/>
        <v>84.498020302468973</v>
      </c>
      <c r="AU42" s="28">
        <f t="shared" si="24"/>
        <v>1.0014684287812041</v>
      </c>
      <c r="AV42" s="28">
        <f t="shared" si="50"/>
        <v>4.324747979784326</v>
      </c>
      <c r="AW42" s="28">
        <f t="shared" si="25"/>
        <v>100.14684287812041</v>
      </c>
      <c r="AX42" s="28">
        <f t="shared" si="51"/>
        <v>4.3247479797843287</v>
      </c>
      <c r="AY42" s="28">
        <f t="shared" si="26"/>
        <v>0.23287907538380725</v>
      </c>
      <c r="AZ42" s="28">
        <f t="shared" si="27"/>
        <v>0.93151630153522902</v>
      </c>
      <c r="BA42" s="24">
        <f t="shared" si="28"/>
        <v>90.739586433612573</v>
      </c>
      <c r="BB42" s="24">
        <f t="shared" si="29"/>
        <v>98.151464804099106</v>
      </c>
      <c r="BC42" s="29">
        <f t="shared" si="30"/>
        <v>4.5400728566108732</v>
      </c>
      <c r="BD42" s="29">
        <f t="shared" si="52"/>
        <v>1.4346593706921595</v>
      </c>
      <c r="BE42" s="29">
        <f t="shared" si="53"/>
        <v>5.7386374827686382</v>
      </c>
      <c r="BF42" s="29">
        <f t="shared" si="31"/>
        <v>4.5970782889284978</v>
      </c>
      <c r="BG42" s="29">
        <f t="shared" si="54"/>
        <v>-1.0000500033324755E-2</v>
      </c>
      <c r="BH42" s="29">
        <f t="shared" si="55"/>
        <v>-4.000200013329902E-2</v>
      </c>
      <c r="BI42" s="29">
        <f t="shared" si="32"/>
        <v>4.8518509078075773</v>
      </c>
      <c r="BJ42" s="30">
        <f t="shared" si="62"/>
        <v>0.38687878337998183</v>
      </c>
      <c r="BK42" s="29">
        <f t="shared" si="34"/>
        <v>-0.16844208027256014</v>
      </c>
      <c r="BL42" s="29">
        <f t="shared" si="63"/>
        <v>4.436728105715531</v>
      </c>
      <c r="BM42" s="29">
        <f t="shared" si="64"/>
        <v>1.4673516939497444E-3</v>
      </c>
      <c r="BN42" s="29">
        <f t="shared" si="56"/>
        <v>4.2338424764434297</v>
      </c>
      <c r="BO42" s="29">
        <f t="shared" si="65"/>
        <v>4.6066375376820412</v>
      </c>
      <c r="BP42" s="29">
        <f t="shared" si="57"/>
        <v>4.2338424764434279</v>
      </c>
      <c r="BQ42" s="29">
        <f t="shared" si="58"/>
        <v>4.0550838482687981</v>
      </c>
      <c r="BR42" s="29" t="e">
        <f t="shared" si="59"/>
        <v>#NUM!</v>
      </c>
      <c r="BS42" s="29">
        <f t="shared" si="60"/>
        <v>4.5079937165178334</v>
      </c>
      <c r="BT42" s="29">
        <f t="shared" si="37"/>
        <v>12.003436252683528</v>
      </c>
      <c r="BU42" s="29">
        <f t="shared" si="38"/>
        <v>12.439280422201426</v>
      </c>
      <c r="BV42" s="29">
        <f t="shared" si="61"/>
        <v>4.5770793058215657</v>
      </c>
      <c r="BW42" s="29">
        <f t="shared" si="39"/>
        <v>15.094706783527798</v>
      </c>
      <c r="BX42" s="64">
        <f t="shared" si="40"/>
        <v>4.5865118447486415</v>
      </c>
      <c r="BY42" s="95" t="e">
        <f t="shared" si="41"/>
        <v>#DIV/0!</v>
      </c>
      <c r="BZ42" s="95">
        <f t="shared" si="42"/>
        <v>9.3703474715494366</v>
      </c>
      <c r="CA42" s="95" t="e">
        <f t="shared" si="43"/>
        <v>#DIV/0!</v>
      </c>
      <c r="CB42" s="95">
        <f t="shared" si="44"/>
        <v>8.9924095550261054</v>
      </c>
      <c r="CC42" s="103" t="e">
        <f t="shared" si="45"/>
        <v>#DIV/0!</v>
      </c>
      <c r="CD42" s="103">
        <f t="shared" si="45"/>
        <v>8.4138302588353397</v>
      </c>
    </row>
    <row r="43" spans="1:82">
      <c r="A43" s="21" t="s">
        <v>42</v>
      </c>
      <c r="B43" s="69">
        <v>1.94</v>
      </c>
      <c r="C43" s="134">
        <v>119</v>
      </c>
      <c r="D43" s="132">
        <v>116.21</v>
      </c>
      <c r="E43" s="69">
        <v>88.1</v>
      </c>
      <c r="F43" s="69">
        <v>90.09</v>
      </c>
      <c r="G43" s="69">
        <v>60.97</v>
      </c>
      <c r="H43" s="35"/>
      <c r="I43" s="69">
        <v>10.26</v>
      </c>
      <c r="J43" s="69">
        <v>5.17</v>
      </c>
      <c r="K43" s="69">
        <v>168196.41</v>
      </c>
      <c r="L43" s="91" t="e">
        <f t="shared" si="5"/>
        <v>#DIV/0!</v>
      </c>
      <c r="M43" s="15">
        <v>97.1</v>
      </c>
      <c r="N43" s="15">
        <v>0.18</v>
      </c>
      <c r="O43" s="15">
        <v>-1.1499999999999999</v>
      </c>
      <c r="P43" s="15">
        <v>2451600</v>
      </c>
      <c r="Q43" s="94">
        <f t="shared" si="6"/>
        <v>7989.1548754179348</v>
      </c>
      <c r="R43" s="87"/>
      <c r="S43" s="49"/>
      <c r="T43" s="83">
        <v>306866</v>
      </c>
      <c r="U43" s="22"/>
      <c r="V43" s="69">
        <v>259498.85</v>
      </c>
      <c r="W43" s="81" t="e">
        <f t="shared" si="7"/>
        <v>#DIV/0!</v>
      </c>
      <c r="X43" s="128"/>
      <c r="Y43" s="81">
        <v>3588900</v>
      </c>
      <c r="Z43" s="88">
        <f t="shared" si="8"/>
        <v>11695.332816278114</v>
      </c>
      <c r="AA43" s="100">
        <v>200516</v>
      </c>
      <c r="AB43" s="101">
        <f t="shared" si="9"/>
        <v>389001.04</v>
      </c>
      <c r="AC43" s="101" t="e">
        <f t="shared" si="10"/>
        <v>#DIV/0!</v>
      </c>
      <c r="AD43" s="101">
        <f t="shared" si="11"/>
        <v>4098.6882172846481</v>
      </c>
      <c r="AE43" s="23">
        <f t="shared" si="12"/>
        <v>2.5649999999999999</v>
      </c>
      <c r="AF43" s="23">
        <f t="shared" si="13"/>
        <v>4.4999999999999998E-2</v>
      </c>
      <c r="AG43" s="23">
        <f t="shared" si="14"/>
        <v>1.2925</v>
      </c>
      <c r="AH43" s="23">
        <f t="shared" si="15"/>
        <v>-0.28749999999999998</v>
      </c>
      <c r="AI43" s="23">
        <f t="shared" si="46"/>
        <v>203.14474236206925</v>
      </c>
      <c r="AJ43" s="24">
        <f t="shared" si="16"/>
        <v>94.908668183038913</v>
      </c>
      <c r="AK43" s="23">
        <f t="shared" si="47"/>
        <v>1569.0190923460741</v>
      </c>
      <c r="AL43" s="24">
        <f t="shared" si="17"/>
        <v>81.335537053446288</v>
      </c>
      <c r="AM43" s="23">
        <f t="shared" si="48"/>
        <v>132.03600013153456</v>
      </c>
      <c r="AN43" s="24">
        <f t="shared" si="18"/>
        <v>98.908892454147193</v>
      </c>
      <c r="AO43" s="24">
        <f t="shared" si="49"/>
        <v>300.04360286471649</v>
      </c>
      <c r="AP43" s="24">
        <f t="shared" si="19"/>
        <v>95.746659434131175</v>
      </c>
      <c r="AQ43" s="24">
        <f t="shared" si="20"/>
        <v>111.33428981348636</v>
      </c>
      <c r="AR43" s="27">
        <f t="shared" si="21"/>
        <v>1.2609228143282962</v>
      </c>
      <c r="AS43" s="28">
        <f t="shared" si="22"/>
        <v>0.72362858784981143</v>
      </c>
      <c r="AT43" s="28">
        <f t="shared" si="23"/>
        <v>72.362858784981142</v>
      </c>
      <c r="AU43" s="28">
        <f t="shared" si="24"/>
        <v>0.97655462184873942</v>
      </c>
      <c r="AV43" s="28">
        <f t="shared" si="50"/>
        <v>-2.487727642376607</v>
      </c>
      <c r="AW43" s="28">
        <f t="shared" si="25"/>
        <v>97.65546218487394</v>
      </c>
      <c r="AX43" s="28">
        <f t="shared" si="51"/>
        <v>-2.4877276423766066</v>
      </c>
      <c r="AY43" s="28">
        <f t="shared" si="26"/>
        <v>1.170295155322254</v>
      </c>
      <c r="AZ43" s="28">
        <f t="shared" si="27"/>
        <v>4.6811806212890161</v>
      </c>
      <c r="BA43" s="24">
        <f t="shared" si="28"/>
        <v>93.451739362480808</v>
      </c>
      <c r="BB43" s="24">
        <f t="shared" si="29"/>
        <v>97.709071796698481</v>
      </c>
      <c r="BC43" s="29">
        <f t="shared" si="30"/>
        <v>4.5529150416241677</v>
      </c>
      <c r="BD43" s="29">
        <f t="shared" si="52"/>
        <v>1.2842185013294483</v>
      </c>
      <c r="BE43" s="29">
        <f t="shared" si="53"/>
        <v>5.136874005317793</v>
      </c>
      <c r="BF43" s="29">
        <f t="shared" si="31"/>
        <v>4.5941991481776547</v>
      </c>
      <c r="BG43" s="29">
        <f t="shared" si="54"/>
        <v>-0.28791407508430567</v>
      </c>
      <c r="BH43" s="29">
        <f t="shared" si="55"/>
        <v>-1.1516563003372227</v>
      </c>
      <c r="BI43" s="29">
        <f t="shared" si="32"/>
        <v>4.7125372954107858</v>
      </c>
      <c r="BJ43" s="30">
        <f t="shared" si="62"/>
        <v>0.2318438452190526</v>
      </c>
      <c r="BK43" s="29">
        <f t="shared" si="34"/>
        <v>-0.32347701843348914</v>
      </c>
      <c r="BL43" s="29">
        <f t="shared" si="63"/>
        <v>4.2816931675546019</v>
      </c>
      <c r="BM43" s="29">
        <f t="shared" si="64"/>
        <v>-2.3724593876747122E-2</v>
      </c>
      <c r="BN43" s="29">
        <f t="shared" si="56"/>
        <v>-2.5191945570696865</v>
      </c>
      <c r="BO43" s="29">
        <f t="shared" si="65"/>
        <v>4.5814455921113444</v>
      </c>
      <c r="BP43" s="29">
        <f t="shared" si="57"/>
        <v>-2.5191945570696817</v>
      </c>
      <c r="BQ43" s="29">
        <f t="shared" si="58"/>
        <v>4.1103819399197246</v>
      </c>
      <c r="BR43" s="29" t="e">
        <f t="shared" si="59"/>
        <v>#NUM!</v>
      </c>
      <c r="BS43" s="29">
        <f t="shared" si="60"/>
        <v>4.5374451464889862</v>
      </c>
      <c r="BT43" s="29">
        <f t="shared" si="37"/>
        <v>12.03288768265468</v>
      </c>
      <c r="BU43" s="29">
        <f t="shared" si="38"/>
        <v>12.466507549979031</v>
      </c>
      <c r="BV43" s="29">
        <f t="shared" si="61"/>
        <v>4.5757413752972793</v>
      </c>
      <c r="BW43" s="29">
        <f t="shared" si="39"/>
        <v>15.093356306827106</v>
      </c>
      <c r="BX43" s="64">
        <f t="shared" si="40"/>
        <v>4.5819944083378878</v>
      </c>
      <c r="BY43" s="95" t="e">
        <f t="shared" si="41"/>
        <v>#DIV/0!</v>
      </c>
      <c r="BZ43" s="95">
        <f t="shared" si="42"/>
        <v>9.3669451366106316</v>
      </c>
      <c r="CA43" s="95" t="e">
        <f t="shared" si="43"/>
        <v>#DIV/0!</v>
      </c>
      <c r="CB43" s="95">
        <f t="shared" si="44"/>
        <v>8.9858402603772412</v>
      </c>
      <c r="CC43" s="103" t="e">
        <f t="shared" si="45"/>
        <v>#DIV/0!</v>
      </c>
      <c r="CD43" s="103">
        <f t="shared" si="45"/>
        <v>8.318422254494692</v>
      </c>
    </row>
    <row r="44" spans="1:82">
      <c r="A44" s="21" t="s">
        <v>43</v>
      </c>
      <c r="B44" s="69">
        <v>1.79</v>
      </c>
      <c r="C44" s="134">
        <v>124.72</v>
      </c>
      <c r="D44" s="132">
        <v>117.57</v>
      </c>
      <c r="E44" s="69">
        <v>83.48</v>
      </c>
      <c r="F44" s="69">
        <v>90.73</v>
      </c>
      <c r="G44" s="69">
        <v>63.04</v>
      </c>
      <c r="H44" s="35"/>
      <c r="I44" s="69">
        <v>8.76</v>
      </c>
      <c r="J44" s="69">
        <v>4.3899999999999997</v>
      </c>
      <c r="K44" s="69">
        <v>172071.22</v>
      </c>
      <c r="L44" s="91" t="e">
        <f t="shared" si="5"/>
        <v>#DIV/0!</v>
      </c>
      <c r="M44" s="15">
        <v>97.42</v>
      </c>
      <c r="N44" s="15">
        <v>0.15</v>
      </c>
      <c r="O44" s="15">
        <v>-1.62</v>
      </c>
      <c r="P44" s="15">
        <v>2466475</v>
      </c>
      <c r="Q44" s="94">
        <f t="shared" si="6"/>
        <v>8019.1531766442431</v>
      </c>
      <c r="R44" s="87"/>
      <c r="S44" s="49"/>
      <c r="T44" s="83">
        <v>307573</v>
      </c>
      <c r="U44" s="22"/>
      <c r="V44" s="69">
        <v>265717.43</v>
      </c>
      <c r="W44" s="81" t="e">
        <f t="shared" si="7"/>
        <v>#DIV/0!</v>
      </c>
      <c r="X44" s="128"/>
      <c r="Y44" s="81">
        <v>3600625</v>
      </c>
      <c r="Z44" s="88">
        <f t="shared" si="8"/>
        <v>11706.570472700791</v>
      </c>
      <c r="AA44" s="100">
        <v>220613</v>
      </c>
      <c r="AB44" s="101">
        <f t="shared" si="9"/>
        <v>394897.27</v>
      </c>
      <c r="AC44" s="101" t="e">
        <f t="shared" si="10"/>
        <v>#DIV/0!</v>
      </c>
      <c r="AD44" s="101">
        <f t="shared" si="11"/>
        <v>4115.6443262464663</v>
      </c>
      <c r="AE44" s="23">
        <f t="shared" si="12"/>
        <v>2.19</v>
      </c>
      <c r="AF44" s="23">
        <f t="shared" si="13"/>
        <v>3.7499999999999999E-2</v>
      </c>
      <c r="AG44" s="23">
        <f t="shared" si="14"/>
        <v>1.0974999999999999</v>
      </c>
      <c r="AH44" s="23">
        <f t="shared" si="15"/>
        <v>-0.40500000000000003</v>
      </c>
      <c r="AI44" s="23">
        <f t="shared" si="46"/>
        <v>205.37425590949294</v>
      </c>
      <c r="AJ44" s="24">
        <f t="shared" si="16"/>
        <v>95.950290816347746</v>
      </c>
      <c r="AK44" s="23">
        <f t="shared" si="47"/>
        <v>1637.8990305000668</v>
      </c>
      <c r="AL44" s="24">
        <f t="shared" si="17"/>
        <v>84.906167130092598</v>
      </c>
      <c r="AM44" s="23">
        <f t="shared" si="48"/>
        <v>131.50125433100186</v>
      </c>
      <c r="AN44" s="24">
        <f t="shared" si="18"/>
        <v>98.508311439707896</v>
      </c>
      <c r="AO44" s="24">
        <f t="shared" si="49"/>
        <v>295.18289649830808</v>
      </c>
      <c r="AP44" s="24">
        <f t="shared" si="19"/>
        <v>94.19556355129825</v>
      </c>
      <c r="AQ44" s="24">
        <f t="shared" si="20"/>
        <v>102.72596843615496</v>
      </c>
      <c r="AR44" s="27">
        <f t="shared" si="21"/>
        <v>1.1461380308358946</v>
      </c>
      <c r="AS44" s="28">
        <f t="shared" si="22"/>
        <v>0.6577549674811447</v>
      </c>
      <c r="AT44" s="28">
        <f t="shared" si="23"/>
        <v>65.775496748114463</v>
      </c>
      <c r="AU44" s="28">
        <f t="shared" si="24"/>
        <v>0.9426715843489416</v>
      </c>
      <c r="AV44" s="28">
        <f t="shared" si="50"/>
        <v>-3.469651030441391</v>
      </c>
      <c r="AW44" s="28">
        <f t="shared" si="25"/>
        <v>94.267158434894156</v>
      </c>
      <c r="AX44" s="28">
        <f t="shared" si="51"/>
        <v>-3.4696510304413932</v>
      </c>
      <c r="AY44" s="28">
        <f t="shared" si="26"/>
        <v>0.31470613251680657</v>
      </c>
      <c r="AZ44" s="28">
        <f t="shared" si="27"/>
        <v>1.2588245300672263</v>
      </c>
      <c r="BA44" s="24">
        <f t="shared" si="28"/>
        <v>95.604625587574048</v>
      </c>
      <c r="BB44" s="24">
        <f t="shared" si="29"/>
        <v>98.301918281841211</v>
      </c>
      <c r="BC44" s="29">
        <f t="shared" si="30"/>
        <v>4.5638302533646735</v>
      </c>
      <c r="BD44" s="29">
        <f t="shared" si="52"/>
        <v>1.0915211740505804</v>
      </c>
      <c r="BE44" s="29">
        <f t="shared" si="53"/>
        <v>4.3660846962023214</v>
      </c>
      <c r="BF44" s="29">
        <f t="shared" si="31"/>
        <v>4.5901409247167999</v>
      </c>
      <c r="BG44" s="29">
        <f t="shared" si="54"/>
        <v>-0.40582234608548262</v>
      </c>
      <c r="BH44" s="29">
        <f t="shared" si="55"/>
        <v>-1.6232893843419305</v>
      </c>
      <c r="BI44" s="29">
        <f t="shared" si="32"/>
        <v>4.6320649421882134</v>
      </c>
      <c r="BJ44" s="30">
        <f t="shared" si="62"/>
        <v>0.13639805679512013</v>
      </c>
      <c r="BK44" s="29">
        <f t="shared" si="34"/>
        <v>-0.41892280685742173</v>
      </c>
      <c r="BL44" s="29">
        <f t="shared" si="63"/>
        <v>4.1862473791306698</v>
      </c>
      <c r="BM44" s="29">
        <f t="shared" si="64"/>
        <v>-5.9037323869871323E-2</v>
      </c>
      <c r="BN44" s="29">
        <f t="shared" si="56"/>
        <v>-3.5312729993124203</v>
      </c>
      <c r="BO44" s="29">
        <f t="shared" si="65"/>
        <v>4.5461328621182204</v>
      </c>
      <c r="BP44" s="29">
        <f t="shared" si="57"/>
        <v>-3.5312729993123959</v>
      </c>
      <c r="BQ44" s="29">
        <f t="shared" si="58"/>
        <v>4.1437694455496237</v>
      </c>
      <c r="BR44" s="29" t="e">
        <f t="shared" si="59"/>
        <v>#NUM!</v>
      </c>
      <c r="BS44" s="29">
        <f t="shared" si="60"/>
        <v>4.5602212036941081</v>
      </c>
      <c r="BT44" s="29">
        <f t="shared" si="37"/>
        <v>12.055663739859803</v>
      </c>
      <c r="BU44" s="29">
        <f t="shared" si="38"/>
        <v>12.49018872989739</v>
      </c>
      <c r="BV44" s="29">
        <f t="shared" si="61"/>
        <v>4.5790315283783967</v>
      </c>
      <c r="BW44" s="29">
        <f t="shared" si="39"/>
        <v>15.096617999468785</v>
      </c>
      <c r="BX44" s="64">
        <f t="shared" si="40"/>
        <v>4.5880435415287488</v>
      </c>
      <c r="BY44" s="95" t="e">
        <f t="shared" si="41"/>
        <v>#DIV/0!</v>
      </c>
      <c r="BZ44" s="95">
        <f t="shared" si="42"/>
        <v>9.367905542022763</v>
      </c>
      <c r="CA44" s="95" t="e">
        <f t="shared" si="43"/>
        <v>#DIV/0!</v>
      </c>
      <c r="CB44" s="95">
        <f t="shared" si="44"/>
        <v>8.9895881063385534</v>
      </c>
      <c r="CC44" s="103" t="e">
        <f t="shared" si="45"/>
        <v>#DIV/0!</v>
      </c>
      <c r="CD44" s="103">
        <f t="shared" si="45"/>
        <v>8.3225506807436034</v>
      </c>
    </row>
    <row r="45" spans="1:82">
      <c r="A45" s="21" t="s">
        <v>44</v>
      </c>
      <c r="B45" s="69">
        <v>1.74</v>
      </c>
      <c r="C45" s="134">
        <v>132.44</v>
      </c>
      <c r="D45" s="133">
        <v>117.94</v>
      </c>
      <c r="E45" s="69">
        <v>92.47</v>
      </c>
      <c r="F45" s="69">
        <v>97.8</v>
      </c>
      <c r="G45" s="69">
        <v>64.12</v>
      </c>
      <c r="H45" s="35"/>
      <c r="I45" s="69">
        <v>8.64</v>
      </c>
      <c r="J45" s="69">
        <v>4.22</v>
      </c>
      <c r="K45" s="69">
        <v>172884.86</v>
      </c>
      <c r="L45" s="91" t="e">
        <f t="shared" si="5"/>
        <v>#DIV/0!</v>
      </c>
      <c r="M45" s="15">
        <v>98.36</v>
      </c>
      <c r="N45" s="15">
        <v>0.12</v>
      </c>
      <c r="O45" s="15">
        <v>1.44</v>
      </c>
      <c r="P45" s="15">
        <v>2466200</v>
      </c>
      <c r="Q45" s="94">
        <f t="shared" si="6"/>
        <v>7999.7404998621405</v>
      </c>
      <c r="R45" s="87"/>
      <c r="S45" s="49"/>
      <c r="T45" s="83">
        <v>308285</v>
      </c>
      <c r="U45" s="22"/>
      <c r="V45" s="69">
        <v>271618.23</v>
      </c>
      <c r="W45" s="81" t="e">
        <f t="shared" si="7"/>
        <v>#DIV/0!</v>
      </c>
      <c r="X45" s="128"/>
      <c r="Y45" s="81">
        <v>3635475</v>
      </c>
      <c r="Z45" s="88">
        <f t="shared" si="8"/>
        <v>11792.57829605722</v>
      </c>
      <c r="AA45" s="100">
        <v>237424</v>
      </c>
      <c r="AB45" s="101">
        <f t="shared" si="9"/>
        <v>413117.76</v>
      </c>
      <c r="AC45" s="101" t="e">
        <f t="shared" si="10"/>
        <v>#DIV/0!</v>
      </c>
      <c r="AD45" s="101">
        <f t="shared" si="11"/>
        <v>4260.590198922464</v>
      </c>
      <c r="AE45" s="23">
        <f t="shared" si="12"/>
        <v>2.16</v>
      </c>
      <c r="AF45" s="23">
        <f t="shared" si="13"/>
        <v>0.03</v>
      </c>
      <c r="AG45" s="23">
        <f t="shared" si="14"/>
        <v>1.0549999999999999</v>
      </c>
      <c r="AH45" s="23">
        <f t="shared" si="15"/>
        <v>0.36</v>
      </c>
      <c r="AI45" s="23">
        <f t="shared" si="46"/>
        <v>207.5409543093381</v>
      </c>
      <c r="AJ45" s="24">
        <f t="shared" si="16"/>
        <v>96.962566384460231</v>
      </c>
      <c r="AK45" s="23">
        <f t="shared" si="47"/>
        <v>1707.0183695871697</v>
      </c>
      <c r="AL45" s="24">
        <f t="shared" si="17"/>
        <v>88.489207382982499</v>
      </c>
      <c r="AM45" s="23">
        <f t="shared" si="48"/>
        <v>131.97465884659348</v>
      </c>
      <c r="AN45" s="24">
        <f t="shared" si="18"/>
        <v>98.862941360890872</v>
      </c>
      <c r="AO45" s="24">
        <f t="shared" si="49"/>
        <v>299.43353020788373</v>
      </c>
      <c r="AP45" s="24">
        <f t="shared" si="19"/>
        <v>95.551979666436949</v>
      </c>
      <c r="AQ45" s="24">
        <f t="shared" si="20"/>
        <v>99.856527977044479</v>
      </c>
      <c r="AR45" s="27">
        <f t="shared" si="21"/>
        <v>1.10646068462614</v>
      </c>
      <c r="AS45" s="28">
        <f t="shared" si="22"/>
        <v>0.63498461097626402</v>
      </c>
      <c r="AT45" s="28">
        <f t="shared" si="23"/>
        <v>63.498461097626397</v>
      </c>
      <c r="AU45" s="28">
        <f t="shared" si="24"/>
        <v>0.89051646028390219</v>
      </c>
      <c r="AV45" s="28">
        <f t="shared" si="50"/>
        <v>-5.532692926249652</v>
      </c>
      <c r="AW45" s="28">
        <f t="shared" si="25"/>
        <v>89.051646028390223</v>
      </c>
      <c r="AX45" s="28">
        <f t="shared" si="51"/>
        <v>-5.5326929262496432</v>
      </c>
      <c r="AY45" s="28">
        <f t="shared" si="26"/>
        <v>0.68678989316601768</v>
      </c>
      <c r="AZ45" s="28">
        <f t="shared" si="27"/>
        <v>2.7471595726640707</v>
      </c>
      <c r="BA45" s="24">
        <f t="shared" si="28"/>
        <v>96.056692746527588</v>
      </c>
      <c r="BB45" s="24">
        <f t="shared" si="29"/>
        <v>98.290958094720921</v>
      </c>
      <c r="BC45" s="29">
        <f t="shared" si="30"/>
        <v>4.5743249904573151</v>
      </c>
      <c r="BD45" s="29">
        <f t="shared" si="52"/>
        <v>1.0494737092641593</v>
      </c>
      <c r="BE45" s="29">
        <f t="shared" si="53"/>
        <v>4.1978948370566371</v>
      </c>
      <c r="BF45" s="29">
        <f t="shared" si="31"/>
        <v>4.5937344602269308</v>
      </c>
      <c r="BG45" s="29">
        <f t="shared" si="54"/>
        <v>0.3593535510130863</v>
      </c>
      <c r="BH45" s="29">
        <f t="shared" si="55"/>
        <v>1.4374142040523452</v>
      </c>
      <c r="BI45" s="29">
        <f t="shared" si="32"/>
        <v>4.6037344355619876</v>
      </c>
      <c r="BJ45" s="30">
        <f t="shared" si="62"/>
        <v>0.10116634858638299</v>
      </c>
      <c r="BK45" s="29">
        <f t="shared" si="34"/>
        <v>-0.45415451506615889</v>
      </c>
      <c r="BL45" s="29">
        <f t="shared" si="63"/>
        <v>4.1510156709219324</v>
      </c>
      <c r="BM45" s="29">
        <f t="shared" si="64"/>
        <v>-0.11595369210668739</v>
      </c>
      <c r="BN45" s="29">
        <f t="shared" si="56"/>
        <v>-5.6916368236816073</v>
      </c>
      <c r="BO45" s="29">
        <f t="shared" si="65"/>
        <v>4.4892164938814041</v>
      </c>
      <c r="BP45" s="29">
        <f t="shared" si="57"/>
        <v>-5.6916368236816339</v>
      </c>
      <c r="BQ45" s="29">
        <f t="shared" si="58"/>
        <v>4.1607563277413524</v>
      </c>
      <c r="BR45" s="29" t="e">
        <f t="shared" si="59"/>
        <v>#NUM!</v>
      </c>
      <c r="BS45" s="29">
        <f t="shared" si="60"/>
        <v>4.5649385666051305</v>
      </c>
      <c r="BT45" s="29">
        <f t="shared" si="37"/>
        <v>12.060381102770824</v>
      </c>
      <c r="BU45" s="29">
        <f t="shared" si="38"/>
        <v>12.512152793180013</v>
      </c>
      <c r="BV45" s="29">
        <f t="shared" si="61"/>
        <v>4.5886342173479919</v>
      </c>
      <c r="BW45" s="29">
        <f t="shared" si="39"/>
        <v>15.106250334415405</v>
      </c>
      <c r="BX45" s="64">
        <f t="shared" si="40"/>
        <v>4.5879320401627419</v>
      </c>
      <c r="BY45" s="95" t="e">
        <f t="shared" si="41"/>
        <v>#DIV/0!</v>
      </c>
      <c r="BZ45" s="95">
        <f t="shared" si="42"/>
        <v>9.3752256546154698</v>
      </c>
      <c r="CA45" s="95" t="e">
        <f t="shared" si="43"/>
        <v>#DIV/0!</v>
      </c>
      <c r="CB45" s="95">
        <f t="shared" si="44"/>
        <v>8.9871643826186336</v>
      </c>
      <c r="CC45" s="103" t="e">
        <f t="shared" si="45"/>
        <v>#DIV/0!</v>
      </c>
      <c r="CD45" s="103">
        <f t="shared" si="45"/>
        <v>8.3571629740150311</v>
      </c>
    </row>
    <row r="46" spans="1:82">
      <c r="A46" s="21" t="s">
        <v>45</v>
      </c>
      <c r="B46" s="69">
        <v>1.79</v>
      </c>
      <c r="C46" s="134">
        <v>134.38</v>
      </c>
      <c r="D46" s="132">
        <v>118.75</v>
      </c>
      <c r="E46" s="69">
        <v>88.36</v>
      </c>
      <c r="F46" s="69">
        <v>97.98</v>
      </c>
      <c r="G46" s="69">
        <v>63.08</v>
      </c>
      <c r="H46" s="35"/>
      <c r="I46" s="69">
        <v>8.64</v>
      </c>
      <c r="J46" s="69">
        <v>4.8600000000000003</v>
      </c>
      <c r="K46" s="69">
        <v>175532.29</v>
      </c>
      <c r="L46" s="91" t="e">
        <f t="shared" si="5"/>
        <v>#DIV/0!</v>
      </c>
      <c r="M46" s="15">
        <v>98.78</v>
      </c>
      <c r="N46" s="15">
        <v>0.13</v>
      </c>
      <c r="O46" s="15">
        <v>2.36</v>
      </c>
      <c r="P46" s="15">
        <v>2479425</v>
      </c>
      <c r="Q46" s="94">
        <f t="shared" si="6"/>
        <v>8026.6267400453216</v>
      </c>
      <c r="R46" s="87"/>
      <c r="S46" s="49"/>
      <c r="T46" s="83">
        <v>308900</v>
      </c>
      <c r="U46" s="22"/>
      <c r="V46" s="69">
        <v>276659.5</v>
      </c>
      <c r="W46" s="81" t="e">
        <f t="shared" si="7"/>
        <v>#DIV/0!</v>
      </c>
      <c r="X46" s="128"/>
      <c r="Y46" s="81">
        <v>3651200</v>
      </c>
      <c r="Z46" s="88">
        <f t="shared" si="8"/>
        <v>11820.006474587246</v>
      </c>
      <c r="AA46" s="100">
        <v>242618</v>
      </c>
      <c r="AB46" s="101">
        <f t="shared" si="9"/>
        <v>434286.22000000003</v>
      </c>
      <c r="AC46" s="101" t="e">
        <f t="shared" si="10"/>
        <v>#DIV/0!</v>
      </c>
      <c r="AD46" s="101">
        <f t="shared" si="11"/>
        <v>4425.1405387949389</v>
      </c>
      <c r="AE46" s="23">
        <f t="shared" si="12"/>
        <v>2.16</v>
      </c>
      <c r="AF46" s="23">
        <f t="shared" si="13"/>
        <v>3.2500000000000001E-2</v>
      </c>
      <c r="AG46" s="23">
        <f t="shared" si="14"/>
        <v>1.2150000000000001</v>
      </c>
      <c r="AH46" s="23">
        <f t="shared" si="15"/>
        <v>0.59</v>
      </c>
      <c r="AI46" s="23">
        <f t="shared" si="46"/>
        <v>210.06257690419659</v>
      </c>
      <c r="AJ46" s="24">
        <f t="shared" si="16"/>
        <v>98.140661566031426</v>
      </c>
      <c r="AK46" s="23">
        <f t="shared" si="47"/>
        <v>1789.9794623491061</v>
      </c>
      <c r="AL46" s="24">
        <f t="shared" si="17"/>
        <v>92.789782861795445</v>
      </c>
      <c r="AM46" s="23">
        <f t="shared" si="48"/>
        <v>132.75330933378839</v>
      </c>
      <c r="AN46" s="24">
        <f t="shared" si="18"/>
        <v>99.446232714920129</v>
      </c>
      <c r="AO46" s="24">
        <f t="shared" si="49"/>
        <v>306.50016152078979</v>
      </c>
      <c r="AP46" s="24">
        <f t="shared" si="19"/>
        <v>97.807006386564865</v>
      </c>
      <c r="AQ46" s="24">
        <f t="shared" si="20"/>
        <v>102.72596843615496</v>
      </c>
      <c r="AR46" s="27">
        <f t="shared" si="21"/>
        <v>1.131226833496652</v>
      </c>
      <c r="AS46" s="28">
        <f t="shared" si="22"/>
        <v>0.64919760889334399</v>
      </c>
      <c r="AT46" s="28">
        <f t="shared" si="23"/>
        <v>64.919760889334398</v>
      </c>
      <c r="AU46" s="28">
        <f t="shared" si="24"/>
        <v>0.8836880488167882</v>
      </c>
      <c r="AV46" s="28">
        <f t="shared" si="50"/>
        <v>-0.76679227972238184</v>
      </c>
      <c r="AW46" s="28">
        <f t="shared" si="25"/>
        <v>88.368804881678813</v>
      </c>
      <c r="AX46" s="28">
        <f t="shared" si="51"/>
        <v>-0.76679227972239483</v>
      </c>
      <c r="AY46" s="28">
        <f t="shared" si="26"/>
        <v>2.3747368421052517</v>
      </c>
      <c r="AZ46" s="28">
        <f t="shared" si="27"/>
        <v>9.4989473684210068</v>
      </c>
      <c r="BA46" s="24">
        <f t="shared" si="28"/>
        <v>97.527633406559616</v>
      </c>
      <c r="BB46" s="24">
        <f t="shared" si="29"/>
        <v>98.81804345714194</v>
      </c>
      <c r="BC46" s="29">
        <f t="shared" si="30"/>
        <v>4.5864017716827643</v>
      </c>
      <c r="BD46" s="29">
        <f t="shared" si="52"/>
        <v>1.2076781225449196</v>
      </c>
      <c r="BE46" s="29">
        <f t="shared" si="53"/>
        <v>4.8307124901796783</v>
      </c>
      <c r="BF46" s="29">
        <f t="shared" si="31"/>
        <v>4.5996171233850864</v>
      </c>
      <c r="BG46" s="29">
        <f t="shared" si="54"/>
        <v>0.58826631581556654</v>
      </c>
      <c r="BH46" s="29">
        <f t="shared" si="55"/>
        <v>2.3530652632622662</v>
      </c>
      <c r="BI46" s="29">
        <f t="shared" si="32"/>
        <v>4.6320649421882134</v>
      </c>
      <c r="BJ46" s="30">
        <f t="shared" si="62"/>
        <v>0.12330273714531513</v>
      </c>
      <c r="BK46" s="29">
        <f t="shared" si="34"/>
        <v>-0.43201812650722682</v>
      </c>
      <c r="BL46" s="29">
        <f t="shared" si="63"/>
        <v>4.1731520594808647</v>
      </c>
      <c r="BM46" s="29">
        <f t="shared" si="64"/>
        <v>-0.12365116457725334</v>
      </c>
      <c r="BN46" s="29">
        <f t="shared" si="56"/>
        <v>-0.76974724705659447</v>
      </c>
      <c r="BO46" s="29">
        <f t="shared" si="65"/>
        <v>4.481519021410838</v>
      </c>
      <c r="BP46" s="29">
        <f t="shared" si="57"/>
        <v>-0.76974724705660691</v>
      </c>
      <c r="BQ46" s="29">
        <f t="shared" si="58"/>
        <v>4.1444037620948375</v>
      </c>
      <c r="BR46" s="29" t="e">
        <f t="shared" si="59"/>
        <v>#NUM!</v>
      </c>
      <c r="BS46" s="29">
        <f t="shared" si="60"/>
        <v>4.5801357574025241</v>
      </c>
      <c r="BT46" s="29">
        <f t="shared" si="37"/>
        <v>12.075578293568219</v>
      </c>
      <c r="BU46" s="29">
        <f t="shared" si="38"/>
        <v>12.530542787154708</v>
      </c>
      <c r="BV46" s="29">
        <f t="shared" si="61"/>
        <v>4.5928951551124788</v>
      </c>
      <c r="BW46" s="29">
        <f t="shared" si="39"/>
        <v>15.110566438649894</v>
      </c>
      <c r="BX46" s="64">
        <f t="shared" si="40"/>
        <v>4.5932802141641416</v>
      </c>
      <c r="BY46" s="95" t="e">
        <f t="shared" si="41"/>
        <v>#DIV/0!</v>
      </c>
      <c r="BZ46" s="95">
        <f t="shared" si="42"/>
        <v>9.3775488387253585</v>
      </c>
      <c r="CA46" s="95" t="e">
        <f t="shared" si="43"/>
        <v>#DIV/0!</v>
      </c>
      <c r="CB46" s="95">
        <f t="shared" si="44"/>
        <v>8.9905196364954314</v>
      </c>
      <c r="CC46" s="103" t="e">
        <f t="shared" si="45"/>
        <v>#DIV/0!</v>
      </c>
      <c r="CD46" s="103">
        <f t="shared" si="45"/>
        <v>8.3950573171173328</v>
      </c>
    </row>
    <row r="47" spans="1:82">
      <c r="A47" s="21" t="s">
        <v>46</v>
      </c>
      <c r="B47" s="69">
        <v>1.8</v>
      </c>
      <c r="C47" s="134">
        <v>142.44</v>
      </c>
      <c r="D47" s="132">
        <v>121.57</v>
      </c>
      <c r="E47" s="69">
        <v>103.02</v>
      </c>
      <c r="F47" s="69">
        <v>97.34</v>
      </c>
      <c r="G47" s="69">
        <v>66.319999999999993</v>
      </c>
      <c r="H47" s="35"/>
      <c r="I47" s="69">
        <v>9.34</v>
      </c>
      <c r="J47" s="69">
        <v>5.0999999999999996</v>
      </c>
      <c r="K47" s="69">
        <v>177662.82</v>
      </c>
      <c r="L47" s="91" t="e">
        <f t="shared" si="5"/>
        <v>#DIV/0!</v>
      </c>
      <c r="M47" s="15">
        <v>99.74</v>
      </c>
      <c r="N47" s="15">
        <v>0.19</v>
      </c>
      <c r="O47" s="15">
        <v>1.76</v>
      </c>
      <c r="P47" s="15">
        <v>2499600</v>
      </c>
      <c r="Q47" s="94">
        <f t="shared" si="6"/>
        <v>8077.374239393519</v>
      </c>
      <c r="R47" s="87"/>
      <c r="S47" s="49"/>
      <c r="T47" s="83">
        <v>309457</v>
      </c>
      <c r="U47" s="22"/>
      <c r="V47" s="69">
        <v>280887.42</v>
      </c>
      <c r="W47" s="81" t="e">
        <f t="shared" si="7"/>
        <v>#DIV/0!</v>
      </c>
      <c r="X47" s="128"/>
      <c r="Y47" s="81">
        <v>3686475</v>
      </c>
      <c r="Z47" s="88">
        <f t="shared" si="8"/>
        <v>11912.721315077701</v>
      </c>
      <c r="AA47" s="100">
        <v>251825</v>
      </c>
      <c r="AB47" s="101">
        <f t="shared" si="9"/>
        <v>453285</v>
      </c>
      <c r="AC47" s="101" t="e">
        <f t="shared" si="10"/>
        <v>#DIV/0!</v>
      </c>
      <c r="AD47" s="101">
        <f t="shared" si="11"/>
        <v>4560.5803809317058</v>
      </c>
      <c r="AE47" s="23">
        <f t="shared" si="12"/>
        <v>2.335</v>
      </c>
      <c r="AF47" s="23">
        <f t="shared" si="13"/>
        <v>4.7500000000000001E-2</v>
      </c>
      <c r="AG47" s="23">
        <f t="shared" si="14"/>
        <v>1.2749999999999999</v>
      </c>
      <c r="AH47" s="23">
        <f t="shared" si="15"/>
        <v>0.44</v>
      </c>
      <c r="AI47" s="23">
        <f t="shared" si="46"/>
        <v>212.7408747597251</v>
      </c>
      <c r="AJ47" s="24">
        <f t="shared" si="16"/>
        <v>99.391955000998337</v>
      </c>
      <c r="AK47" s="23">
        <f t="shared" si="47"/>
        <v>1881.2684149289105</v>
      </c>
      <c r="AL47" s="24">
        <f t="shared" si="17"/>
        <v>97.52206178774702</v>
      </c>
      <c r="AM47" s="23">
        <f t="shared" si="48"/>
        <v>133.33742389485707</v>
      </c>
      <c r="AN47" s="24">
        <f t="shared" si="18"/>
        <v>99.883796138865776</v>
      </c>
      <c r="AO47" s="24">
        <f t="shared" si="49"/>
        <v>311.89456436355573</v>
      </c>
      <c r="AP47" s="24">
        <f t="shared" si="19"/>
        <v>99.528409698968417</v>
      </c>
      <c r="AQ47" s="24">
        <f t="shared" si="20"/>
        <v>103.29985652797704</v>
      </c>
      <c r="AR47" s="27">
        <f t="shared" si="21"/>
        <v>1.1281676042829714</v>
      </c>
      <c r="AS47" s="28">
        <f t="shared" si="22"/>
        <v>0.64744195367745838</v>
      </c>
      <c r="AT47" s="28">
        <f t="shared" si="23"/>
        <v>64.744195367745846</v>
      </c>
      <c r="AU47" s="28">
        <f t="shared" si="24"/>
        <v>0.85348216793035658</v>
      </c>
      <c r="AV47" s="28">
        <f t="shared" si="50"/>
        <v>-3.4181610724367832</v>
      </c>
      <c r="AW47" s="28">
        <f t="shared" si="25"/>
        <v>85.348216793035661</v>
      </c>
      <c r="AX47" s="28">
        <f t="shared" si="51"/>
        <v>-3.4181610724367726</v>
      </c>
      <c r="AY47" s="28">
        <f t="shared" si="26"/>
        <v>-0.32080282964546125</v>
      </c>
      <c r="AZ47" s="28">
        <f t="shared" si="27"/>
        <v>-1.283211318581845</v>
      </c>
      <c r="BA47" s="24">
        <f t="shared" si="28"/>
        <v>98.711378851922831</v>
      </c>
      <c r="BB47" s="24">
        <f t="shared" si="29"/>
        <v>99.622122639511971</v>
      </c>
      <c r="BC47" s="29">
        <f t="shared" si="30"/>
        <v>4.5990711747834272</v>
      </c>
      <c r="BD47" s="29">
        <f t="shared" si="52"/>
        <v>1.266940310066289</v>
      </c>
      <c r="BE47" s="29">
        <f t="shared" si="53"/>
        <v>5.0677612402651562</v>
      </c>
      <c r="BF47" s="29">
        <f t="shared" si="31"/>
        <v>4.604007471686379</v>
      </c>
      <c r="BG47" s="29">
        <f t="shared" si="54"/>
        <v>0.43903483012925903</v>
      </c>
      <c r="BH47" s="29">
        <f t="shared" si="55"/>
        <v>1.7561393205170361</v>
      </c>
      <c r="BI47" s="29">
        <f t="shared" si="32"/>
        <v>4.637635987237668</v>
      </c>
      <c r="BJ47" s="30">
        <f t="shared" si="62"/>
        <v>0.12059472739540042</v>
      </c>
      <c r="BK47" s="29">
        <f t="shared" si="34"/>
        <v>-0.43472613625714157</v>
      </c>
      <c r="BL47" s="29">
        <f t="shared" si="63"/>
        <v>4.1704440497309498</v>
      </c>
      <c r="BM47" s="29">
        <f t="shared" si="64"/>
        <v>-0.15843062984187448</v>
      </c>
      <c r="BN47" s="29">
        <f t="shared" si="56"/>
        <v>-3.4779465264621141</v>
      </c>
      <c r="BO47" s="29">
        <f t="shared" si="65"/>
        <v>4.4467395561462171</v>
      </c>
      <c r="BP47" s="29">
        <f t="shared" si="57"/>
        <v>-3.4779465264620946</v>
      </c>
      <c r="BQ47" s="29">
        <f t="shared" si="58"/>
        <v>4.1944915108270395</v>
      </c>
      <c r="BR47" s="29" t="e">
        <f t="shared" si="59"/>
        <v>#NUM!</v>
      </c>
      <c r="BS47" s="29">
        <f t="shared" si="60"/>
        <v>4.5922002270478952</v>
      </c>
      <c r="BT47" s="29">
        <f t="shared" si="37"/>
        <v>12.087642763213591</v>
      </c>
      <c r="BU47" s="29">
        <f t="shared" si="38"/>
        <v>12.545709227468612</v>
      </c>
      <c r="BV47" s="29">
        <f t="shared" si="61"/>
        <v>4.6025668001179767</v>
      </c>
      <c r="BW47" s="29">
        <f t="shared" si="39"/>
        <v>15.120181274888781</v>
      </c>
      <c r="BX47" s="64">
        <f t="shared" si="40"/>
        <v>4.6013842547812382</v>
      </c>
      <c r="BY47" s="95" t="e">
        <f t="shared" si="41"/>
        <v>#DIV/0!</v>
      </c>
      <c r="BZ47" s="95">
        <f t="shared" si="42"/>
        <v>9.3853621261804552</v>
      </c>
      <c r="CA47" s="95" t="e">
        <f t="shared" si="43"/>
        <v>#DIV/0!</v>
      </c>
      <c r="CB47" s="95">
        <f t="shared" si="44"/>
        <v>8.9968221283287377</v>
      </c>
      <c r="CC47" s="103" t="e">
        <f t="shared" si="45"/>
        <v>#DIV/0!</v>
      </c>
      <c r="CD47" s="103">
        <f t="shared" si="45"/>
        <v>8.4252051709295728</v>
      </c>
    </row>
    <row r="48" spans="1:82">
      <c r="A48" s="21" t="s">
        <v>47</v>
      </c>
      <c r="B48" s="69">
        <v>1.7</v>
      </c>
      <c r="C48" s="134">
        <v>153.52000000000001</v>
      </c>
      <c r="D48" s="132">
        <v>121.18</v>
      </c>
      <c r="E48" s="69">
        <v>102.96</v>
      </c>
      <c r="F48" s="69">
        <v>99.71</v>
      </c>
      <c r="G48" s="69">
        <v>67.41</v>
      </c>
      <c r="H48" s="35"/>
      <c r="I48" s="69">
        <v>10.54</v>
      </c>
      <c r="J48" s="69">
        <v>4.59</v>
      </c>
      <c r="K48" s="69">
        <v>181624.22</v>
      </c>
      <c r="L48" s="91" t="e">
        <f t="shared" si="5"/>
        <v>#DIV/0!</v>
      </c>
      <c r="M48" s="15">
        <v>100.41</v>
      </c>
      <c r="N48" s="15">
        <v>0.18</v>
      </c>
      <c r="O48" s="15">
        <v>1.17</v>
      </c>
      <c r="P48" s="15">
        <v>2515775</v>
      </c>
      <c r="Q48" s="94">
        <f t="shared" si="6"/>
        <v>8113.6496305637174</v>
      </c>
      <c r="R48" s="87"/>
      <c r="S48" s="49"/>
      <c r="T48" s="83">
        <v>310067</v>
      </c>
      <c r="U48" s="22"/>
      <c r="V48" s="69">
        <v>284057.93</v>
      </c>
      <c r="W48" s="81" t="e">
        <f t="shared" si="7"/>
        <v>#DIV/0!</v>
      </c>
      <c r="X48" s="128"/>
      <c r="Y48" s="81">
        <v>3711375</v>
      </c>
      <c r="Z48" s="88">
        <f t="shared" si="8"/>
        <v>11969.590443355792</v>
      </c>
      <c r="AA48" s="100">
        <v>273852</v>
      </c>
      <c r="AB48" s="101">
        <f t="shared" si="9"/>
        <v>465548.39999999997</v>
      </c>
      <c r="AC48" s="101" t="e">
        <f t="shared" si="10"/>
        <v>#DIV/0!</v>
      </c>
      <c r="AD48" s="101">
        <f t="shared" si="11"/>
        <v>4630.8258855451804</v>
      </c>
      <c r="AE48" s="23">
        <f t="shared" si="12"/>
        <v>2.6349999999999998</v>
      </c>
      <c r="AF48" s="23">
        <f t="shared" si="13"/>
        <v>4.4999999999999998E-2</v>
      </c>
      <c r="AG48" s="23">
        <f t="shared" si="14"/>
        <v>1.1475</v>
      </c>
      <c r="AH48" s="23">
        <f t="shared" si="15"/>
        <v>0.29249999999999998</v>
      </c>
      <c r="AI48" s="23">
        <f t="shared" si="46"/>
        <v>215.18207629759291</v>
      </c>
      <c r="AJ48" s="24">
        <f t="shared" si="16"/>
        <v>100.53247768463478</v>
      </c>
      <c r="AK48" s="23">
        <f t="shared" si="47"/>
        <v>1967.6186351741476</v>
      </c>
      <c r="AL48" s="24">
        <f t="shared" si="17"/>
        <v>101.9983244238046</v>
      </c>
      <c r="AM48" s="23">
        <f t="shared" si="48"/>
        <v>133.72743585974953</v>
      </c>
      <c r="AN48" s="24">
        <f t="shared" si="18"/>
        <v>100.17595624257196</v>
      </c>
      <c r="AO48" s="24">
        <f t="shared" si="49"/>
        <v>315.54373076660937</v>
      </c>
      <c r="AP48" s="24">
        <f t="shared" si="19"/>
        <v>100.69289209244636</v>
      </c>
      <c r="AQ48" s="24">
        <f t="shared" si="20"/>
        <v>97.560975609756099</v>
      </c>
      <c r="AR48" s="27">
        <f t="shared" si="21"/>
        <v>1.0564850236279519</v>
      </c>
      <c r="AS48" s="28">
        <f t="shared" si="22"/>
        <v>0.60630417424846594</v>
      </c>
      <c r="AT48" s="28">
        <f t="shared" si="23"/>
        <v>60.630417424846598</v>
      </c>
      <c r="AU48" s="28">
        <f t="shared" si="24"/>
        <v>0.78934340802501302</v>
      </c>
      <c r="AV48" s="28">
        <f t="shared" si="50"/>
        <v>-7.5149502022843944</v>
      </c>
      <c r="AW48" s="28">
        <f t="shared" si="25"/>
        <v>78.934340802501296</v>
      </c>
      <c r="AX48" s="28">
        <f t="shared" si="51"/>
        <v>-7.5149502022844041</v>
      </c>
      <c r="AY48" s="28">
        <f t="shared" si="26"/>
        <v>3.7629971942564788</v>
      </c>
      <c r="AZ48" s="28">
        <f t="shared" si="27"/>
        <v>15.051988777025915</v>
      </c>
      <c r="BA48" s="24">
        <f t="shared" si="28"/>
        <v>100.91237541487286</v>
      </c>
      <c r="BB48" s="24">
        <f t="shared" si="29"/>
        <v>100.26678091831423</v>
      </c>
      <c r="BC48" s="29">
        <f t="shared" si="30"/>
        <v>4.6104808363349905</v>
      </c>
      <c r="BD48" s="29">
        <f t="shared" si="52"/>
        <v>1.140966155156331</v>
      </c>
      <c r="BE48" s="29">
        <f t="shared" si="53"/>
        <v>4.5638646206253242</v>
      </c>
      <c r="BF48" s="29">
        <f t="shared" si="31"/>
        <v>4.6069282021973565</v>
      </c>
      <c r="BG48" s="29">
        <f t="shared" si="54"/>
        <v>0.29207305109775206</v>
      </c>
      <c r="BH48" s="29">
        <f t="shared" si="55"/>
        <v>1.1682922043910082</v>
      </c>
      <c r="BI48" s="29">
        <f t="shared" si="32"/>
        <v>4.5804775733977197</v>
      </c>
      <c r="BJ48" s="30">
        <f t="shared" si="62"/>
        <v>5.4947382514866396E-2</v>
      </c>
      <c r="BK48" s="29">
        <f t="shared" si="34"/>
        <v>-0.50037348113767555</v>
      </c>
      <c r="BL48" s="29">
        <f t="shared" si="63"/>
        <v>4.1047967048504157</v>
      </c>
      <c r="BM48" s="29">
        <f t="shared" si="64"/>
        <v>-0.23655380818260149</v>
      </c>
      <c r="BN48" s="29">
        <f t="shared" si="56"/>
        <v>-7.8123178340727017</v>
      </c>
      <c r="BO48" s="29">
        <f t="shared" si="65"/>
        <v>4.3686163778054894</v>
      </c>
      <c r="BP48" s="29">
        <f t="shared" si="57"/>
        <v>-7.8123178340727684</v>
      </c>
      <c r="BQ48" s="29">
        <f t="shared" si="58"/>
        <v>4.2107933748653474</v>
      </c>
      <c r="BR48" s="29" t="e">
        <f t="shared" si="59"/>
        <v>#NUM!</v>
      </c>
      <c r="BS48" s="29">
        <f t="shared" si="60"/>
        <v>4.6142525701346946</v>
      </c>
      <c r="BT48" s="29">
        <f t="shared" si="37"/>
        <v>12.109695106300389</v>
      </c>
      <c r="BU48" s="29">
        <f t="shared" si="38"/>
        <v>12.55693347521572</v>
      </c>
      <c r="BV48" s="29">
        <f t="shared" si="61"/>
        <v>4.6092618038913447</v>
      </c>
      <c r="BW48" s="29">
        <f t="shared" si="39"/>
        <v>15.126912985867103</v>
      </c>
      <c r="BX48" s="64">
        <f t="shared" si="40"/>
        <v>4.6078344428847942</v>
      </c>
      <c r="BY48" s="95" t="e">
        <f t="shared" si="41"/>
        <v>#DIV/0!</v>
      </c>
      <c r="BZ48" s="95">
        <f t="shared" si="42"/>
        <v>9.3901245827081663</v>
      </c>
      <c r="CA48" s="95" t="e">
        <f t="shared" si="43"/>
        <v>#DIV/0!</v>
      </c>
      <c r="CB48" s="95">
        <f t="shared" si="44"/>
        <v>9.0013030619816838</v>
      </c>
      <c r="CC48" s="103" t="e">
        <f t="shared" si="45"/>
        <v>#DIV/0!</v>
      </c>
      <c r="CD48" s="103">
        <f t="shared" si="45"/>
        <v>8.4404905081805914</v>
      </c>
    </row>
    <row r="49" spans="1:82">
      <c r="A49" s="21" t="s">
        <v>48</v>
      </c>
      <c r="B49" s="69">
        <v>1.68</v>
      </c>
      <c r="C49" s="134">
        <v>162.26</v>
      </c>
      <c r="D49" s="133">
        <v>125.74</v>
      </c>
      <c r="E49" s="69">
        <v>105.64</v>
      </c>
      <c r="F49" s="69">
        <v>104.94</v>
      </c>
      <c r="G49" s="69">
        <v>67.53</v>
      </c>
      <c r="H49" s="35"/>
      <c r="I49" s="69">
        <v>10.66</v>
      </c>
      <c r="J49" s="69">
        <v>5.58</v>
      </c>
      <c r="K49" s="69">
        <v>185109.1</v>
      </c>
      <c r="L49" s="91" t="e">
        <f t="shared" si="5"/>
        <v>#DIV/0!</v>
      </c>
      <c r="M49" s="15">
        <v>101.05</v>
      </c>
      <c r="N49" s="15">
        <v>0.18</v>
      </c>
      <c r="O49" s="15">
        <v>1.27</v>
      </c>
      <c r="P49" s="15">
        <v>2541525</v>
      </c>
      <c r="Q49" s="94">
        <f t="shared" si="6"/>
        <v>8180.523368095789</v>
      </c>
      <c r="R49" s="87"/>
      <c r="S49" s="49"/>
      <c r="T49" s="83">
        <v>310680</v>
      </c>
      <c r="U49" s="22"/>
      <c r="V49" s="69">
        <v>287388.63</v>
      </c>
      <c r="W49" s="81" t="e">
        <f t="shared" si="7"/>
        <v>#DIV/0!</v>
      </c>
      <c r="X49" s="128"/>
      <c r="Y49" s="81">
        <v>3734750</v>
      </c>
      <c r="Z49" s="88">
        <f t="shared" si="8"/>
        <v>12021.21153598558</v>
      </c>
      <c r="AA49" s="100">
        <v>287114</v>
      </c>
      <c r="AB49" s="101">
        <f t="shared" si="9"/>
        <v>482351.51999999996</v>
      </c>
      <c r="AC49" s="101" t="e">
        <f t="shared" si="10"/>
        <v>#DIV/0!</v>
      </c>
      <c r="AD49" s="101">
        <f t="shared" si="11"/>
        <v>4731.9563054373721</v>
      </c>
      <c r="AE49" s="23">
        <f t="shared" si="12"/>
        <v>2.665</v>
      </c>
      <c r="AF49" s="23">
        <f t="shared" si="13"/>
        <v>4.4999999999999998E-2</v>
      </c>
      <c r="AG49" s="23">
        <f t="shared" si="14"/>
        <v>1.395</v>
      </c>
      <c r="AH49" s="23">
        <f t="shared" si="15"/>
        <v>0.3175</v>
      </c>
      <c r="AI49" s="23">
        <f t="shared" si="46"/>
        <v>218.1838662619443</v>
      </c>
      <c r="AJ49" s="24">
        <f t="shared" si="16"/>
        <v>101.93490574833541</v>
      </c>
      <c r="AK49" s="23">
        <f t="shared" si="47"/>
        <v>2077.4117550168653</v>
      </c>
      <c r="AL49" s="24">
        <f t="shared" si="17"/>
        <v>107.68983092665292</v>
      </c>
      <c r="AM49" s="23">
        <f t="shared" si="48"/>
        <v>134.15202046860423</v>
      </c>
      <c r="AN49" s="24">
        <f t="shared" si="18"/>
        <v>100.49401490364214</v>
      </c>
      <c r="AO49" s="24">
        <f t="shared" si="49"/>
        <v>319.55113614734529</v>
      </c>
      <c r="AP49" s="24">
        <f t="shared" si="19"/>
        <v>101.97169182202042</v>
      </c>
      <c r="AQ49" s="24">
        <f t="shared" si="20"/>
        <v>96.413199426111902</v>
      </c>
      <c r="AR49" s="27">
        <f t="shared" si="21"/>
        <v>1.0329608611696197</v>
      </c>
      <c r="AS49" s="28">
        <f t="shared" si="22"/>
        <v>0.59280393754354077</v>
      </c>
      <c r="AT49" s="28">
        <f t="shared" si="23"/>
        <v>59.280393754354066</v>
      </c>
      <c r="AU49" s="28">
        <f t="shared" si="24"/>
        <v>0.77492912609392339</v>
      </c>
      <c r="AV49" s="28">
        <f t="shared" si="50"/>
        <v>-1.8261103829517074</v>
      </c>
      <c r="AW49" s="28">
        <f t="shared" si="25"/>
        <v>77.492912609392334</v>
      </c>
      <c r="AX49" s="28">
        <f t="shared" si="51"/>
        <v>-1.8261103829517071</v>
      </c>
      <c r="AY49" s="28">
        <f t="shared" si="26"/>
        <v>8.0006362334977155</v>
      </c>
      <c r="AZ49" s="28">
        <f t="shared" si="27"/>
        <v>32.002544933990862</v>
      </c>
      <c r="BA49" s="24">
        <f t="shared" si="28"/>
        <v>102.84861232664475</v>
      </c>
      <c r="BB49" s="24">
        <f t="shared" si="29"/>
        <v>101.29305298503186</v>
      </c>
      <c r="BC49" s="29">
        <f t="shared" si="30"/>
        <v>4.6243344306235254</v>
      </c>
      <c r="BD49" s="29">
        <f t="shared" si="52"/>
        <v>1.3853594288534943</v>
      </c>
      <c r="BE49" s="29">
        <f t="shared" si="53"/>
        <v>5.5414377154139771</v>
      </c>
      <c r="BF49" s="29">
        <f t="shared" si="31"/>
        <v>4.6100981725281773</v>
      </c>
      <c r="BG49" s="29">
        <f t="shared" si="54"/>
        <v>0.31699703308207816</v>
      </c>
      <c r="BH49" s="29">
        <f t="shared" si="55"/>
        <v>1.2679881323283126</v>
      </c>
      <c r="BI49" s="29">
        <f t="shared" si="32"/>
        <v>4.5686431157507172</v>
      </c>
      <c r="BJ49" s="30">
        <f t="shared" si="62"/>
        <v>3.2429300910149131E-2</v>
      </c>
      <c r="BK49" s="29">
        <f t="shared" si="34"/>
        <v>-0.52289156274239268</v>
      </c>
      <c r="BL49" s="29">
        <f t="shared" si="63"/>
        <v>4.0822786232456982</v>
      </c>
      <c r="BM49" s="29">
        <f t="shared" si="64"/>
        <v>-0.25498370401200388</v>
      </c>
      <c r="BN49" s="29">
        <f t="shared" si="56"/>
        <v>-1.8429895829402381</v>
      </c>
      <c r="BO49" s="29">
        <f t="shared" si="65"/>
        <v>4.3501864819760874</v>
      </c>
      <c r="BP49" s="29">
        <f t="shared" si="57"/>
        <v>-1.8429895829402021</v>
      </c>
      <c r="BQ49" s="29">
        <f t="shared" si="58"/>
        <v>4.2125719435867506</v>
      </c>
      <c r="BR49" s="29" t="e">
        <f t="shared" si="59"/>
        <v>#NUM!</v>
      </c>
      <c r="BS49" s="29">
        <f t="shared" si="60"/>
        <v>4.6332581238022552</v>
      </c>
      <c r="BT49" s="29">
        <f t="shared" si="37"/>
        <v>12.128700659967951</v>
      </c>
      <c r="BU49" s="29">
        <f t="shared" si="38"/>
        <v>12.568590690257842</v>
      </c>
      <c r="BV49" s="29">
        <f t="shared" si="61"/>
        <v>4.61561544384963</v>
      </c>
      <c r="BW49" s="29">
        <f t="shared" si="39"/>
        <v>15.133191439904564</v>
      </c>
      <c r="BX49" s="64">
        <f t="shared" si="40"/>
        <v>4.6180178302754928</v>
      </c>
      <c r="BY49" s="95" t="e">
        <f t="shared" si="41"/>
        <v>#DIV/0!</v>
      </c>
      <c r="BZ49" s="95">
        <f t="shared" si="42"/>
        <v>9.3944279963531176</v>
      </c>
      <c r="CA49" s="95" t="e">
        <f t="shared" si="43"/>
        <v>#DIV/0!</v>
      </c>
      <c r="CB49" s="95">
        <f t="shared" si="44"/>
        <v>9.009511408979872</v>
      </c>
      <c r="CC49" s="103" t="e">
        <f t="shared" si="45"/>
        <v>#DIV/0!</v>
      </c>
      <c r="CD49" s="103">
        <f t="shared" si="45"/>
        <v>8.4620939912089366</v>
      </c>
    </row>
    <row r="50" spans="1:82">
      <c r="A50" s="21" t="s">
        <v>49</v>
      </c>
      <c r="B50" s="69">
        <v>1.63</v>
      </c>
      <c r="C50" s="134">
        <v>171.98</v>
      </c>
      <c r="D50" s="132">
        <v>135.80000000000001</v>
      </c>
      <c r="E50" s="69">
        <v>114.75</v>
      </c>
      <c r="F50" s="69">
        <v>111.73</v>
      </c>
      <c r="G50" s="69">
        <v>65.75</v>
      </c>
      <c r="H50" s="35"/>
      <c r="I50" s="69">
        <v>11.21</v>
      </c>
      <c r="J50" s="69">
        <v>6.1</v>
      </c>
      <c r="K50" s="69">
        <v>186429.91</v>
      </c>
      <c r="L50" s="91" t="e">
        <f t="shared" si="5"/>
        <v>#DIV/0!</v>
      </c>
      <c r="M50" s="15">
        <v>100.66</v>
      </c>
      <c r="N50" s="15">
        <v>0.15</v>
      </c>
      <c r="O50" s="15">
        <v>2.14</v>
      </c>
      <c r="P50" s="15">
        <v>2554275</v>
      </c>
      <c r="Q50" s="94">
        <f t="shared" si="6"/>
        <v>8208.0619298115962</v>
      </c>
      <c r="R50" s="87"/>
      <c r="S50" s="49"/>
      <c r="T50" s="83">
        <v>311191</v>
      </c>
      <c r="U50" s="22"/>
      <c r="V50" s="69">
        <v>289754.61</v>
      </c>
      <c r="W50" s="81" t="e">
        <f t="shared" si="7"/>
        <v>#DIV/0!</v>
      </c>
      <c r="X50" s="128"/>
      <c r="Y50" s="81">
        <v>3720325</v>
      </c>
      <c r="Z50" s="88">
        <f t="shared" si="8"/>
        <v>11955.11759658859</v>
      </c>
      <c r="AA50" s="100">
        <v>315651</v>
      </c>
      <c r="AB50" s="101">
        <f t="shared" si="9"/>
        <v>514511.12999999995</v>
      </c>
      <c r="AC50" s="101" t="e">
        <f t="shared" si="10"/>
        <v>#DIV/0!</v>
      </c>
      <c r="AD50" s="101">
        <f t="shared" si="11"/>
        <v>4971.630573426316</v>
      </c>
      <c r="AE50" s="23">
        <f t="shared" si="12"/>
        <v>2.8025000000000002</v>
      </c>
      <c r="AF50" s="23">
        <f t="shared" si="13"/>
        <v>3.7499999999999999E-2</v>
      </c>
      <c r="AG50" s="23">
        <f t="shared" si="14"/>
        <v>1.5249999999999999</v>
      </c>
      <c r="AH50" s="23">
        <f t="shared" si="15"/>
        <v>0.53500000000000003</v>
      </c>
      <c r="AI50" s="23">
        <f t="shared" si="46"/>
        <v>221.51117022243895</v>
      </c>
      <c r="AJ50" s="24">
        <f t="shared" si="16"/>
        <v>103.48941306099752</v>
      </c>
      <c r="AK50" s="23">
        <f t="shared" si="47"/>
        <v>2204.1338720728941</v>
      </c>
      <c r="AL50" s="24">
        <f t="shared" si="17"/>
        <v>114.25891061317874</v>
      </c>
      <c r="AM50" s="23">
        <f t="shared" si="48"/>
        <v>134.86973377811125</v>
      </c>
      <c r="AN50" s="24">
        <f t="shared" si="18"/>
        <v>101.0316578833766</v>
      </c>
      <c r="AO50" s="24">
        <f t="shared" si="49"/>
        <v>326.38953046089853</v>
      </c>
      <c r="AP50" s="24">
        <f t="shared" si="19"/>
        <v>104.15388602701168</v>
      </c>
      <c r="AQ50" s="24">
        <f t="shared" si="20"/>
        <v>93.543758967001438</v>
      </c>
      <c r="AR50" s="27">
        <f t="shared" si="21"/>
        <v>0.9924450574549486</v>
      </c>
      <c r="AS50" s="28">
        <f t="shared" si="22"/>
        <v>0.56955240026108955</v>
      </c>
      <c r="AT50" s="28">
        <f t="shared" si="23"/>
        <v>56.955240026108967</v>
      </c>
      <c r="AU50" s="28">
        <f t="shared" si="24"/>
        <v>0.78962670077916053</v>
      </c>
      <c r="AV50" s="28">
        <f t="shared" si="50"/>
        <v>1.8966346973330501</v>
      </c>
      <c r="AW50" s="28">
        <f t="shared" si="25"/>
        <v>78.962670077916059</v>
      </c>
      <c r="AX50" s="28">
        <f t="shared" si="51"/>
        <v>1.8966346973330641</v>
      </c>
      <c r="AY50" s="28">
        <f t="shared" si="26"/>
        <v>4.1016200294550664</v>
      </c>
      <c r="AZ50" s="28">
        <f t="shared" si="27"/>
        <v>16.406480117820266</v>
      </c>
      <c r="BA50" s="24">
        <f t="shared" si="28"/>
        <v>103.5824686073309</v>
      </c>
      <c r="BB50" s="24">
        <f t="shared" si="29"/>
        <v>101.80120711515421</v>
      </c>
      <c r="BC50" s="29">
        <f t="shared" si="30"/>
        <v>4.6394693182077953</v>
      </c>
      <c r="BD50" s="29">
        <f t="shared" si="52"/>
        <v>1.513488758426984</v>
      </c>
      <c r="BE50" s="29">
        <f t="shared" si="53"/>
        <v>6.0539550337079362</v>
      </c>
      <c r="BF50" s="29">
        <f t="shared" si="31"/>
        <v>4.6154339121176964</v>
      </c>
      <c r="BG50" s="29">
        <f t="shared" si="54"/>
        <v>0.53357395895190507</v>
      </c>
      <c r="BH50" s="29">
        <f t="shared" si="55"/>
        <v>2.1342958358076203</v>
      </c>
      <c r="BI50" s="29">
        <f t="shared" si="32"/>
        <v>4.5384293371542208</v>
      </c>
      <c r="BJ50" s="30">
        <f t="shared" si="62"/>
        <v>-7.5836256810986368E-3</v>
      </c>
      <c r="BK50" s="29">
        <f t="shared" si="34"/>
        <v>-0.56290448933364057</v>
      </c>
      <c r="BL50" s="29">
        <f t="shared" si="63"/>
        <v>4.042265696654451</v>
      </c>
      <c r="BM50" s="29">
        <f t="shared" si="64"/>
        <v>-0.23619497585815449</v>
      </c>
      <c r="BN50" s="29">
        <f t="shared" si="56"/>
        <v>1.8788728153849381</v>
      </c>
      <c r="BO50" s="29">
        <f t="shared" si="65"/>
        <v>4.3689752101299373</v>
      </c>
      <c r="BP50" s="29">
        <f t="shared" si="57"/>
        <v>1.878872815384991</v>
      </c>
      <c r="BQ50" s="29">
        <f t="shared" si="58"/>
        <v>4.1858596710578739</v>
      </c>
      <c r="BR50" s="29" t="e">
        <f t="shared" si="59"/>
        <v>#NUM!</v>
      </c>
      <c r="BS50" s="29">
        <f t="shared" si="60"/>
        <v>4.6403680935687746</v>
      </c>
      <c r="BT50" s="29">
        <f t="shared" si="37"/>
        <v>12.13581062973447</v>
      </c>
      <c r="BU50" s="29">
        <f t="shared" si="38"/>
        <v>12.576789671342903</v>
      </c>
      <c r="BV50" s="29">
        <f t="shared" si="61"/>
        <v>4.611748501348214</v>
      </c>
      <c r="BW50" s="29">
        <f t="shared" si="39"/>
        <v>15.129321588024576</v>
      </c>
      <c r="BX50" s="64">
        <f t="shared" si="40"/>
        <v>4.623021961758834</v>
      </c>
      <c r="BY50" s="95" t="e">
        <f t="shared" si="41"/>
        <v>#DIV/0!</v>
      </c>
      <c r="BZ50" s="95">
        <f t="shared" si="42"/>
        <v>9.3889147164470224</v>
      </c>
      <c r="CA50" s="95" t="e">
        <f t="shared" si="43"/>
        <v>#DIV/0!</v>
      </c>
      <c r="CB50" s="95">
        <f t="shared" si="44"/>
        <v>9.0128721124371065</v>
      </c>
      <c r="CC50" s="103" t="e">
        <f t="shared" si="45"/>
        <v>#DIV/0!</v>
      </c>
      <c r="CD50" s="103">
        <f t="shared" si="45"/>
        <v>8.5115031484675239</v>
      </c>
    </row>
    <row r="51" spans="1:82">
      <c r="A51" s="21" t="s">
        <v>50</v>
      </c>
      <c r="B51" s="69">
        <v>1.57</v>
      </c>
      <c r="C51" s="134">
        <v>183.28</v>
      </c>
      <c r="D51" s="132">
        <v>141.37</v>
      </c>
      <c r="E51" s="69">
        <v>129.19999999999999</v>
      </c>
      <c r="F51" s="69">
        <v>115.71</v>
      </c>
      <c r="G51" s="69">
        <v>68.510000000000005</v>
      </c>
      <c r="H51" s="35"/>
      <c r="I51" s="69">
        <v>11.91</v>
      </c>
      <c r="J51" s="69">
        <v>6.59</v>
      </c>
      <c r="K51" s="69">
        <v>189220.83</v>
      </c>
      <c r="L51" s="91" t="e">
        <f t="shared" si="5"/>
        <v>#DIV/0!</v>
      </c>
      <c r="M51" s="15">
        <v>101.39</v>
      </c>
      <c r="N51" s="15">
        <v>0.09</v>
      </c>
      <c r="O51" s="15">
        <v>3.43</v>
      </c>
      <c r="P51" s="15">
        <v>2559425</v>
      </c>
      <c r="Q51" s="94">
        <f t="shared" si="6"/>
        <v>8210.9698820691174</v>
      </c>
      <c r="R51" s="87"/>
      <c r="S51" s="49"/>
      <c r="T51" s="83">
        <v>311708</v>
      </c>
      <c r="U51" s="22"/>
      <c r="V51" s="69">
        <v>295212.01</v>
      </c>
      <c r="W51" s="81" t="e">
        <f t="shared" si="7"/>
        <v>#DIV/0!</v>
      </c>
      <c r="X51" s="128"/>
      <c r="Y51" s="81">
        <v>3747400</v>
      </c>
      <c r="Z51" s="88">
        <f t="shared" si="8"/>
        <v>12022.148934258987</v>
      </c>
      <c r="AA51" s="100">
        <v>334204</v>
      </c>
      <c r="AB51" s="101">
        <f t="shared" si="9"/>
        <v>524700.28</v>
      </c>
      <c r="AC51" s="101" t="e">
        <f t="shared" si="10"/>
        <v>#DIV/0!</v>
      </c>
      <c r="AD51" s="101">
        <f t="shared" si="11"/>
        <v>4987.9107092003824</v>
      </c>
      <c r="AE51" s="23">
        <f t="shared" si="12"/>
        <v>2.9775</v>
      </c>
      <c r="AF51" s="23">
        <f t="shared" si="13"/>
        <v>2.2499999999999999E-2</v>
      </c>
      <c r="AG51" s="23">
        <f t="shared" si="14"/>
        <v>1.6475</v>
      </c>
      <c r="AH51" s="23">
        <f t="shared" si="15"/>
        <v>0.85750000000000004</v>
      </c>
      <c r="AI51" s="23">
        <f t="shared" si="46"/>
        <v>225.16056675185362</v>
      </c>
      <c r="AJ51" s="24">
        <f t="shared" si="16"/>
        <v>105.19440114117747</v>
      </c>
      <c r="AK51" s="23">
        <f t="shared" si="47"/>
        <v>2349.386294242498</v>
      </c>
      <c r="AL51" s="24">
        <f t="shared" si="17"/>
        <v>121.78857282258724</v>
      </c>
      <c r="AM51" s="23">
        <f t="shared" si="48"/>
        <v>136.02624174525855</v>
      </c>
      <c r="AN51" s="24">
        <f t="shared" si="18"/>
        <v>101.89800434972656</v>
      </c>
      <c r="AO51" s="24">
        <f t="shared" si="49"/>
        <v>337.58469135570732</v>
      </c>
      <c r="AP51" s="24">
        <f t="shared" si="19"/>
        <v>107.72636431773816</v>
      </c>
      <c r="AQ51" s="24">
        <f t="shared" si="20"/>
        <v>90.100430416068875</v>
      </c>
      <c r="AR51" s="27">
        <f t="shared" si="21"/>
        <v>0.94848402018555411</v>
      </c>
      <c r="AS51" s="28">
        <f t="shared" si="22"/>
        <v>0.54432368446803692</v>
      </c>
      <c r="AT51" s="28">
        <f t="shared" si="23"/>
        <v>54.432368446803679</v>
      </c>
      <c r="AU51" s="28">
        <f t="shared" si="24"/>
        <v>0.7713334788302052</v>
      </c>
      <c r="AV51" s="28">
        <f t="shared" si="50"/>
        <v>-2.3166924232557706</v>
      </c>
      <c r="AW51" s="28">
        <f t="shared" si="25"/>
        <v>77.133347883020519</v>
      </c>
      <c r="AX51" s="28">
        <f t="shared" si="51"/>
        <v>-2.3166924232557786</v>
      </c>
      <c r="AY51" s="28">
        <f t="shared" si="26"/>
        <v>-0.5305227417415348</v>
      </c>
      <c r="AZ51" s="28">
        <f t="shared" si="27"/>
        <v>-2.1220909669661392</v>
      </c>
      <c r="BA51" s="24">
        <f t="shared" si="28"/>
        <v>105.1331338588754</v>
      </c>
      <c r="BB51" s="24">
        <f t="shared" si="29"/>
        <v>102.00646152849772</v>
      </c>
      <c r="BC51" s="29">
        <f t="shared" si="30"/>
        <v>4.6558100777958478</v>
      </c>
      <c r="BD51" s="29">
        <f t="shared" si="52"/>
        <v>1.6340759588052478</v>
      </c>
      <c r="BE51" s="29">
        <f t="shared" si="53"/>
        <v>6.5363038352209912</v>
      </c>
      <c r="BF51" s="29">
        <f t="shared" si="31"/>
        <v>4.6239723556377514</v>
      </c>
      <c r="BG51" s="29">
        <f t="shared" si="54"/>
        <v>0.85384435200550612</v>
      </c>
      <c r="BH51" s="29">
        <f t="shared" si="55"/>
        <v>3.4153774080220245</v>
      </c>
      <c r="BI51" s="29">
        <f t="shared" si="32"/>
        <v>4.5009249416957662</v>
      </c>
      <c r="BJ51" s="30">
        <f t="shared" si="62"/>
        <v>-5.2890337207550001E-2</v>
      </c>
      <c r="BK51" s="29">
        <f t="shared" si="34"/>
        <v>-0.60821120086009173</v>
      </c>
      <c r="BL51" s="29">
        <f t="shared" si="63"/>
        <v>3.9969589851279994</v>
      </c>
      <c r="BM51" s="29">
        <f t="shared" si="64"/>
        <v>-0.25963447126629885</v>
      </c>
      <c r="BN51" s="29">
        <f t="shared" si="56"/>
        <v>-2.3439495408144357</v>
      </c>
      <c r="BO51" s="29">
        <f t="shared" si="65"/>
        <v>4.3455357147217928</v>
      </c>
      <c r="BP51" s="29">
        <f t="shared" si="57"/>
        <v>-2.3439495408144495</v>
      </c>
      <c r="BQ51" s="29">
        <f t="shared" si="58"/>
        <v>4.2269797200148078</v>
      </c>
      <c r="BR51" s="29" t="e">
        <f t="shared" si="59"/>
        <v>#NUM!</v>
      </c>
      <c r="BS51" s="29">
        <f t="shared" si="60"/>
        <v>4.6552274885116161</v>
      </c>
      <c r="BT51" s="29">
        <f t="shared" si="37"/>
        <v>12.150670024677311</v>
      </c>
      <c r="BU51" s="29">
        <f t="shared" si="38"/>
        <v>12.595449055162714</v>
      </c>
      <c r="BV51" s="29">
        <f t="shared" si="61"/>
        <v>4.6189744669644881</v>
      </c>
      <c r="BW51" s="29">
        <f t="shared" si="39"/>
        <v>15.136572824146549</v>
      </c>
      <c r="BX51" s="64">
        <f t="shared" si="40"/>
        <v>4.6250361595964566</v>
      </c>
      <c r="BY51" s="95" t="e">
        <f t="shared" si="41"/>
        <v>#DIV/0!</v>
      </c>
      <c r="BZ51" s="95">
        <f t="shared" si="42"/>
        <v>9.394505971998413</v>
      </c>
      <c r="CA51" s="95" t="e">
        <f t="shared" si="43"/>
        <v>#DIV/0!</v>
      </c>
      <c r="CB51" s="95">
        <f t="shared" si="44"/>
        <v>9.0132263297041462</v>
      </c>
      <c r="CC51" s="103" t="e">
        <f t="shared" si="45"/>
        <v>#DIV/0!</v>
      </c>
      <c r="CD51" s="103">
        <f t="shared" si="45"/>
        <v>8.5147724055170819</v>
      </c>
    </row>
    <row r="52" spans="1:82">
      <c r="A52" s="21" t="s">
        <v>51</v>
      </c>
      <c r="B52" s="69">
        <v>1.82</v>
      </c>
      <c r="C52" s="134">
        <v>186.52</v>
      </c>
      <c r="D52" s="132">
        <v>140.62</v>
      </c>
      <c r="E52" s="69">
        <v>123.33</v>
      </c>
      <c r="F52" s="69">
        <v>116.42</v>
      </c>
      <c r="G52" s="69">
        <v>68.84</v>
      </c>
      <c r="H52" s="35"/>
      <c r="I52" s="69">
        <v>12.19</v>
      </c>
      <c r="J52" s="69">
        <v>7.13</v>
      </c>
      <c r="K52" s="69">
        <v>188736.37</v>
      </c>
      <c r="L52" s="91" t="e">
        <f t="shared" si="5"/>
        <v>#DIV/0!</v>
      </c>
      <c r="M52" s="15">
        <v>101.6</v>
      </c>
      <c r="N52" s="15">
        <v>0.08</v>
      </c>
      <c r="O52" s="15">
        <v>3.75</v>
      </c>
      <c r="P52" s="15">
        <v>2570550</v>
      </c>
      <c r="Q52" s="94">
        <f t="shared" si="6"/>
        <v>8230.4744157453388</v>
      </c>
      <c r="R52" s="87"/>
      <c r="S52" s="49"/>
      <c r="T52" s="83">
        <v>312321</v>
      </c>
      <c r="U52" s="22"/>
      <c r="V52" s="69">
        <v>293727.77</v>
      </c>
      <c r="W52" s="81" t="e">
        <f t="shared" si="7"/>
        <v>#DIV/0!</v>
      </c>
      <c r="X52" s="128"/>
      <c r="Y52" s="81">
        <v>3755275</v>
      </c>
      <c r="Z52" s="88">
        <f t="shared" si="8"/>
        <v>12023.767213860099</v>
      </c>
      <c r="AA52" s="100">
        <v>348014</v>
      </c>
      <c r="AB52" s="101">
        <f t="shared" si="9"/>
        <v>633385.48</v>
      </c>
      <c r="AC52" s="101" t="e">
        <f t="shared" si="10"/>
        <v>#DIV/0!</v>
      </c>
      <c r="AD52" s="101">
        <f t="shared" si="11"/>
        <v>5915.6485387578241</v>
      </c>
      <c r="AE52" s="23">
        <f t="shared" si="12"/>
        <v>3.0474999999999999</v>
      </c>
      <c r="AF52" s="23">
        <f t="shared" si="13"/>
        <v>0.02</v>
      </c>
      <c r="AG52" s="23">
        <f t="shared" si="14"/>
        <v>1.7825</v>
      </c>
      <c r="AH52" s="23">
        <f t="shared" si="15"/>
        <v>0.9375</v>
      </c>
      <c r="AI52" s="23">
        <f t="shared" si="46"/>
        <v>229.1740538542054</v>
      </c>
      <c r="AJ52" s="24">
        <f t="shared" si="16"/>
        <v>107.06949134151893</v>
      </c>
      <c r="AK52" s="23">
        <f t="shared" si="47"/>
        <v>2516.8975370219878</v>
      </c>
      <c r="AL52" s="24">
        <f t="shared" si="17"/>
        <v>130.4720980648377</v>
      </c>
      <c r="AM52" s="23">
        <f t="shared" si="48"/>
        <v>137.30148776162034</v>
      </c>
      <c r="AN52" s="24">
        <f t="shared" si="18"/>
        <v>102.85329814050523</v>
      </c>
      <c r="AO52" s="24">
        <f t="shared" si="49"/>
        <v>350.24411728154638</v>
      </c>
      <c r="AP52" s="24">
        <f t="shared" si="19"/>
        <v>111.76610297965335</v>
      </c>
      <c r="AQ52" s="24">
        <f t="shared" si="20"/>
        <v>104.44763271162125</v>
      </c>
      <c r="AR52" s="27">
        <f t="shared" si="21"/>
        <v>1.0903883032287842</v>
      </c>
      <c r="AS52" s="28">
        <f t="shared" si="22"/>
        <v>0.62576086268509867</v>
      </c>
      <c r="AT52" s="28">
        <f t="shared" si="23"/>
        <v>62.576086268509854</v>
      </c>
      <c r="AU52" s="28">
        <f t="shared" si="24"/>
        <v>0.75391378940596177</v>
      </c>
      <c r="AV52" s="28">
        <f t="shared" si="50"/>
        <v>-2.2583862755006976</v>
      </c>
      <c r="AW52" s="28">
        <f t="shared" si="25"/>
        <v>75.391378940596184</v>
      </c>
      <c r="AX52" s="28">
        <f t="shared" si="51"/>
        <v>-2.2583862755006878</v>
      </c>
      <c r="AY52" s="28">
        <f t="shared" si="26"/>
        <v>0.59024320864740076</v>
      </c>
      <c r="AZ52" s="28">
        <f t="shared" si="27"/>
        <v>2.3609728345896031</v>
      </c>
      <c r="BA52" s="24">
        <f t="shared" si="28"/>
        <v>104.8639626580659</v>
      </c>
      <c r="BB52" s="24">
        <f t="shared" si="29"/>
        <v>102.44985091654564</v>
      </c>
      <c r="BC52" s="29">
        <f t="shared" si="30"/>
        <v>4.6734780754492551</v>
      </c>
      <c r="BD52" s="29">
        <f t="shared" si="52"/>
        <v>1.7667997653407319</v>
      </c>
      <c r="BE52" s="29">
        <f t="shared" si="53"/>
        <v>7.0671990613629276</v>
      </c>
      <c r="BF52" s="29">
        <f t="shared" si="31"/>
        <v>4.6333036830666359</v>
      </c>
      <c r="BG52" s="29">
        <f t="shared" si="54"/>
        <v>0.93313274288844283</v>
      </c>
      <c r="BH52" s="29">
        <f t="shared" si="55"/>
        <v>3.7325309715537713</v>
      </c>
      <c r="BI52" s="29">
        <f t="shared" si="32"/>
        <v>4.6486858234242536</v>
      </c>
      <c r="BJ52" s="30">
        <f t="shared" si="62"/>
        <v>8.6533874296414584E-2</v>
      </c>
      <c r="BK52" s="29">
        <f t="shared" si="34"/>
        <v>-0.46878698935612712</v>
      </c>
      <c r="BL52" s="29">
        <f t="shared" si="63"/>
        <v>4.1363831966319644</v>
      </c>
      <c r="BM52" s="29">
        <f t="shared" si="64"/>
        <v>-0.28247725516910493</v>
      </c>
      <c r="BN52" s="29">
        <f t="shared" si="56"/>
        <v>-2.2842783902806083</v>
      </c>
      <c r="BO52" s="29">
        <f t="shared" si="65"/>
        <v>4.3226929308189863</v>
      </c>
      <c r="BP52" s="29">
        <f t="shared" si="57"/>
        <v>-2.2842783902806474</v>
      </c>
      <c r="BQ52" s="29">
        <f t="shared" si="58"/>
        <v>4.2317849713433384</v>
      </c>
      <c r="BR52" s="29" t="e">
        <f t="shared" si="59"/>
        <v>#NUM!</v>
      </c>
      <c r="BS52" s="29">
        <f t="shared" si="60"/>
        <v>4.6526639164176409</v>
      </c>
      <c r="BT52" s="29">
        <f t="shared" si="37"/>
        <v>12.148106452583335</v>
      </c>
      <c r="BU52" s="29">
        <f t="shared" si="38"/>
        <v>12.590408664981144</v>
      </c>
      <c r="BV52" s="29">
        <f t="shared" si="61"/>
        <v>4.6210435351443815</v>
      </c>
      <c r="BW52" s="29">
        <f t="shared" si="39"/>
        <v>15.138672076184523</v>
      </c>
      <c r="BX52" s="64">
        <f t="shared" si="40"/>
        <v>4.6293734195012792</v>
      </c>
      <c r="BY52" s="95" t="e">
        <f t="shared" si="41"/>
        <v>#DIV/0!</v>
      </c>
      <c r="BZ52" s="95">
        <f t="shared" si="42"/>
        <v>9.3946405711206591</v>
      </c>
      <c r="CA52" s="95" t="e">
        <f t="shared" si="43"/>
        <v>#DIV/0!</v>
      </c>
      <c r="CB52" s="95">
        <f t="shared" si="44"/>
        <v>9.015598936693241</v>
      </c>
      <c r="CC52" s="103" t="e">
        <f t="shared" si="45"/>
        <v>#DIV/0!</v>
      </c>
      <c r="CD52" s="103">
        <f t="shared" si="45"/>
        <v>8.6853564134719186</v>
      </c>
    </row>
    <row r="53" spans="1:82">
      <c r="A53" s="21" t="s">
        <v>52</v>
      </c>
      <c r="B53" s="69">
        <v>1.85</v>
      </c>
      <c r="C53" s="136">
        <v>176.26</v>
      </c>
      <c r="D53" s="133">
        <v>141.44999999999999</v>
      </c>
      <c r="E53" s="69">
        <v>118.84</v>
      </c>
      <c r="F53" s="69">
        <v>118.08</v>
      </c>
      <c r="G53" s="69">
        <v>68.459999999999994</v>
      </c>
      <c r="H53" s="35"/>
      <c r="I53" s="69">
        <v>11.33</v>
      </c>
      <c r="J53" s="69">
        <v>6.69</v>
      </c>
      <c r="K53" s="69">
        <v>189823.79</v>
      </c>
      <c r="L53" s="91" t="e">
        <f t="shared" si="5"/>
        <v>#DIV/0!</v>
      </c>
      <c r="M53" s="15">
        <v>102.75</v>
      </c>
      <c r="N53" s="15">
        <v>7.0000000000000007E-2</v>
      </c>
      <c r="O53" s="15">
        <v>3.29</v>
      </c>
      <c r="P53" s="15">
        <v>2579200</v>
      </c>
      <c r="Q53" s="94">
        <f t="shared" si="6"/>
        <v>8242.4939680104817</v>
      </c>
      <c r="R53" s="87"/>
      <c r="S53" s="49"/>
      <c r="T53" s="83">
        <v>312915</v>
      </c>
      <c r="U53" s="22"/>
      <c r="V53" s="69">
        <v>294696.71000000002</v>
      </c>
      <c r="W53" s="81" t="e">
        <f t="shared" si="7"/>
        <v>#DIV/0!</v>
      </c>
      <c r="X53" s="128"/>
      <c r="Y53" s="81">
        <v>3797575</v>
      </c>
      <c r="Z53" s="88">
        <f t="shared" si="8"/>
        <v>12136.123228352748</v>
      </c>
      <c r="AA53" s="100">
        <v>350414</v>
      </c>
      <c r="AB53" s="101">
        <f t="shared" si="9"/>
        <v>648265.9</v>
      </c>
      <c r="AC53" s="101" t="e">
        <f t="shared" si="10"/>
        <v>#DIV/0!</v>
      </c>
      <c r="AD53" s="101">
        <f t="shared" si="11"/>
        <v>5955.0297517385025</v>
      </c>
      <c r="AE53" s="23">
        <f t="shared" si="12"/>
        <v>2.8325</v>
      </c>
      <c r="AF53" s="23">
        <f t="shared" si="13"/>
        <v>1.7500000000000002E-2</v>
      </c>
      <c r="AG53" s="23">
        <f t="shared" si="14"/>
        <v>1.6725000000000001</v>
      </c>
      <c r="AH53" s="23">
        <f t="shared" si="15"/>
        <v>0.82250000000000001</v>
      </c>
      <c r="AI53" s="23">
        <f t="shared" si="46"/>
        <v>233.00698990491699</v>
      </c>
      <c r="AJ53" s="24">
        <f t="shared" si="16"/>
        <v>108.86022858420586</v>
      </c>
      <c r="AK53" s="23">
        <f t="shared" si="47"/>
        <v>2685.2779822487587</v>
      </c>
      <c r="AL53" s="24">
        <f t="shared" si="17"/>
        <v>139.20068142537531</v>
      </c>
      <c r="AM53" s="23">
        <f t="shared" si="48"/>
        <v>138.43079249845965</v>
      </c>
      <c r="AN53" s="24">
        <f t="shared" si="18"/>
        <v>103.69926651771088</v>
      </c>
      <c r="AO53" s="24">
        <f t="shared" si="49"/>
        <v>361.76714874010923</v>
      </c>
      <c r="AP53" s="24">
        <f t="shared" si="19"/>
        <v>115.44320776768396</v>
      </c>
      <c r="AQ53" s="24">
        <f t="shared" si="20"/>
        <v>106.16929698708752</v>
      </c>
      <c r="AR53" s="27">
        <f t="shared" si="21"/>
        <v>1.0990956375457051</v>
      </c>
      <c r="AS53" s="28">
        <f t="shared" si="22"/>
        <v>0.63075789816109329</v>
      </c>
      <c r="AT53" s="28">
        <f t="shared" si="23"/>
        <v>63.075789816109321</v>
      </c>
      <c r="AU53" s="28">
        <f t="shared" si="24"/>
        <v>0.80250765913990696</v>
      </c>
      <c r="AV53" s="28">
        <f t="shared" si="50"/>
        <v>6.4455472783213326</v>
      </c>
      <c r="AW53" s="28">
        <f t="shared" si="25"/>
        <v>80.250765913990691</v>
      </c>
      <c r="AX53" s="28">
        <f t="shared" si="51"/>
        <v>6.4455472783213157</v>
      </c>
      <c r="AY53" s="28">
        <f t="shared" si="26"/>
        <v>1.6472251679038541</v>
      </c>
      <c r="AZ53" s="28">
        <f t="shared" si="27"/>
        <v>6.5889006716154164</v>
      </c>
      <c r="BA53" s="24">
        <f t="shared" si="28"/>
        <v>105.468144937685</v>
      </c>
      <c r="BB53" s="24">
        <f t="shared" si="29"/>
        <v>102.794598620511</v>
      </c>
      <c r="BC53" s="29">
        <f t="shared" si="30"/>
        <v>4.6900647528036457</v>
      </c>
      <c r="BD53" s="29">
        <f t="shared" si="52"/>
        <v>1.6586677354390567</v>
      </c>
      <c r="BE53" s="29">
        <f t="shared" si="53"/>
        <v>6.6346709417562266</v>
      </c>
      <c r="BF53" s="29">
        <f t="shared" si="31"/>
        <v>4.6414950420929246</v>
      </c>
      <c r="BG53" s="29">
        <f t="shared" si="54"/>
        <v>0.81913590262887581</v>
      </c>
      <c r="BH53" s="29">
        <f t="shared" si="55"/>
        <v>3.2765436105155032</v>
      </c>
      <c r="BI53" s="29">
        <f t="shared" si="32"/>
        <v>4.6650349614257829</v>
      </c>
      <c r="BJ53" s="30">
        <f t="shared" si="62"/>
        <v>9.4487693969842093E-2</v>
      </c>
      <c r="BK53" s="29">
        <f t="shared" si="34"/>
        <v>-0.46083316968269983</v>
      </c>
      <c r="BL53" s="29">
        <f t="shared" si="63"/>
        <v>4.1443370163053919</v>
      </c>
      <c r="BM53" s="29">
        <f t="shared" si="64"/>
        <v>-0.22001387992393823</v>
      </c>
      <c r="BN53" s="29">
        <f t="shared" si="56"/>
        <v>6.2463375245166706</v>
      </c>
      <c r="BO53" s="29">
        <f t="shared" si="65"/>
        <v>4.385156306064153</v>
      </c>
      <c r="BP53" s="29">
        <f t="shared" si="57"/>
        <v>6.2463375245166652</v>
      </c>
      <c r="BQ53" s="29">
        <f t="shared" si="58"/>
        <v>4.2262496331020394</v>
      </c>
      <c r="BR53" s="29" t="e">
        <f t="shared" si="59"/>
        <v>#NUM!</v>
      </c>
      <c r="BS53" s="29">
        <f t="shared" si="60"/>
        <v>4.6584089636033132</v>
      </c>
      <c r="BT53" s="29">
        <f t="shared" si="37"/>
        <v>12.153851499769008</v>
      </c>
      <c r="BU53" s="29">
        <f t="shared" si="38"/>
        <v>12.593702004767982</v>
      </c>
      <c r="BV53" s="29">
        <f t="shared" si="61"/>
        <v>4.6322988533763443</v>
      </c>
      <c r="BW53" s="29">
        <f t="shared" si="39"/>
        <v>15.149873263092458</v>
      </c>
      <c r="BX53" s="64">
        <f t="shared" si="40"/>
        <v>4.6327328090386208</v>
      </c>
      <c r="BY53" s="95" t="e">
        <f t="shared" si="41"/>
        <v>#DIV/0!</v>
      </c>
      <c r="BZ53" s="95">
        <f t="shared" si="42"/>
        <v>9.4039416749280988</v>
      </c>
      <c r="CA53" s="95" t="e">
        <f t="shared" si="43"/>
        <v>#DIV/0!</v>
      </c>
      <c r="CB53" s="95">
        <f t="shared" si="44"/>
        <v>9.0170582431300872</v>
      </c>
      <c r="CC53" s="103" t="e">
        <f t="shared" si="45"/>
        <v>#DIV/0!</v>
      </c>
      <c r="CD53" s="103">
        <f t="shared" si="45"/>
        <v>8.6919914778707064</v>
      </c>
    </row>
    <row r="54" spans="1:82">
      <c r="A54" s="21" t="s">
        <v>53</v>
      </c>
      <c r="B54" s="69">
        <v>1.83</v>
      </c>
      <c r="C54" s="134">
        <v>172.83</v>
      </c>
      <c r="D54" s="132">
        <v>143.78</v>
      </c>
      <c r="E54" s="69">
        <v>124.37</v>
      </c>
      <c r="F54" s="69">
        <v>129.16</v>
      </c>
      <c r="G54" s="69">
        <v>66.28</v>
      </c>
      <c r="H54" s="35"/>
      <c r="I54" s="69">
        <v>10.19</v>
      </c>
      <c r="J54" s="69">
        <v>5.76</v>
      </c>
      <c r="K54" s="69">
        <v>192541.79</v>
      </c>
      <c r="L54" s="91" t="e">
        <f t="shared" si="5"/>
        <v>#DIV/0!</v>
      </c>
      <c r="M54" s="15">
        <v>103.32</v>
      </c>
      <c r="N54" s="15">
        <v>0.1</v>
      </c>
      <c r="O54" s="15">
        <v>2.81</v>
      </c>
      <c r="P54" s="15">
        <v>2596900</v>
      </c>
      <c r="Q54" s="94">
        <f t="shared" si="6"/>
        <v>8286.0306247148274</v>
      </c>
      <c r="R54" s="87"/>
      <c r="S54" s="49"/>
      <c r="T54" s="83">
        <v>313407</v>
      </c>
      <c r="U54" s="22"/>
      <c r="V54" s="69">
        <v>295345.57</v>
      </c>
      <c r="W54" s="81" t="e">
        <f t="shared" si="7"/>
        <v>#DIV/0!</v>
      </c>
      <c r="X54" s="128"/>
      <c r="Y54" s="81">
        <v>3818750</v>
      </c>
      <c r="Z54" s="88">
        <f t="shared" si="8"/>
        <v>12184.635314463301</v>
      </c>
      <c r="AA54" s="100">
        <v>363476</v>
      </c>
      <c r="AB54" s="101">
        <f t="shared" si="9"/>
        <v>665161.08000000007</v>
      </c>
      <c r="AC54" s="101" t="e">
        <f t="shared" si="10"/>
        <v>#DIV/0!</v>
      </c>
      <c r="AD54" s="101">
        <f t="shared" si="11"/>
        <v>6023.4921312580045</v>
      </c>
      <c r="AE54" s="23">
        <f t="shared" si="12"/>
        <v>2.5474999999999999</v>
      </c>
      <c r="AF54" s="23">
        <f t="shared" si="13"/>
        <v>2.5000000000000001E-2</v>
      </c>
      <c r="AG54" s="23">
        <f t="shared" si="14"/>
        <v>1.44</v>
      </c>
      <c r="AH54" s="23">
        <f t="shared" si="15"/>
        <v>0.70250000000000001</v>
      </c>
      <c r="AI54" s="23">
        <f t="shared" si="46"/>
        <v>236.3622905595478</v>
      </c>
      <c r="AJ54" s="24">
        <f t="shared" si="16"/>
        <v>110.42781587581842</v>
      </c>
      <c r="AK54" s="23">
        <f t="shared" si="47"/>
        <v>2839.9499940262876</v>
      </c>
      <c r="AL54" s="24">
        <f t="shared" si="17"/>
        <v>147.21864067547696</v>
      </c>
      <c r="AM54" s="23">
        <f t="shared" si="48"/>
        <v>139.40326881576135</v>
      </c>
      <c r="AN54" s="24">
        <f t="shared" si="18"/>
        <v>104.42775386499781</v>
      </c>
      <c r="AO54" s="24">
        <f t="shared" si="49"/>
        <v>371.9328056197063</v>
      </c>
      <c r="AP54" s="24">
        <f t="shared" si="19"/>
        <v>118.68716190595588</v>
      </c>
      <c r="AQ54" s="24">
        <f t="shared" si="20"/>
        <v>105.02152080344334</v>
      </c>
      <c r="AR54" s="27">
        <f t="shared" si="21"/>
        <v>1.0793091458409809</v>
      </c>
      <c r="AS54" s="28">
        <f t="shared" si="22"/>
        <v>0.61940266619281548</v>
      </c>
      <c r="AT54" s="28">
        <f t="shared" si="23"/>
        <v>61.940266619281545</v>
      </c>
      <c r="AU54" s="28">
        <f t="shared" si="24"/>
        <v>0.83191575536654505</v>
      </c>
      <c r="AV54" s="28">
        <f t="shared" si="50"/>
        <v>3.6645253028683142</v>
      </c>
      <c r="AW54" s="28">
        <f t="shared" si="25"/>
        <v>83.191575536654511</v>
      </c>
      <c r="AX54" s="28">
        <f t="shared" si="51"/>
        <v>3.6645253028683289</v>
      </c>
      <c r="AY54" s="28">
        <f t="shared" si="26"/>
        <v>-2.2395326192794496</v>
      </c>
      <c r="AZ54" s="28">
        <f t="shared" si="27"/>
        <v>-8.9581304771177983</v>
      </c>
      <c r="BA54" s="24">
        <f t="shared" si="28"/>
        <v>106.97829505080109</v>
      </c>
      <c r="BB54" s="24">
        <f t="shared" si="29"/>
        <v>103.50003611879845</v>
      </c>
      <c r="BC54" s="29">
        <f t="shared" si="30"/>
        <v>4.7043620575044702</v>
      </c>
      <c r="BD54" s="29">
        <f t="shared" si="52"/>
        <v>1.4297304700824576</v>
      </c>
      <c r="BE54" s="29">
        <f t="shared" si="53"/>
        <v>5.7189218803298303</v>
      </c>
      <c r="BF54" s="29">
        <f t="shared" si="31"/>
        <v>4.6484954817376698</v>
      </c>
      <c r="BG54" s="29">
        <f t="shared" si="54"/>
        <v>0.70004396447451711</v>
      </c>
      <c r="BH54" s="29">
        <f t="shared" si="55"/>
        <v>2.8001758578980684</v>
      </c>
      <c r="BI54" s="29">
        <f t="shared" si="32"/>
        <v>4.654165289188879</v>
      </c>
      <c r="BJ54" s="30">
        <f t="shared" si="62"/>
        <v>7.6321156676858223E-2</v>
      </c>
      <c r="BK54" s="29">
        <f t="shared" si="34"/>
        <v>-0.47899970697568361</v>
      </c>
      <c r="BL54" s="29">
        <f t="shared" si="63"/>
        <v>4.1261704790124076</v>
      </c>
      <c r="BM54" s="29">
        <f t="shared" si="64"/>
        <v>-0.18402409885667609</v>
      </c>
      <c r="BN54" s="29">
        <f t="shared" si="56"/>
        <v>3.5989781067262139</v>
      </c>
      <c r="BO54" s="29">
        <f t="shared" si="65"/>
        <v>4.4211460871314152</v>
      </c>
      <c r="BP54" s="29">
        <f t="shared" si="57"/>
        <v>3.598978106726225</v>
      </c>
      <c r="BQ54" s="29">
        <f t="shared" si="58"/>
        <v>4.1938881925583624</v>
      </c>
      <c r="BR54" s="29" t="e">
        <f t="shared" si="59"/>
        <v>#NUM!</v>
      </c>
      <c r="BS54" s="29">
        <f t="shared" si="60"/>
        <v>4.6726259638925507</v>
      </c>
      <c r="BT54" s="29">
        <f t="shared" si="37"/>
        <v>12.168068500058245</v>
      </c>
      <c r="BU54" s="29">
        <f t="shared" si="38"/>
        <v>12.595901373469346</v>
      </c>
      <c r="BV54" s="29">
        <f t="shared" si="61"/>
        <v>4.6378309682276395</v>
      </c>
      <c r="BW54" s="29">
        <f t="shared" si="39"/>
        <v>15.155433701902043</v>
      </c>
      <c r="BX54" s="64">
        <f t="shared" si="40"/>
        <v>4.6395719616792608</v>
      </c>
      <c r="BY54" s="95" t="e">
        <f t="shared" si="41"/>
        <v>#DIV/0!</v>
      </c>
      <c r="BZ54" s="95">
        <f t="shared" si="42"/>
        <v>9.4079310365562989</v>
      </c>
      <c r="CA54" s="95" t="e">
        <f t="shared" si="43"/>
        <v>#DIV/0!</v>
      </c>
      <c r="CB54" s="95">
        <f t="shared" si="44"/>
        <v>9.022326318589343</v>
      </c>
      <c r="CC54" s="103" t="e">
        <f t="shared" si="45"/>
        <v>#DIV/0!</v>
      </c>
      <c r="CD54" s="103">
        <f t="shared" si="45"/>
        <v>8.7034224583655551</v>
      </c>
    </row>
    <row r="55" spans="1:82">
      <c r="A55" s="21" t="s">
        <v>54</v>
      </c>
      <c r="B55" s="69">
        <v>2.09</v>
      </c>
      <c r="C55" s="134">
        <v>172.7</v>
      </c>
      <c r="D55" s="132">
        <v>140.56</v>
      </c>
      <c r="E55" s="69">
        <v>119.36</v>
      </c>
      <c r="F55" s="69">
        <v>121.97</v>
      </c>
      <c r="G55" s="69">
        <v>68.89</v>
      </c>
      <c r="H55" s="35"/>
      <c r="I55" s="69">
        <v>8.76</v>
      </c>
      <c r="J55" s="69">
        <v>4.99</v>
      </c>
      <c r="K55" s="69">
        <v>194469.94</v>
      </c>
      <c r="L55" s="91" t="e">
        <f t="shared" si="5"/>
        <v>#DIV/0!</v>
      </c>
      <c r="M55" s="15">
        <v>103.74</v>
      </c>
      <c r="N55" s="15">
        <v>0.15</v>
      </c>
      <c r="O55" s="15">
        <v>1.88</v>
      </c>
      <c r="P55" s="15">
        <v>2605050</v>
      </c>
      <c r="Q55" s="94">
        <f t="shared" si="6"/>
        <v>8298.451834862386</v>
      </c>
      <c r="R55" s="87"/>
      <c r="S55" s="49"/>
      <c r="T55" s="83">
        <v>313920</v>
      </c>
      <c r="U55" s="22"/>
      <c r="V55" s="69">
        <v>296677.49</v>
      </c>
      <c r="W55" s="81" t="e">
        <f t="shared" si="7"/>
        <v>#DIV/0!</v>
      </c>
      <c r="X55" s="128"/>
      <c r="Y55" s="81">
        <v>3834175</v>
      </c>
      <c r="Z55" s="88">
        <f t="shared" si="8"/>
        <v>12213.860219164118</v>
      </c>
      <c r="AA55" s="100">
        <v>372240</v>
      </c>
      <c r="AB55" s="101">
        <f t="shared" si="9"/>
        <v>777981.6</v>
      </c>
      <c r="AC55" s="101" t="e">
        <f t="shared" si="10"/>
        <v>#DIV/0!</v>
      </c>
      <c r="AD55" s="101">
        <f t="shared" si="11"/>
        <v>6958.3542473602156</v>
      </c>
      <c r="AE55" s="23">
        <f t="shared" si="12"/>
        <v>2.19</v>
      </c>
      <c r="AF55" s="23">
        <f t="shared" si="13"/>
        <v>3.7499999999999999E-2</v>
      </c>
      <c r="AG55" s="23">
        <f t="shared" si="14"/>
        <v>1.2475000000000001</v>
      </c>
      <c r="AH55" s="23">
        <f t="shared" si="15"/>
        <v>0.47</v>
      </c>
      <c r="AI55" s="23">
        <f t="shared" si="46"/>
        <v>239.31091013427817</v>
      </c>
      <c r="AJ55" s="24">
        <f t="shared" si="16"/>
        <v>111.80540287886926</v>
      </c>
      <c r="AK55" s="23">
        <f t="shared" si="47"/>
        <v>2981.6634987281996</v>
      </c>
      <c r="AL55" s="24">
        <f t="shared" si="17"/>
        <v>154.56485084518329</v>
      </c>
      <c r="AM55" s="23">
        <f t="shared" si="48"/>
        <v>140.05846417919543</v>
      </c>
      <c r="AN55" s="24">
        <f t="shared" si="18"/>
        <v>104.91856430816331</v>
      </c>
      <c r="AO55" s="24">
        <f t="shared" si="49"/>
        <v>378.92514236535675</v>
      </c>
      <c r="AP55" s="24">
        <f t="shared" si="19"/>
        <v>120.91848054978782</v>
      </c>
      <c r="AQ55" s="24">
        <f t="shared" si="20"/>
        <v>119.9426111908178</v>
      </c>
      <c r="AR55" s="27">
        <f t="shared" si="21"/>
        <v>1.2231878186007943</v>
      </c>
      <c r="AS55" s="28">
        <f t="shared" si="22"/>
        <v>0.70197292315684046</v>
      </c>
      <c r="AT55" s="28">
        <f t="shared" si="23"/>
        <v>70.197292315684052</v>
      </c>
      <c r="AU55" s="28">
        <f t="shared" si="24"/>
        <v>0.81389693109438344</v>
      </c>
      <c r="AV55" s="28">
        <f t="shared" si="50"/>
        <v>-2.1659433850032639</v>
      </c>
      <c r="AW55" s="28">
        <f t="shared" si="25"/>
        <v>81.38969310943834</v>
      </c>
      <c r="AX55" s="28">
        <f t="shared" si="51"/>
        <v>-2.165943385003275</v>
      </c>
      <c r="AY55" s="28">
        <f t="shared" si="26"/>
        <v>-1.3090495162208282</v>
      </c>
      <c r="AZ55" s="28">
        <f t="shared" si="27"/>
        <v>-5.2361980648833129</v>
      </c>
      <c r="BA55" s="24">
        <f t="shared" si="28"/>
        <v>108.0495959855343</v>
      </c>
      <c r="BB55" s="24">
        <f t="shared" si="29"/>
        <v>103.82485620981782</v>
      </c>
      <c r="BC55" s="29">
        <f t="shared" si="30"/>
        <v>4.7167598858401663</v>
      </c>
      <c r="BD55" s="29">
        <f t="shared" si="52"/>
        <v>1.2397828335696026</v>
      </c>
      <c r="BE55" s="29">
        <f t="shared" si="53"/>
        <v>4.9591313342784105</v>
      </c>
      <c r="BF55" s="29">
        <f t="shared" si="31"/>
        <v>4.6531844712238009</v>
      </c>
      <c r="BG55" s="29">
        <f t="shared" si="54"/>
        <v>0.46889894861310566</v>
      </c>
      <c r="BH55" s="29">
        <f t="shared" si="55"/>
        <v>1.8755957944524226</v>
      </c>
      <c r="BI55" s="29">
        <f t="shared" si="32"/>
        <v>4.7870133883122694</v>
      </c>
      <c r="BJ55" s="30">
        <f t="shared" si="62"/>
        <v>0.20146041695068381</v>
      </c>
      <c r="BK55" s="29">
        <f t="shared" si="34"/>
        <v>-0.3538604467018579</v>
      </c>
      <c r="BL55" s="29">
        <f t="shared" si="63"/>
        <v>4.2513097392862331</v>
      </c>
      <c r="BM55" s="29">
        <f t="shared" si="64"/>
        <v>-0.20592154127379103</v>
      </c>
      <c r="BN55" s="29">
        <f t="shared" si="56"/>
        <v>-2.1897442417114945</v>
      </c>
      <c r="BO55" s="29">
        <f t="shared" si="65"/>
        <v>4.3992486447143007</v>
      </c>
      <c r="BP55" s="29">
        <f t="shared" si="57"/>
        <v>-2.1897442417114554</v>
      </c>
      <c r="BQ55" s="29">
        <f t="shared" si="58"/>
        <v>4.2325110296051047</v>
      </c>
      <c r="BR55" s="29" t="e">
        <f t="shared" si="59"/>
        <v>#NUM!</v>
      </c>
      <c r="BS55" s="29">
        <f t="shared" si="60"/>
        <v>4.6825903438023069</v>
      </c>
      <c r="BT55" s="29">
        <f t="shared" si="37"/>
        <v>12.178032879968002</v>
      </c>
      <c r="BU55" s="29">
        <f t="shared" si="38"/>
        <v>12.600400935520787</v>
      </c>
      <c r="BV55" s="29">
        <f t="shared" si="61"/>
        <v>4.6418877689232545</v>
      </c>
      <c r="BW55" s="29">
        <f t="shared" si="39"/>
        <v>15.159464845781846</v>
      </c>
      <c r="BX55" s="64">
        <f t="shared" si="40"/>
        <v>4.6427054045875442</v>
      </c>
      <c r="BY55" s="95" t="e">
        <f t="shared" si="41"/>
        <v>#DIV/0!</v>
      </c>
      <c r="BZ55" s="95">
        <f t="shared" si="42"/>
        <v>9.4103266694048475</v>
      </c>
      <c r="CA55" s="95" t="e">
        <f t="shared" si="43"/>
        <v>#DIV/0!</v>
      </c>
      <c r="CB55" s="95">
        <f t="shared" si="44"/>
        <v>9.0238242504663724</v>
      </c>
      <c r="CC55" s="103" t="e">
        <f t="shared" si="45"/>
        <v>#DIV/0!</v>
      </c>
      <c r="CD55" s="103">
        <f t="shared" si="45"/>
        <v>8.8476982666550832</v>
      </c>
    </row>
    <row r="56" spans="1:82">
      <c r="A56" s="21" t="s">
        <v>55</v>
      </c>
      <c r="B56" s="69">
        <v>2.0299999999999998</v>
      </c>
      <c r="C56" s="134">
        <v>168.58</v>
      </c>
      <c r="D56" s="132">
        <v>138.72</v>
      </c>
      <c r="E56" s="69">
        <v>115.36</v>
      </c>
      <c r="F56" s="69">
        <v>116.24</v>
      </c>
      <c r="G56" s="69">
        <v>69.489999999999995</v>
      </c>
      <c r="H56" s="35"/>
      <c r="I56" s="69">
        <v>7.76</v>
      </c>
      <c r="J56" s="69">
        <v>5.23</v>
      </c>
      <c r="K56" s="69">
        <v>197226.19</v>
      </c>
      <c r="L56" s="91" t="e">
        <f t="shared" si="5"/>
        <v>#DIV/0!</v>
      </c>
      <c r="M56" s="15">
        <v>104.38</v>
      </c>
      <c r="N56" s="15">
        <v>0.14000000000000001</v>
      </c>
      <c r="O56" s="15">
        <v>1.69</v>
      </c>
      <c r="P56" s="15">
        <v>2617600</v>
      </c>
      <c r="Q56" s="94">
        <f t="shared" si="6"/>
        <v>8322.205689723145</v>
      </c>
      <c r="R56" s="87"/>
      <c r="S56" s="49"/>
      <c r="T56" s="83">
        <v>314532</v>
      </c>
      <c r="U56" s="22"/>
      <c r="V56" s="69">
        <v>300408.17</v>
      </c>
      <c r="W56" s="81" t="e">
        <f t="shared" si="7"/>
        <v>#DIV/0!</v>
      </c>
      <c r="X56" s="128"/>
      <c r="Y56" s="81">
        <v>3857825</v>
      </c>
      <c r="Z56" s="88">
        <f t="shared" si="8"/>
        <v>12265.286202993653</v>
      </c>
      <c r="AA56" s="100">
        <v>376768</v>
      </c>
      <c r="AB56" s="101">
        <f t="shared" si="9"/>
        <v>764839.03999999992</v>
      </c>
      <c r="AC56" s="101" t="e">
        <f t="shared" si="10"/>
        <v>#DIV/0!</v>
      </c>
      <c r="AD56" s="101">
        <f t="shared" si="11"/>
        <v>6752.516569956093</v>
      </c>
      <c r="AE56" s="23">
        <f t="shared" si="12"/>
        <v>1.94</v>
      </c>
      <c r="AF56" s="23">
        <f t="shared" si="13"/>
        <v>3.5000000000000003E-2</v>
      </c>
      <c r="AG56" s="23">
        <f t="shared" si="14"/>
        <v>1.3075000000000001</v>
      </c>
      <c r="AH56" s="23">
        <f t="shared" si="15"/>
        <v>0.42249999999999999</v>
      </c>
      <c r="AI56" s="23">
        <f t="shared" si="46"/>
        <v>242.43990028428385</v>
      </c>
      <c r="AJ56" s="24">
        <f t="shared" si="16"/>
        <v>113.26725852151047</v>
      </c>
      <c r="AK56" s="23">
        <f t="shared" si="47"/>
        <v>3137.6044997116846</v>
      </c>
      <c r="AL56" s="24">
        <f t="shared" si="17"/>
        <v>162.64859254438636</v>
      </c>
      <c r="AM56" s="23">
        <f t="shared" si="48"/>
        <v>140.65021119035251</v>
      </c>
      <c r="AN56" s="24">
        <f t="shared" si="18"/>
        <v>105.36184524236528</v>
      </c>
      <c r="AO56" s="24">
        <f t="shared" si="49"/>
        <v>385.32897727133127</v>
      </c>
      <c r="AP56" s="24">
        <f t="shared" si="19"/>
        <v>122.96200287107924</v>
      </c>
      <c r="AQ56" s="24">
        <f t="shared" si="20"/>
        <v>116.49928263988521</v>
      </c>
      <c r="AR56" s="27">
        <f t="shared" si="21"/>
        <v>1.1776936402861751</v>
      </c>
      <c r="AS56" s="28">
        <f t="shared" si="22"/>
        <v>0.6758643559748494</v>
      </c>
      <c r="AT56" s="28">
        <f t="shared" si="23"/>
        <v>67.586435597484936</v>
      </c>
      <c r="AU56" s="28">
        <f t="shared" si="24"/>
        <v>0.82287341321627705</v>
      </c>
      <c r="AV56" s="28">
        <f t="shared" si="50"/>
        <v>1.1029015811404574</v>
      </c>
      <c r="AW56" s="28">
        <f t="shared" si="25"/>
        <v>82.287341321627707</v>
      </c>
      <c r="AX56" s="28">
        <f t="shared" si="51"/>
        <v>1.1029015811404639</v>
      </c>
      <c r="AY56" s="28">
        <f t="shared" si="26"/>
        <v>-2.8835063437138153E-2</v>
      </c>
      <c r="AZ56" s="28">
        <f t="shared" si="27"/>
        <v>-0.11534025374855261</v>
      </c>
      <c r="BA56" s="24">
        <f t="shared" si="28"/>
        <v>109.58099821116943</v>
      </c>
      <c r="BB56" s="24">
        <f t="shared" si="29"/>
        <v>104.32503929476178</v>
      </c>
      <c r="BC56" s="29">
        <f t="shared" si="30"/>
        <v>4.7297501458784108</v>
      </c>
      <c r="BD56" s="29">
        <f t="shared" si="52"/>
        <v>1.299026003824455</v>
      </c>
      <c r="BE56" s="29">
        <f t="shared" si="53"/>
        <v>5.19610401529782</v>
      </c>
      <c r="BF56" s="29">
        <f t="shared" si="31"/>
        <v>4.6574005709715385</v>
      </c>
      <c r="BG56" s="29">
        <f t="shared" si="54"/>
        <v>0.42160997477376227</v>
      </c>
      <c r="BH56" s="29">
        <f t="shared" si="55"/>
        <v>1.6864398990950491</v>
      </c>
      <c r="BI56" s="29">
        <f t="shared" si="32"/>
        <v>4.7578851153892456</v>
      </c>
      <c r="BJ56" s="30">
        <f t="shared" si="62"/>
        <v>0.16355798373715263</v>
      </c>
      <c r="BK56" s="29">
        <f t="shared" si="34"/>
        <v>-0.39176287991538927</v>
      </c>
      <c r="BL56" s="29">
        <f t="shared" si="63"/>
        <v>4.2134073060727024</v>
      </c>
      <c r="BM56" s="29">
        <f t="shared" si="64"/>
        <v>-0.19495290153710448</v>
      </c>
      <c r="BN56" s="29">
        <f t="shared" si="56"/>
        <v>1.0968639736686547</v>
      </c>
      <c r="BO56" s="29">
        <f t="shared" si="65"/>
        <v>4.4102172844509866</v>
      </c>
      <c r="BP56" s="29">
        <f t="shared" si="57"/>
        <v>1.0968639736685937</v>
      </c>
      <c r="BQ56" s="29">
        <f t="shared" si="58"/>
        <v>4.241182857326236</v>
      </c>
      <c r="BR56" s="29" t="e">
        <f t="shared" si="59"/>
        <v>#NUM!</v>
      </c>
      <c r="BS56" s="29">
        <f t="shared" si="60"/>
        <v>4.6966639854972279</v>
      </c>
      <c r="BT56" s="29">
        <f t="shared" si="37"/>
        <v>12.192106521662922</v>
      </c>
      <c r="BU56" s="29">
        <f t="shared" si="38"/>
        <v>12.612897395572856</v>
      </c>
      <c r="BV56" s="29">
        <f t="shared" si="61"/>
        <v>4.6480380862152675</v>
      </c>
      <c r="BW56" s="29">
        <f t="shared" si="39"/>
        <v>15.165614111128697</v>
      </c>
      <c r="BX56" s="64">
        <f t="shared" si="40"/>
        <v>4.6475114031347395</v>
      </c>
      <c r="BY56" s="95" t="e">
        <f t="shared" si="41"/>
        <v>#DIV/0!</v>
      </c>
      <c r="BZ56" s="95">
        <f t="shared" si="42"/>
        <v>9.4145282913566284</v>
      </c>
      <c r="CA56" s="95" t="e">
        <f t="shared" si="43"/>
        <v>#DIV/0!</v>
      </c>
      <c r="CB56" s="95">
        <f t="shared" si="44"/>
        <v>9.0266826056184968</v>
      </c>
      <c r="CC56" s="103" t="e">
        <f t="shared" si="45"/>
        <v>#DIV/0!</v>
      </c>
      <c r="CD56" s="103">
        <f t="shared" si="45"/>
        <v>8.8176705395632187</v>
      </c>
    </row>
    <row r="57" spans="1:82">
      <c r="A57" s="21" t="s">
        <v>56</v>
      </c>
      <c r="B57" s="69">
        <v>2.04</v>
      </c>
      <c r="C57" s="136">
        <v>166.89</v>
      </c>
      <c r="D57" s="133">
        <v>138.68</v>
      </c>
      <c r="E57" s="69">
        <v>103.85</v>
      </c>
      <c r="F57" s="69">
        <v>114.02</v>
      </c>
      <c r="G57" s="69">
        <v>69.7</v>
      </c>
      <c r="H57" s="35"/>
      <c r="I57" s="69">
        <v>7.17</v>
      </c>
      <c r="J57" s="69">
        <v>5.6</v>
      </c>
      <c r="K57" s="69">
        <v>199478.87</v>
      </c>
      <c r="L57" s="91" t="e">
        <f t="shared" si="5"/>
        <v>#DIV/0!</v>
      </c>
      <c r="M57" s="15">
        <v>104.39</v>
      </c>
      <c r="N57" s="15">
        <v>0.16</v>
      </c>
      <c r="O57" s="15">
        <v>1.88</v>
      </c>
      <c r="P57" s="15">
        <v>2630150</v>
      </c>
      <c r="Q57" s="94">
        <f t="shared" si="6"/>
        <v>8346.3704879016277</v>
      </c>
      <c r="R57" s="87"/>
      <c r="S57" s="49"/>
      <c r="T57" s="83">
        <v>315125</v>
      </c>
      <c r="U57" s="22"/>
      <c r="V57" s="69">
        <v>301602.06</v>
      </c>
      <c r="W57" s="81" t="e">
        <f t="shared" si="7"/>
        <v>#DIV/0!</v>
      </c>
      <c r="X57" s="128"/>
      <c r="Y57" s="81">
        <v>3858425</v>
      </c>
      <c r="Z57" s="88">
        <f t="shared" si="8"/>
        <v>12244.109480364936</v>
      </c>
      <c r="AA57" s="100">
        <v>369682</v>
      </c>
      <c r="AB57" s="101">
        <f t="shared" si="9"/>
        <v>754151.28</v>
      </c>
      <c r="AC57" s="101" t="e">
        <f t="shared" si="10"/>
        <v>#DIV/0!</v>
      </c>
      <c r="AD57" s="101">
        <f t="shared" si="11"/>
        <v>6566.2305649430009</v>
      </c>
      <c r="AE57" s="23">
        <f t="shared" si="12"/>
        <v>1.7925</v>
      </c>
      <c r="AF57" s="23">
        <f t="shared" si="13"/>
        <v>0.04</v>
      </c>
      <c r="AG57" s="23">
        <f t="shared" si="14"/>
        <v>1.4</v>
      </c>
      <c r="AH57" s="23">
        <f t="shared" si="15"/>
        <v>0.47</v>
      </c>
      <c r="AI57" s="23">
        <f t="shared" si="46"/>
        <v>245.83405888826383</v>
      </c>
      <c r="AJ57" s="24">
        <f t="shared" si="16"/>
        <v>114.85300014081162</v>
      </c>
      <c r="AK57" s="23">
        <f t="shared" si="47"/>
        <v>3313.3103516955393</v>
      </c>
      <c r="AL57" s="24">
        <f t="shared" si="17"/>
        <v>171.75691372687203</v>
      </c>
      <c r="AM57" s="23">
        <f t="shared" si="48"/>
        <v>141.31126718294715</v>
      </c>
      <c r="AN57" s="24">
        <f t="shared" si="18"/>
        <v>105.85704591500438</v>
      </c>
      <c r="AO57" s="24">
        <f t="shared" si="49"/>
        <v>392.57316204403224</v>
      </c>
      <c r="AP57" s="24">
        <f t="shared" si="19"/>
        <v>125.27368852505552</v>
      </c>
      <c r="AQ57" s="24">
        <f t="shared" si="20"/>
        <v>117.07317073170734</v>
      </c>
      <c r="AR57" s="27">
        <f t="shared" si="21"/>
        <v>1.1726405460532161</v>
      </c>
      <c r="AS57" s="28">
        <f t="shared" si="22"/>
        <v>0.67296444536769939</v>
      </c>
      <c r="AT57" s="28">
        <f t="shared" si="23"/>
        <v>67.29644453676994</v>
      </c>
      <c r="AU57" s="28">
        <f t="shared" si="24"/>
        <v>0.83096650488345625</v>
      </c>
      <c r="AV57" s="28">
        <f t="shared" si="50"/>
        <v>0.98351599859650318</v>
      </c>
      <c r="AW57" s="28">
        <f t="shared" si="25"/>
        <v>83.096650488345631</v>
      </c>
      <c r="AX57" s="28">
        <f t="shared" si="51"/>
        <v>0.98351599859650796</v>
      </c>
      <c r="AY57" s="28">
        <f t="shared" si="26"/>
        <v>1.4493798673204328</v>
      </c>
      <c r="AZ57" s="28">
        <f t="shared" si="27"/>
        <v>5.7975194692817311</v>
      </c>
      <c r="BA57" s="24">
        <f t="shared" si="28"/>
        <v>110.83261151389729</v>
      </c>
      <c r="BB57" s="24">
        <f t="shared" si="29"/>
        <v>104.82522237970574</v>
      </c>
      <c r="BC57" s="29">
        <f t="shared" si="30"/>
        <v>4.743653051047402</v>
      </c>
      <c r="BD57" s="29">
        <f t="shared" si="52"/>
        <v>1.3902905168991175</v>
      </c>
      <c r="BE57" s="29">
        <f t="shared" si="53"/>
        <v>5.5611620675964701</v>
      </c>
      <c r="BF57" s="29">
        <f t="shared" si="31"/>
        <v>4.6620895604576695</v>
      </c>
      <c r="BG57" s="29">
        <f t="shared" si="54"/>
        <v>0.46889894861310566</v>
      </c>
      <c r="BH57" s="29">
        <f t="shared" si="55"/>
        <v>1.8755957944524226</v>
      </c>
      <c r="BI57" s="29">
        <f t="shared" si="32"/>
        <v>4.7627991301916746</v>
      </c>
      <c r="BJ57" s="30">
        <f t="shared" si="62"/>
        <v>0.15925808285672186</v>
      </c>
      <c r="BK57" s="29">
        <f t="shared" si="34"/>
        <v>-0.39606278079581997</v>
      </c>
      <c r="BL57" s="29">
        <f t="shared" si="63"/>
        <v>4.2091074051922712</v>
      </c>
      <c r="BM57" s="29">
        <f t="shared" si="64"/>
        <v>-0.18516579193848876</v>
      </c>
      <c r="BN57" s="29">
        <f t="shared" si="56"/>
        <v>0.97871095986157286</v>
      </c>
      <c r="BO57" s="29">
        <f t="shared" si="65"/>
        <v>4.4200043940496023</v>
      </c>
      <c r="BP57" s="29">
        <f t="shared" si="57"/>
        <v>0.97871095986157286</v>
      </c>
      <c r="BQ57" s="29">
        <f t="shared" si="58"/>
        <v>4.2442003177664782</v>
      </c>
      <c r="BR57" s="29" t="e">
        <f t="shared" si="59"/>
        <v>#NUM!</v>
      </c>
      <c r="BS57" s="29">
        <f t="shared" si="60"/>
        <v>4.7080210587500257</v>
      </c>
      <c r="BT57" s="29">
        <f t="shared" si="37"/>
        <v>12.203463594915721</v>
      </c>
      <c r="BU57" s="29">
        <f t="shared" si="38"/>
        <v>12.616863745331338</v>
      </c>
      <c r="BV57" s="29">
        <f t="shared" si="61"/>
        <v>4.648133885420207</v>
      </c>
      <c r="BW57" s="29">
        <f t="shared" si="39"/>
        <v>15.165769627085595</v>
      </c>
      <c r="BX57" s="64">
        <f t="shared" si="40"/>
        <v>4.6522944144922649</v>
      </c>
      <c r="BY57" s="95" t="e">
        <f t="shared" si="41"/>
        <v>#DIV/0!</v>
      </c>
      <c r="BZ57" s="95">
        <f t="shared" si="42"/>
        <v>9.4128002415775107</v>
      </c>
      <c r="CA57" s="95" t="e">
        <f t="shared" si="43"/>
        <v>#DIV/0!</v>
      </c>
      <c r="CB57" s="95">
        <f t="shared" si="44"/>
        <v>9.0295820512400073</v>
      </c>
      <c r="CC57" s="103" t="e">
        <f t="shared" si="45"/>
        <v>#DIV/0!</v>
      </c>
      <c r="CD57" s="103">
        <f t="shared" si="45"/>
        <v>8.7896952124226342</v>
      </c>
    </row>
    <row r="58" spans="1:82">
      <c r="A58" s="21" t="s">
        <v>57</v>
      </c>
      <c r="B58" s="69">
        <v>2.0099999999999998</v>
      </c>
      <c r="C58" s="134">
        <v>171.31</v>
      </c>
      <c r="D58" s="132">
        <v>140.69</v>
      </c>
      <c r="E58" s="69">
        <v>113.96</v>
      </c>
      <c r="F58" s="69">
        <v>115.36</v>
      </c>
      <c r="G58" s="69">
        <v>67.53</v>
      </c>
      <c r="H58" s="35"/>
      <c r="I58" s="69">
        <v>7.12</v>
      </c>
      <c r="J58" s="69">
        <v>6.35</v>
      </c>
      <c r="K58" s="69">
        <v>199277.26</v>
      </c>
      <c r="L58" s="91" t="e">
        <f t="shared" si="5"/>
        <v>#DIV/0!</v>
      </c>
      <c r="M58" s="15">
        <v>105.1</v>
      </c>
      <c r="N58" s="15">
        <v>0.14000000000000001</v>
      </c>
      <c r="O58" s="15">
        <v>1.68</v>
      </c>
      <c r="P58" s="15">
        <v>2653425</v>
      </c>
      <c r="Q58" s="94">
        <f t="shared" si="6"/>
        <v>8407.0242696914011</v>
      </c>
      <c r="R58" s="87"/>
      <c r="S58" s="49"/>
      <c r="T58" s="83">
        <v>315620</v>
      </c>
      <c r="U58" s="22"/>
      <c r="V58" s="69">
        <v>303752.44</v>
      </c>
      <c r="W58" s="81" t="e">
        <f t="shared" si="7"/>
        <v>#DIV/0!</v>
      </c>
      <c r="X58" s="128"/>
      <c r="Y58" s="81">
        <v>3884600</v>
      </c>
      <c r="Z58" s="88">
        <f t="shared" si="8"/>
        <v>12307.838540016477</v>
      </c>
      <c r="AA58" s="100">
        <v>373594</v>
      </c>
      <c r="AB58" s="101">
        <f t="shared" si="9"/>
        <v>750923.94</v>
      </c>
      <c r="AC58" s="101" t="e">
        <f t="shared" si="10"/>
        <v>#DIV/0!</v>
      </c>
      <c r="AD58" s="101">
        <f t="shared" si="11"/>
        <v>6435.9599557880201</v>
      </c>
      <c r="AE58" s="23">
        <f t="shared" si="12"/>
        <v>1.78</v>
      </c>
      <c r="AF58" s="23">
        <f t="shared" si="13"/>
        <v>3.5000000000000003E-2</v>
      </c>
      <c r="AG58" s="23">
        <f t="shared" si="14"/>
        <v>1.5874999999999999</v>
      </c>
      <c r="AH58" s="23">
        <f t="shared" si="15"/>
        <v>0.42</v>
      </c>
      <c r="AI58" s="23">
        <f t="shared" si="46"/>
        <v>249.73667457311504</v>
      </c>
      <c r="AJ58" s="24">
        <f t="shared" si="16"/>
        <v>116.67629151804701</v>
      </c>
      <c r="AK58" s="23">
        <f t="shared" si="47"/>
        <v>3523.7055590282057</v>
      </c>
      <c r="AL58" s="24">
        <f t="shared" si="17"/>
        <v>182.66347774852838</v>
      </c>
      <c r="AM58" s="23">
        <f t="shared" si="48"/>
        <v>141.90477450511551</v>
      </c>
      <c r="AN58" s="24">
        <f t="shared" si="18"/>
        <v>106.3016455078474</v>
      </c>
      <c r="AO58" s="24">
        <f t="shared" si="49"/>
        <v>399.16839116637198</v>
      </c>
      <c r="AP58" s="24">
        <f t="shared" si="19"/>
        <v>127.37828649227643</v>
      </c>
      <c r="AQ58" s="24">
        <f t="shared" si="20"/>
        <v>115.35150645624101</v>
      </c>
      <c r="AR58" s="27">
        <f t="shared" si="21"/>
        <v>1.1421173812089669</v>
      </c>
      <c r="AS58" s="28">
        <f t="shared" si="22"/>
        <v>0.65544756453886188</v>
      </c>
      <c r="AT58" s="28">
        <f t="shared" si="23"/>
        <v>65.544756453886194</v>
      </c>
      <c r="AU58" s="28">
        <f t="shared" si="24"/>
        <v>0.82125970462903508</v>
      </c>
      <c r="AV58" s="28">
        <f t="shared" si="50"/>
        <v>-1.1681337571822528</v>
      </c>
      <c r="AW58" s="28">
        <f t="shared" si="25"/>
        <v>82.12597046290351</v>
      </c>
      <c r="AX58" s="28">
        <f t="shared" si="51"/>
        <v>-1.1681337571822581</v>
      </c>
      <c r="AY58" s="28">
        <f t="shared" si="26"/>
        <v>-0.97377212310754135</v>
      </c>
      <c r="AZ58" s="28">
        <f t="shared" si="27"/>
        <v>-3.8950884924301654</v>
      </c>
      <c r="BA58" s="24">
        <f t="shared" si="28"/>
        <v>110.72059482357157</v>
      </c>
      <c r="BB58" s="24">
        <f t="shared" si="29"/>
        <v>105.75285276234079</v>
      </c>
      <c r="BC58" s="29">
        <f t="shared" si="30"/>
        <v>4.7594033611386344</v>
      </c>
      <c r="BD58" s="29">
        <f t="shared" si="52"/>
        <v>1.57503100912324</v>
      </c>
      <c r="BE58" s="29">
        <f t="shared" si="53"/>
        <v>6.30012403649296</v>
      </c>
      <c r="BF58" s="29">
        <f t="shared" si="31"/>
        <v>4.666280765076138</v>
      </c>
      <c r="BG58" s="29">
        <f t="shared" si="54"/>
        <v>0.41912046184684471</v>
      </c>
      <c r="BH58" s="29">
        <f t="shared" si="55"/>
        <v>1.6764818473873788</v>
      </c>
      <c r="BI58" s="29">
        <f t="shared" si="32"/>
        <v>4.7479840444065333</v>
      </c>
      <c r="BJ58" s="30">
        <f t="shared" si="62"/>
        <v>0.13288389159881714</v>
      </c>
      <c r="BK58" s="29">
        <f t="shared" si="34"/>
        <v>-0.42243697205372482</v>
      </c>
      <c r="BL58" s="29">
        <f t="shared" si="63"/>
        <v>4.1827332139343669</v>
      </c>
      <c r="BM58" s="29">
        <f t="shared" si="64"/>
        <v>-0.19691589235324528</v>
      </c>
      <c r="BN58" s="29">
        <f t="shared" si="56"/>
        <v>-1.1750100414756521</v>
      </c>
      <c r="BO58" s="29">
        <f t="shared" si="65"/>
        <v>4.4082542936348457</v>
      </c>
      <c r="BP58" s="29">
        <f t="shared" si="57"/>
        <v>-1.1750100414756659</v>
      </c>
      <c r="BQ58" s="29">
        <f t="shared" si="58"/>
        <v>4.2125719435867506</v>
      </c>
      <c r="BR58" s="29" t="e">
        <f t="shared" si="59"/>
        <v>#NUM!</v>
      </c>
      <c r="BS58" s="29">
        <f t="shared" si="60"/>
        <v>4.7070098641776488</v>
      </c>
      <c r="BT58" s="29">
        <f t="shared" si="37"/>
        <v>12.202452400343343</v>
      </c>
      <c r="BU58" s="29">
        <f t="shared" si="38"/>
        <v>12.623968306526443</v>
      </c>
      <c r="BV58" s="29">
        <f t="shared" si="61"/>
        <v>4.6549122778829055</v>
      </c>
      <c r="BW58" s="29">
        <f t="shared" si="39"/>
        <v>15.17253057638017</v>
      </c>
      <c r="BX58" s="64">
        <f t="shared" si="40"/>
        <v>4.6611047940385646</v>
      </c>
      <c r="BY58" s="95" t="e">
        <f t="shared" si="41"/>
        <v>#DIV/0!</v>
      </c>
      <c r="BZ58" s="95">
        <f t="shared" si="42"/>
        <v>9.4179916180601833</v>
      </c>
      <c r="CA58" s="95" t="e">
        <f t="shared" si="43"/>
        <v>#DIV/0!</v>
      </c>
      <c r="CB58" s="95">
        <f t="shared" si="44"/>
        <v>9.0368228579744034</v>
      </c>
      <c r="CC58" s="103" t="e">
        <f t="shared" si="45"/>
        <v>#DIV/0!</v>
      </c>
      <c r="CD58" s="103">
        <f t="shared" si="45"/>
        <v>8.7696562861830394</v>
      </c>
    </row>
    <row r="59" spans="1:82">
      <c r="A59" s="21" t="s">
        <v>58</v>
      </c>
      <c r="B59" s="69">
        <v>2.21</v>
      </c>
      <c r="C59" s="134">
        <v>164.44</v>
      </c>
      <c r="D59" s="132">
        <v>139.32</v>
      </c>
      <c r="E59" s="69">
        <v>120.1</v>
      </c>
      <c r="F59" s="69">
        <v>116.88</v>
      </c>
      <c r="G59" s="69">
        <v>71.27</v>
      </c>
      <c r="H59" s="35"/>
      <c r="I59" s="69">
        <v>7.52</v>
      </c>
      <c r="J59" s="69">
        <v>6.56</v>
      </c>
      <c r="K59" s="69">
        <v>201577.43</v>
      </c>
      <c r="L59" s="91" t="e">
        <f t="shared" si="5"/>
        <v>#DIV/0!</v>
      </c>
      <c r="M59" s="15">
        <v>105.56</v>
      </c>
      <c r="N59" s="15">
        <v>0.11</v>
      </c>
      <c r="O59" s="15">
        <v>1.39</v>
      </c>
      <c r="P59" s="15">
        <v>2665100</v>
      </c>
      <c r="Q59" s="94">
        <f t="shared" si="6"/>
        <v>8430.1258935914466</v>
      </c>
      <c r="R59" s="87"/>
      <c r="S59" s="49"/>
      <c r="T59" s="83">
        <v>316140</v>
      </c>
      <c r="U59" s="22"/>
      <c r="V59" s="69">
        <v>307388.78000000003</v>
      </c>
      <c r="W59" s="81" t="e">
        <f t="shared" si="7"/>
        <v>#DIV/0!</v>
      </c>
      <c r="X59" s="128"/>
      <c r="Y59" s="81">
        <v>3901650</v>
      </c>
      <c r="Z59" s="88">
        <f t="shared" si="8"/>
        <v>12341.525906244069</v>
      </c>
      <c r="AA59" s="100">
        <v>366884</v>
      </c>
      <c r="AB59" s="101">
        <f t="shared" si="9"/>
        <v>810813.64</v>
      </c>
      <c r="AC59" s="101" t="e">
        <f t="shared" si="10"/>
        <v>#DIV/0!</v>
      </c>
      <c r="AD59" s="101">
        <f t="shared" si="11"/>
        <v>6837.1289798073558</v>
      </c>
      <c r="AE59" s="23">
        <f t="shared" si="12"/>
        <v>1.88</v>
      </c>
      <c r="AF59" s="23">
        <f t="shared" si="13"/>
        <v>2.75E-2</v>
      </c>
      <c r="AG59" s="23">
        <f t="shared" si="14"/>
        <v>1.64</v>
      </c>
      <c r="AH59" s="23">
        <f t="shared" si="15"/>
        <v>0.34749999999999998</v>
      </c>
      <c r="AI59" s="23">
        <f t="shared" si="46"/>
        <v>253.83235603611411</v>
      </c>
      <c r="AJ59" s="24">
        <f t="shared" si="16"/>
        <v>118.58978269894298</v>
      </c>
      <c r="AK59" s="23">
        <f t="shared" si="47"/>
        <v>3754.8606437004555</v>
      </c>
      <c r="AL59" s="24">
        <f t="shared" si="17"/>
        <v>194.64620188883183</v>
      </c>
      <c r="AM59" s="23">
        <f t="shared" si="48"/>
        <v>142.39789359652076</v>
      </c>
      <c r="AN59" s="24">
        <f t="shared" si="18"/>
        <v>106.67104372598712</v>
      </c>
      <c r="AO59" s="24">
        <f t="shared" si="49"/>
        <v>404.71683180358457</v>
      </c>
      <c r="AP59" s="24">
        <f t="shared" si="19"/>
        <v>129.14884467451907</v>
      </c>
      <c r="AQ59" s="24">
        <f t="shared" si="20"/>
        <v>126.82926829268293</v>
      </c>
      <c r="AR59" s="27">
        <f t="shared" si="21"/>
        <v>1.2397920807366927</v>
      </c>
      <c r="AS59" s="28">
        <f t="shared" si="22"/>
        <v>0.71150191147012487</v>
      </c>
      <c r="AT59" s="28">
        <f t="shared" si="23"/>
        <v>71.150191147012492</v>
      </c>
      <c r="AU59" s="28">
        <f t="shared" si="24"/>
        <v>0.84723911457066403</v>
      </c>
      <c r="AV59" s="28">
        <f t="shared" si="50"/>
        <v>3.163361089701084</v>
      </c>
      <c r="AW59" s="28">
        <f t="shared" si="25"/>
        <v>84.723911457066407</v>
      </c>
      <c r="AX59" s="28">
        <f t="shared" si="51"/>
        <v>3.1633610897010866</v>
      </c>
      <c r="AY59" s="28">
        <f t="shared" si="26"/>
        <v>-1.1699684180304315</v>
      </c>
      <c r="AZ59" s="28">
        <f t="shared" si="27"/>
        <v>-4.679873672121726</v>
      </c>
      <c r="BA59" s="24">
        <f t="shared" si="28"/>
        <v>111.99859408247012</v>
      </c>
      <c r="BB59" s="24">
        <f t="shared" si="29"/>
        <v>106.21816252462928</v>
      </c>
      <c r="BC59" s="29">
        <f t="shared" si="30"/>
        <v>4.7756703336025064</v>
      </c>
      <c r="BD59" s="29">
        <f t="shared" si="52"/>
        <v>1.6266972463871987</v>
      </c>
      <c r="BE59" s="29">
        <f t="shared" si="53"/>
        <v>6.5067889855487948</v>
      </c>
      <c r="BF59" s="29">
        <f t="shared" si="31"/>
        <v>4.6697497412148818</v>
      </c>
      <c r="BG59" s="29">
        <f t="shared" si="54"/>
        <v>0.34689761387438622</v>
      </c>
      <c r="BH59" s="29">
        <f t="shared" si="55"/>
        <v>1.3875904554975449</v>
      </c>
      <c r="BI59" s="29">
        <f t="shared" si="32"/>
        <v>4.8428418378652109</v>
      </c>
      <c r="BJ59" s="30">
        <f t="shared" si="62"/>
        <v>0.21494368873236716</v>
      </c>
      <c r="BK59" s="29">
        <f t="shared" si="34"/>
        <v>-0.34037717492017483</v>
      </c>
      <c r="BL59" s="29">
        <f t="shared" si="63"/>
        <v>4.2647930110679164</v>
      </c>
      <c r="BM59" s="29">
        <f t="shared" si="64"/>
        <v>-0.16577231653187727</v>
      </c>
      <c r="BN59" s="29">
        <f t="shared" si="56"/>
        <v>3.114357582136801</v>
      </c>
      <c r="BO59" s="29">
        <f t="shared" si="65"/>
        <v>4.4393978694562142</v>
      </c>
      <c r="BP59" s="29">
        <f t="shared" si="57"/>
        <v>3.1143575821368508</v>
      </c>
      <c r="BQ59" s="29">
        <f t="shared" si="58"/>
        <v>4.2664754815137789</v>
      </c>
      <c r="BR59" s="29" t="e">
        <f t="shared" si="59"/>
        <v>#NUM!</v>
      </c>
      <c r="BS59" s="29">
        <f t="shared" si="60"/>
        <v>4.7184863183812187</v>
      </c>
      <c r="BT59" s="29">
        <f t="shared" si="37"/>
        <v>12.213928854546914</v>
      </c>
      <c r="BU59" s="29">
        <f t="shared" si="38"/>
        <v>12.635868609745811</v>
      </c>
      <c r="BV59" s="29">
        <f t="shared" si="61"/>
        <v>4.6592795116351233</v>
      </c>
      <c r="BW59" s="29">
        <f t="shared" si="39"/>
        <v>15.176910098551145</v>
      </c>
      <c r="BX59" s="64">
        <f t="shared" si="40"/>
        <v>4.6654951160744274</v>
      </c>
      <c r="BY59" s="95" t="e">
        <f t="shared" si="41"/>
        <v>#DIV/0!</v>
      </c>
      <c r="BZ59" s="95">
        <f t="shared" si="42"/>
        <v>9.4207249451018953</v>
      </c>
      <c r="CA59" s="95" t="e">
        <f t="shared" si="43"/>
        <v>#DIV/0!</v>
      </c>
      <c r="CB59" s="95">
        <f t="shared" si="44"/>
        <v>9.0395669848810023</v>
      </c>
      <c r="CC59" s="103" t="e">
        <f t="shared" si="45"/>
        <v>#DIV/0!</v>
      </c>
      <c r="CD59" s="103">
        <f t="shared" si="45"/>
        <v>8.8301231827069451</v>
      </c>
    </row>
    <row r="60" spans="1:82">
      <c r="A60" s="21" t="s">
        <v>59</v>
      </c>
      <c r="B60" s="69">
        <v>2.25</v>
      </c>
      <c r="C60" s="134">
        <v>162.80000000000001</v>
      </c>
      <c r="D60" s="132">
        <v>137.69</v>
      </c>
      <c r="E60" s="69">
        <v>105.98</v>
      </c>
      <c r="F60" s="69">
        <v>113.22</v>
      </c>
      <c r="G60" s="69">
        <v>71.17</v>
      </c>
      <c r="H60" s="35"/>
      <c r="I60" s="69">
        <v>8.52</v>
      </c>
      <c r="J60" s="69">
        <v>6.06</v>
      </c>
      <c r="K60" s="69">
        <v>202755.26</v>
      </c>
      <c r="L60" s="91" t="e">
        <f t="shared" si="5"/>
        <v>#DIV/0!</v>
      </c>
      <c r="M60" s="15">
        <v>106.73</v>
      </c>
      <c r="N60" s="15">
        <v>0.08</v>
      </c>
      <c r="O60" s="15">
        <v>1.55</v>
      </c>
      <c r="P60" s="15">
        <v>2678325</v>
      </c>
      <c r="Q60" s="94">
        <f t="shared" si="6"/>
        <v>8455.5364730989986</v>
      </c>
      <c r="R60" s="87"/>
      <c r="S60" s="49"/>
      <c r="T60" s="83">
        <v>316754</v>
      </c>
      <c r="U60" s="22"/>
      <c r="V60" s="69">
        <v>307717.09000000003</v>
      </c>
      <c r="W60" s="81" t="e">
        <f t="shared" si="7"/>
        <v>#DIV/0!</v>
      </c>
      <c r="X60" s="128"/>
      <c r="Y60" s="81">
        <v>3944975</v>
      </c>
      <c r="Z60" s="88">
        <f t="shared" si="8"/>
        <v>12454.381002291999</v>
      </c>
      <c r="AA60" s="100">
        <v>365894</v>
      </c>
      <c r="AB60" s="101">
        <f t="shared" si="9"/>
        <v>823261.5</v>
      </c>
      <c r="AC60" s="101" t="e">
        <f t="shared" si="10"/>
        <v>#DIV/0!</v>
      </c>
      <c r="AD60" s="101">
        <f t="shared" si="11"/>
        <v>6838.4915367872218</v>
      </c>
      <c r="AE60" s="23">
        <f t="shared" si="12"/>
        <v>2.13</v>
      </c>
      <c r="AF60" s="23">
        <f t="shared" si="13"/>
        <v>0.02</v>
      </c>
      <c r="AG60" s="23">
        <f t="shared" si="14"/>
        <v>1.5149999999999999</v>
      </c>
      <c r="AH60" s="23">
        <f t="shared" si="15"/>
        <v>0.38750000000000001</v>
      </c>
      <c r="AI60" s="23">
        <f t="shared" si="46"/>
        <v>257.67791623006121</v>
      </c>
      <c r="AJ60" s="24">
        <f t="shared" si="16"/>
        <v>120.38641790683195</v>
      </c>
      <c r="AK60" s="23">
        <f t="shared" si="47"/>
        <v>3982.4051987087032</v>
      </c>
      <c r="AL60" s="24">
        <f t="shared" si="17"/>
        <v>206.44176172329503</v>
      </c>
      <c r="AM60" s="23">
        <f t="shared" si="48"/>
        <v>142.94968543420728</v>
      </c>
      <c r="AN60" s="24">
        <f t="shared" si="18"/>
        <v>107.08439402042534</v>
      </c>
      <c r="AO60" s="24">
        <f t="shared" si="49"/>
        <v>410.98994269654014</v>
      </c>
      <c r="AP60" s="24">
        <f t="shared" si="19"/>
        <v>131.15065176697414</v>
      </c>
      <c r="AQ60" s="24">
        <f t="shared" si="20"/>
        <v>129.12482065997131</v>
      </c>
      <c r="AR60" s="27">
        <f t="shared" si="21"/>
        <v>1.248212485309766</v>
      </c>
      <c r="AS60" s="28">
        <f t="shared" si="22"/>
        <v>0.71633428138293587</v>
      </c>
      <c r="AT60" s="28">
        <f t="shared" si="23"/>
        <v>71.633428138293596</v>
      </c>
      <c r="AU60" s="28">
        <f t="shared" si="24"/>
        <v>0.84576167076167064</v>
      </c>
      <c r="AV60" s="28">
        <f t="shared" si="50"/>
        <v>-0.17438333329807199</v>
      </c>
      <c r="AW60" s="28">
        <f t="shared" si="25"/>
        <v>84.576167076167067</v>
      </c>
      <c r="AX60" s="28">
        <f t="shared" si="51"/>
        <v>-0.17438333329807251</v>
      </c>
      <c r="AY60" s="28">
        <f t="shared" si="26"/>
        <v>0.36313457767449542</v>
      </c>
      <c r="AZ60" s="28">
        <f t="shared" si="27"/>
        <v>1.4525383106979817</v>
      </c>
      <c r="BA60" s="24">
        <f t="shared" si="28"/>
        <v>112.65300913314398</v>
      </c>
      <c r="BB60" s="24">
        <f t="shared" si="29"/>
        <v>106.74524788705028</v>
      </c>
      <c r="BC60" s="29">
        <f t="shared" si="30"/>
        <v>4.7907067184286189</v>
      </c>
      <c r="BD60" s="29">
        <f t="shared" si="52"/>
        <v>1.5036384826112581</v>
      </c>
      <c r="BE60" s="29">
        <f t="shared" si="53"/>
        <v>6.0145539304450324</v>
      </c>
      <c r="BF60" s="29">
        <f t="shared" si="31"/>
        <v>4.6736172527413711</v>
      </c>
      <c r="BG60" s="29">
        <f t="shared" si="54"/>
        <v>0.38675115264892312</v>
      </c>
      <c r="BH60" s="29">
        <f t="shared" si="55"/>
        <v>1.5470046105956925</v>
      </c>
      <c r="BI60" s="29">
        <f t="shared" si="32"/>
        <v>4.8607795385518786</v>
      </c>
      <c r="BJ60" s="30">
        <f t="shared" si="62"/>
        <v>0.22171251611941054</v>
      </c>
      <c r="BK60" s="29">
        <f t="shared" si="34"/>
        <v>-0.33360834753313157</v>
      </c>
      <c r="BL60" s="29">
        <f t="shared" si="63"/>
        <v>4.2715618384549598</v>
      </c>
      <c r="BM60" s="29">
        <f t="shared" si="64"/>
        <v>-0.16751767211215907</v>
      </c>
      <c r="BN60" s="29">
        <f t="shared" si="56"/>
        <v>-0.17453555802817988</v>
      </c>
      <c r="BO60" s="29">
        <f t="shared" si="65"/>
        <v>4.437652513875932</v>
      </c>
      <c r="BP60" s="29">
        <f t="shared" si="57"/>
        <v>-0.17453555802822152</v>
      </c>
      <c r="BQ60" s="29">
        <f t="shared" si="58"/>
        <v>4.2650713813111798</v>
      </c>
      <c r="BR60" s="29" t="e">
        <f t="shared" si="59"/>
        <v>#NUM!</v>
      </c>
      <c r="BS60" s="29">
        <f t="shared" si="60"/>
        <v>4.7243123787553447</v>
      </c>
      <c r="BT60" s="29">
        <f t="shared" si="37"/>
        <v>12.21975491492104</v>
      </c>
      <c r="BU60" s="29">
        <f t="shared" si="38"/>
        <v>12.636936100879256</v>
      </c>
      <c r="BV60" s="29">
        <f t="shared" si="61"/>
        <v>4.6703022809258732</v>
      </c>
      <c r="BW60" s="29">
        <f t="shared" si="39"/>
        <v>15.187953175106417</v>
      </c>
      <c r="BX60" s="64">
        <f t="shared" si="40"/>
        <v>4.6704451348372951</v>
      </c>
      <c r="BY60" s="95" t="e">
        <f t="shared" si="41"/>
        <v>#DIV/0!</v>
      </c>
      <c r="BZ60" s="95">
        <f t="shared" si="42"/>
        <v>9.4298277277291831</v>
      </c>
      <c r="CA60" s="95" t="e">
        <f t="shared" si="43"/>
        <v>#DIV/0!</v>
      </c>
      <c r="CB60" s="95">
        <f t="shared" si="44"/>
        <v>9.0425767097158865</v>
      </c>
      <c r="CC60" s="103" t="e">
        <f t="shared" si="45"/>
        <v>#DIV/0!</v>
      </c>
      <c r="CD60" s="103">
        <f t="shared" si="45"/>
        <v>8.830322450737631</v>
      </c>
    </row>
    <row r="61" spans="1:82">
      <c r="A61" s="21" t="s">
        <v>60</v>
      </c>
      <c r="B61" s="69">
        <v>2.35</v>
      </c>
      <c r="C61" s="136">
        <v>163.25</v>
      </c>
      <c r="D61" s="133">
        <v>138.19</v>
      </c>
      <c r="E61" s="69">
        <v>109.98</v>
      </c>
      <c r="F61" s="69">
        <v>112.32</v>
      </c>
      <c r="G61" s="69">
        <v>71.22</v>
      </c>
      <c r="H61" s="35"/>
      <c r="I61" s="69">
        <v>9.5299999999999994</v>
      </c>
      <c r="J61" s="69">
        <v>5.83</v>
      </c>
      <c r="K61" s="69">
        <v>202645.78</v>
      </c>
      <c r="L61" s="91" t="e">
        <f t="shared" si="5"/>
        <v>#DIV/0!</v>
      </c>
      <c r="M61" s="15">
        <v>107.66</v>
      </c>
      <c r="N61" s="15">
        <v>0.08</v>
      </c>
      <c r="O61" s="15">
        <v>1.23</v>
      </c>
      <c r="P61" s="15">
        <v>2702850</v>
      </c>
      <c r="Q61" s="94">
        <f t="shared" si="6"/>
        <v>8505.8140449703387</v>
      </c>
      <c r="R61" s="87"/>
      <c r="S61" s="49"/>
      <c r="T61" s="83">
        <v>317765</v>
      </c>
      <c r="U61" s="22"/>
      <c r="V61" s="69">
        <v>307934.78999999998</v>
      </c>
      <c r="W61" s="81" t="e">
        <f t="shared" si="7"/>
        <v>#DIV/0!</v>
      </c>
      <c r="X61" s="128"/>
      <c r="Y61" s="81">
        <v>3979050</v>
      </c>
      <c r="Z61" s="88">
        <f t="shared" si="8"/>
        <v>12521.989520557645</v>
      </c>
      <c r="AA61" s="100">
        <v>356331</v>
      </c>
      <c r="AB61" s="101">
        <f t="shared" si="9"/>
        <v>837377.85</v>
      </c>
      <c r="AC61" s="101" t="e">
        <f t="shared" si="10"/>
        <v>#DIV/0!</v>
      </c>
      <c r="AD61" s="101">
        <f t="shared" si="11"/>
        <v>6855.826524806439</v>
      </c>
      <c r="AE61" s="23">
        <f t="shared" si="12"/>
        <v>2.3824999999999998</v>
      </c>
      <c r="AF61" s="23">
        <f t="shared" si="13"/>
        <v>0.02</v>
      </c>
      <c r="AG61" s="23">
        <f t="shared" si="14"/>
        <v>1.4575</v>
      </c>
      <c r="AH61" s="23">
        <f t="shared" si="15"/>
        <v>0.3075</v>
      </c>
      <c r="AI61" s="23">
        <f t="shared" si="46"/>
        <v>261.43357185911435</v>
      </c>
      <c r="AJ61" s="24">
        <f t="shared" si="16"/>
        <v>122.14104994782402</v>
      </c>
      <c r="AK61" s="23">
        <f t="shared" si="47"/>
        <v>4214.5794217934208</v>
      </c>
      <c r="AL61" s="24">
        <f t="shared" si="17"/>
        <v>218.47731643176314</v>
      </c>
      <c r="AM61" s="23">
        <f t="shared" si="48"/>
        <v>143.38925571691746</v>
      </c>
      <c r="AN61" s="24">
        <f t="shared" si="18"/>
        <v>107.41367853203813</v>
      </c>
      <c r="AO61" s="24">
        <f t="shared" si="49"/>
        <v>416.04511899170757</v>
      </c>
      <c r="AP61" s="24">
        <f t="shared" si="19"/>
        <v>132.76380478370791</v>
      </c>
      <c r="AQ61" s="24">
        <f t="shared" si="20"/>
        <v>134.86370157819226</v>
      </c>
      <c r="AR61" s="27">
        <f t="shared" si="21"/>
        <v>1.28891155232483</v>
      </c>
      <c r="AS61" s="28">
        <f t="shared" si="22"/>
        <v>0.73969099129115046</v>
      </c>
      <c r="AT61" s="28">
        <f t="shared" si="23"/>
        <v>73.969099129115065</v>
      </c>
      <c r="AU61" s="28">
        <f t="shared" si="24"/>
        <v>0.84649310872894334</v>
      </c>
      <c r="AV61" s="28">
        <f t="shared" si="50"/>
        <v>8.6482751886118703E-2</v>
      </c>
      <c r="AW61" s="28">
        <f t="shared" si="25"/>
        <v>84.649310872894333</v>
      </c>
      <c r="AX61" s="28">
        <f t="shared" si="51"/>
        <v>8.6482751886112402E-2</v>
      </c>
      <c r="AY61" s="28">
        <f t="shared" si="26"/>
        <v>0.23156523626890468</v>
      </c>
      <c r="AZ61" s="28">
        <f t="shared" si="27"/>
        <v>0.92626094507561874</v>
      </c>
      <c r="BA61" s="24">
        <f t="shared" si="28"/>
        <v>112.59218086442289</v>
      </c>
      <c r="BB61" s="24">
        <f t="shared" si="29"/>
        <v>107.72269730205031</v>
      </c>
      <c r="BC61" s="29">
        <f t="shared" si="30"/>
        <v>4.8051765240231799</v>
      </c>
      <c r="BD61" s="29">
        <f t="shared" si="52"/>
        <v>1.4469805594560903</v>
      </c>
      <c r="BE61" s="29">
        <f t="shared" si="53"/>
        <v>5.7879222378243611</v>
      </c>
      <c r="BF61" s="29">
        <f t="shared" si="31"/>
        <v>4.6766875345985897</v>
      </c>
      <c r="BG61" s="29">
        <f t="shared" si="54"/>
        <v>0.30702818572185819</v>
      </c>
      <c r="BH61" s="29">
        <f t="shared" si="55"/>
        <v>1.2281127428874328</v>
      </c>
      <c r="BI61" s="29">
        <f t="shared" si="32"/>
        <v>4.9042646504916174</v>
      </c>
      <c r="BJ61" s="30">
        <f t="shared" si="62"/>
        <v>0.25379810432180727</v>
      </c>
      <c r="BK61" s="29">
        <f t="shared" si="34"/>
        <v>-0.30152275933073486</v>
      </c>
      <c r="BL61" s="29">
        <f t="shared" si="63"/>
        <v>4.3036474266573563</v>
      </c>
      <c r="BM61" s="29">
        <f t="shared" si="64"/>
        <v>-0.16665321834114713</v>
      </c>
      <c r="BN61" s="29">
        <f t="shared" si="56"/>
        <v>8.6445377101193599E-2</v>
      </c>
      <c r="BO61" s="29">
        <f t="shared" si="65"/>
        <v>4.4385169676469438</v>
      </c>
      <c r="BP61" s="29">
        <f t="shared" si="57"/>
        <v>8.6445377101185272E-2</v>
      </c>
      <c r="BQ61" s="29">
        <f t="shared" si="58"/>
        <v>4.2657736778496318</v>
      </c>
      <c r="BR61" s="29" t="e">
        <f t="shared" si="59"/>
        <v>#NUM!</v>
      </c>
      <c r="BS61" s="29">
        <f t="shared" si="60"/>
        <v>4.7237722715930079</v>
      </c>
      <c r="BT61" s="29">
        <f t="shared" si="37"/>
        <v>12.219214807758704</v>
      </c>
      <c r="BU61" s="29">
        <f t="shared" si="38"/>
        <v>12.637643318760482</v>
      </c>
      <c r="BV61" s="29">
        <f t="shared" si="61"/>
        <v>4.6789781131328114</v>
      </c>
      <c r="BW61" s="29">
        <f t="shared" si="39"/>
        <v>15.196553655301464</v>
      </c>
      <c r="BX61" s="64">
        <f t="shared" si="40"/>
        <v>4.6795603075672449</v>
      </c>
      <c r="BY61" s="95" t="e">
        <f t="shared" si="41"/>
        <v>#DIV/0!</v>
      </c>
      <c r="BZ61" s="95">
        <f t="shared" si="42"/>
        <v>9.4352415394224298</v>
      </c>
      <c r="CA61" s="95" t="e">
        <f t="shared" si="43"/>
        <v>#DIV/0!</v>
      </c>
      <c r="CB61" s="95">
        <f t="shared" si="44"/>
        <v>9.0485052139440363</v>
      </c>
      <c r="CC61" s="103" t="e">
        <f t="shared" si="45"/>
        <v>#DIV/0!</v>
      </c>
      <c r="CD61" s="103">
        <f t="shared" si="45"/>
        <v>8.8328541572746566</v>
      </c>
    </row>
    <row r="62" spans="1:82">
      <c r="A62" s="21" t="s">
        <v>61</v>
      </c>
      <c r="B62" s="69">
        <v>2.2599999999999998</v>
      </c>
      <c r="C62" s="134">
        <v>160</v>
      </c>
      <c r="D62" s="132">
        <v>138.51</v>
      </c>
      <c r="E62" s="69">
        <v>106.64</v>
      </c>
      <c r="F62" s="69">
        <v>115.01</v>
      </c>
      <c r="G62" s="69">
        <v>68.83</v>
      </c>
      <c r="H62" s="35"/>
      <c r="I62" s="69">
        <v>10.41</v>
      </c>
      <c r="J62" s="69">
        <v>5.8</v>
      </c>
      <c r="K62" s="69">
        <v>203173.56</v>
      </c>
      <c r="L62" s="91" t="e">
        <f t="shared" si="5"/>
        <v>#DIV/0!</v>
      </c>
      <c r="M62" s="15">
        <v>107.08</v>
      </c>
      <c r="N62" s="15">
        <v>7.0000000000000007E-2</v>
      </c>
      <c r="O62" s="15">
        <v>1.4</v>
      </c>
      <c r="P62" s="15">
        <v>2711075</v>
      </c>
      <c r="Q62" s="94">
        <f t="shared" si="6"/>
        <v>8517.6789574222094</v>
      </c>
      <c r="R62" s="87"/>
      <c r="S62" s="49"/>
      <c r="T62" s="83">
        <v>318288</v>
      </c>
      <c r="U62" s="22"/>
      <c r="V62" s="69">
        <v>309895.92</v>
      </c>
      <c r="W62" s="81" t="e">
        <f t="shared" si="7"/>
        <v>#DIV/0!</v>
      </c>
      <c r="X62" s="128"/>
      <c r="Y62" s="81">
        <v>3957925</v>
      </c>
      <c r="Z62" s="88">
        <f t="shared" si="8"/>
        <v>12435.043105615041</v>
      </c>
      <c r="AA62" s="100">
        <v>361247</v>
      </c>
      <c r="AB62" s="101">
        <f t="shared" si="9"/>
        <v>816418.22</v>
      </c>
      <c r="AC62" s="101" t="e">
        <f t="shared" si="10"/>
        <v>#DIV/0!</v>
      </c>
      <c r="AD62" s="101">
        <f t="shared" si="11"/>
        <v>6588.688689883752</v>
      </c>
      <c r="AE62" s="23">
        <f t="shared" si="12"/>
        <v>2.6025</v>
      </c>
      <c r="AF62" s="23">
        <f t="shared" si="13"/>
        <v>1.7500000000000002E-2</v>
      </c>
      <c r="AG62" s="23">
        <f t="shared" si="14"/>
        <v>1.45</v>
      </c>
      <c r="AH62" s="23">
        <f t="shared" si="15"/>
        <v>0.35</v>
      </c>
      <c r="AI62" s="23">
        <f t="shared" si="46"/>
        <v>265.2243586510715</v>
      </c>
      <c r="AJ62" s="24">
        <f t="shared" si="16"/>
        <v>123.91209517206747</v>
      </c>
      <c r="AK62" s="23">
        <f t="shared" si="47"/>
        <v>4459.0250282574398</v>
      </c>
      <c r="AL62" s="24">
        <f t="shared" si="17"/>
        <v>231.14900078480542</v>
      </c>
      <c r="AM62" s="23">
        <f t="shared" si="48"/>
        <v>143.89111811192669</v>
      </c>
      <c r="AN62" s="24">
        <f t="shared" si="18"/>
        <v>107.78962640690028</v>
      </c>
      <c r="AO62" s="24">
        <f t="shared" si="49"/>
        <v>421.86975065759145</v>
      </c>
      <c r="AP62" s="24">
        <f t="shared" si="19"/>
        <v>134.62249805067984</v>
      </c>
      <c r="AQ62" s="24">
        <f t="shared" si="20"/>
        <v>129.69870875179339</v>
      </c>
      <c r="AR62" s="27">
        <f t="shared" si="21"/>
        <v>1.2261088257009554</v>
      </c>
      <c r="AS62" s="28">
        <f t="shared" si="22"/>
        <v>0.70364925434775061</v>
      </c>
      <c r="AT62" s="28">
        <f t="shared" si="23"/>
        <v>70.364925434775046</v>
      </c>
      <c r="AU62" s="28">
        <f t="shared" si="24"/>
        <v>0.86568749999999994</v>
      </c>
      <c r="AV62" s="28">
        <f t="shared" si="50"/>
        <v>2.2675189051306099</v>
      </c>
      <c r="AW62" s="28">
        <f t="shared" si="25"/>
        <v>86.568749999999994</v>
      </c>
      <c r="AX62" s="28">
        <f t="shared" si="51"/>
        <v>2.2675189051306122</v>
      </c>
      <c r="AY62" s="28">
        <f t="shared" si="26"/>
        <v>0.31766659446970102</v>
      </c>
      <c r="AZ62" s="28">
        <f t="shared" si="27"/>
        <v>1.2706663778788041</v>
      </c>
      <c r="BA62" s="24">
        <f t="shared" si="28"/>
        <v>112.88542112443038</v>
      </c>
      <c r="BB62" s="24">
        <f t="shared" si="29"/>
        <v>108.05050653501158</v>
      </c>
      <c r="BC62" s="29">
        <f t="shared" si="30"/>
        <v>4.8195724043069124</v>
      </c>
      <c r="BD62" s="29">
        <f t="shared" si="52"/>
        <v>1.4395880283732509</v>
      </c>
      <c r="BE62" s="29">
        <f t="shared" si="53"/>
        <v>5.7583521134930038</v>
      </c>
      <c r="BF62" s="29">
        <f t="shared" si="31"/>
        <v>4.6801814238528454</v>
      </c>
      <c r="BG62" s="29">
        <f t="shared" si="54"/>
        <v>0.34938892542557554</v>
      </c>
      <c r="BH62" s="29">
        <f t="shared" si="55"/>
        <v>1.3975557017023021</v>
      </c>
      <c r="BI62" s="29">
        <f t="shared" si="32"/>
        <v>4.8652141356197438</v>
      </c>
      <c r="BJ62" s="30">
        <f t="shared" si="62"/>
        <v>0.20384559842045757</v>
      </c>
      <c r="BK62" s="29">
        <f t="shared" si="34"/>
        <v>-0.35147526523208428</v>
      </c>
      <c r="BL62" s="29">
        <f t="shared" si="63"/>
        <v>4.2536949207560069</v>
      </c>
      <c r="BM62" s="29">
        <f t="shared" si="64"/>
        <v>-0.14423129004681975</v>
      </c>
      <c r="BN62" s="29">
        <f t="shared" si="56"/>
        <v>2.2421928294327378</v>
      </c>
      <c r="BO62" s="29">
        <f t="shared" si="65"/>
        <v>4.4609388959412719</v>
      </c>
      <c r="BP62" s="29">
        <f t="shared" si="57"/>
        <v>2.2421928294328097</v>
      </c>
      <c r="BQ62" s="29">
        <f t="shared" si="58"/>
        <v>4.2316396964102729</v>
      </c>
      <c r="BR62" s="29" t="e">
        <f t="shared" si="59"/>
        <v>#NUM!</v>
      </c>
      <c r="BS62" s="29">
        <f t="shared" si="60"/>
        <v>4.726373331944437</v>
      </c>
      <c r="BT62" s="29">
        <f t="shared" si="37"/>
        <v>12.221815868110133</v>
      </c>
      <c r="BU62" s="29">
        <f t="shared" si="38"/>
        <v>12.643991778151904</v>
      </c>
      <c r="BV62" s="29">
        <f t="shared" si="61"/>
        <v>4.6735762186521521</v>
      </c>
      <c r="BW62" s="29">
        <f t="shared" si="39"/>
        <v>15.191230456000991</v>
      </c>
      <c r="BX62" s="64">
        <f t="shared" si="40"/>
        <v>4.6825987709105465</v>
      </c>
      <c r="BY62" s="95" t="e">
        <f t="shared" si="41"/>
        <v>#DIV/0!</v>
      </c>
      <c r="BZ62" s="95">
        <f t="shared" si="42"/>
        <v>9.4282738227063696</v>
      </c>
      <c r="CA62" s="95" t="e">
        <f t="shared" si="43"/>
        <v>#DIV/0!</v>
      </c>
      <c r="CB62" s="95">
        <f t="shared" si="44"/>
        <v>9.0498991598717513</v>
      </c>
      <c r="CC62" s="103" t="e">
        <f t="shared" si="45"/>
        <v>#DIV/0!</v>
      </c>
      <c r="CD62" s="103">
        <f t="shared" si="45"/>
        <v>8.7931096228533097</v>
      </c>
    </row>
    <row r="63" spans="1:82">
      <c r="A63" s="21" t="s">
        <v>62</v>
      </c>
      <c r="B63" s="69">
        <v>2.2000000000000002</v>
      </c>
      <c r="C63" s="134">
        <v>161.84</v>
      </c>
      <c r="D63" s="132">
        <v>138.94999999999999</v>
      </c>
      <c r="E63" s="69">
        <v>106.63</v>
      </c>
      <c r="F63" s="69">
        <v>104.22</v>
      </c>
      <c r="G63" s="69">
        <v>70.66</v>
      </c>
      <c r="H63" s="35"/>
      <c r="I63" s="69">
        <v>10.89</v>
      </c>
      <c r="J63" s="69">
        <v>6.39</v>
      </c>
      <c r="K63" s="69">
        <v>202148.69</v>
      </c>
      <c r="L63" s="91" t="e">
        <f t="shared" si="5"/>
        <v>#DIV/0!</v>
      </c>
      <c r="M63" s="15">
        <v>108.29</v>
      </c>
      <c r="N63" s="15">
        <v>0.09</v>
      </c>
      <c r="O63" s="15">
        <v>2.0499999999999998</v>
      </c>
      <c r="P63" s="15">
        <v>2728150</v>
      </c>
      <c r="Q63" s="94">
        <f t="shared" si="6"/>
        <v>8556.6738700197275</v>
      </c>
      <c r="R63" s="87"/>
      <c r="S63" s="49"/>
      <c r="T63" s="83">
        <v>318833</v>
      </c>
      <c r="U63" s="22"/>
      <c r="V63" s="69">
        <v>305634.59999999998</v>
      </c>
      <c r="W63" s="81" t="e">
        <f t="shared" si="7"/>
        <v>#DIV/0!</v>
      </c>
      <c r="X63" s="128"/>
      <c r="Y63" s="81">
        <v>4002600</v>
      </c>
      <c r="Z63" s="88">
        <f t="shared" si="8"/>
        <v>12553.907531529045</v>
      </c>
      <c r="AA63" s="100">
        <v>370783</v>
      </c>
      <c r="AB63" s="101">
        <f t="shared" si="9"/>
        <v>815722.60000000009</v>
      </c>
      <c r="AC63" s="101" t="e">
        <f t="shared" si="10"/>
        <v>#DIV/0!</v>
      </c>
      <c r="AD63" s="101">
        <f t="shared" si="11"/>
        <v>6479.5638391521625</v>
      </c>
      <c r="AE63" s="23">
        <f t="shared" si="12"/>
        <v>2.7225000000000001</v>
      </c>
      <c r="AF63" s="23">
        <f t="shared" si="13"/>
        <v>2.2499999999999999E-2</v>
      </c>
      <c r="AG63" s="23">
        <f t="shared" si="14"/>
        <v>1.5974999999999999</v>
      </c>
      <c r="AH63" s="23">
        <f t="shared" si="15"/>
        <v>0.51249999999999996</v>
      </c>
      <c r="AI63" s="23">
        <f t="shared" si="46"/>
        <v>269.46131778052239</v>
      </c>
      <c r="AJ63" s="24">
        <f t="shared" si="16"/>
        <v>125.89159089244126</v>
      </c>
      <c r="AK63" s="23">
        <f t="shared" si="47"/>
        <v>4743.9567275630907</v>
      </c>
      <c r="AL63" s="24">
        <f t="shared" si="17"/>
        <v>245.91942193495453</v>
      </c>
      <c r="AM63" s="23">
        <f t="shared" si="48"/>
        <v>144.62856009225032</v>
      </c>
      <c r="AN63" s="24">
        <f t="shared" si="18"/>
        <v>108.34204824223565</v>
      </c>
      <c r="AO63" s="24">
        <f t="shared" si="49"/>
        <v>430.51808054607204</v>
      </c>
      <c r="AP63" s="24">
        <f t="shared" si="19"/>
        <v>137.38225926071874</v>
      </c>
      <c r="AQ63" s="24">
        <f t="shared" si="20"/>
        <v>126.25538020086084</v>
      </c>
      <c r="AR63" s="27">
        <f t="shared" si="21"/>
        <v>1.1808107925238913</v>
      </c>
      <c r="AS63" s="28">
        <f t="shared" si="22"/>
        <v>0.67765325252447139</v>
      </c>
      <c r="AT63" s="28">
        <f t="shared" si="23"/>
        <v>67.765325252447127</v>
      </c>
      <c r="AU63" s="28">
        <f t="shared" si="24"/>
        <v>0.85856401384083036</v>
      </c>
      <c r="AV63" s="28">
        <f t="shared" si="50"/>
        <v>-0.82287039597655953</v>
      </c>
      <c r="AW63" s="28">
        <f t="shared" si="25"/>
        <v>85.856401384083043</v>
      </c>
      <c r="AX63" s="28">
        <f t="shared" si="51"/>
        <v>-0.82287039597655243</v>
      </c>
      <c r="AY63" s="28">
        <f t="shared" si="26"/>
        <v>-2.8931270241093765</v>
      </c>
      <c r="AZ63" s="28">
        <f t="shared" si="27"/>
        <v>-11.572508096437506</v>
      </c>
      <c r="BA63" s="24">
        <f t="shared" si="28"/>
        <v>112.31599229940122</v>
      </c>
      <c r="BB63" s="24">
        <f t="shared" si="29"/>
        <v>108.73103451711657</v>
      </c>
      <c r="BC63" s="29">
        <f t="shared" si="30"/>
        <v>4.8354211468612496</v>
      </c>
      <c r="BD63" s="29">
        <f t="shared" si="52"/>
        <v>1.5848742554337214</v>
      </c>
      <c r="BE63" s="29">
        <f t="shared" si="53"/>
        <v>6.3394970217348856</v>
      </c>
      <c r="BF63" s="29">
        <f t="shared" si="31"/>
        <v>4.6852933357390212</v>
      </c>
      <c r="BG63" s="29">
        <f t="shared" si="54"/>
        <v>0.51119118861757684</v>
      </c>
      <c r="BH63" s="29">
        <f t="shared" si="55"/>
        <v>2.0447647544703074</v>
      </c>
      <c r="BI63" s="29">
        <f t="shared" si="32"/>
        <v>4.8383066826998196</v>
      </c>
      <c r="BJ63" s="30">
        <f t="shared" si="62"/>
        <v>0.16620131483237191</v>
      </c>
      <c r="BK63" s="29">
        <f t="shared" si="34"/>
        <v>-0.38911954882016991</v>
      </c>
      <c r="BL63" s="29">
        <f t="shared" si="63"/>
        <v>4.2160506371679212</v>
      </c>
      <c r="BM63" s="29">
        <f t="shared" si="64"/>
        <v>-0.15249403667097741</v>
      </c>
      <c r="BN63" s="29">
        <f t="shared" si="56"/>
        <v>-0.82627466241576575</v>
      </c>
      <c r="BO63" s="29">
        <f t="shared" si="65"/>
        <v>4.4526761493171136</v>
      </c>
      <c r="BP63" s="29">
        <f t="shared" si="57"/>
        <v>-0.82627466241582681</v>
      </c>
      <c r="BQ63" s="29">
        <f t="shared" si="58"/>
        <v>4.257879641930999</v>
      </c>
      <c r="BR63" s="29" t="e">
        <f t="shared" si="59"/>
        <v>#NUM!</v>
      </c>
      <c r="BS63" s="29">
        <f t="shared" si="60"/>
        <v>4.7213162585458406</v>
      </c>
      <c r="BT63" s="29">
        <f t="shared" si="37"/>
        <v>12.216758794711536</v>
      </c>
      <c r="BU63" s="29">
        <f t="shared" si="38"/>
        <v>12.630145549760902</v>
      </c>
      <c r="BV63" s="29">
        <f t="shared" si="61"/>
        <v>4.6848128136402885</v>
      </c>
      <c r="BW63" s="29">
        <f t="shared" si="39"/>
        <v>15.202454707925662</v>
      </c>
      <c r="BX63" s="64">
        <f t="shared" si="40"/>
        <v>4.6888772595152695</v>
      </c>
      <c r="BY63" s="95" t="e">
        <f t="shared" si="41"/>
        <v>#DIV/0!</v>
      </c>
      <c r="BZ63" s="95">
        <f t="shared" si="42"/>
        <v>9.437787253192317</v>
      </c>
      <c r="CA63" s="95" t="e">
        <f t="shared" si="43"/>
        <v>#DIV/0!</v>
      </c>
      <c r="CB63" s="95">
        <f t="shared" si="44"/>
        <v>9.05446682703775</v>
      </c>
      <c r="CC63" s="103" t="e">
        <f t="shared" si="45"/>
        <v>#DIV/0!</v>
      </c>
      <c r="CD63" s="103">
        <f t="shared" si="45"/>
        <v>8.7764084783081682</v>
      </c>
    </row>
    <row r="64" spans="1:82">
      <c r="A64" s="21" t="s">
        <v>63</v>
      </c>
      <c r="B64" s="69">
        <v>2.4500000000000002</v>
      </c>
      <c r="C64" s="134">
        <v>155.19999999999999</v>
      </c>
      <c r="D64" s="132">
        <v>134.93</v>
      </c>
      <c r="E64" s="69">
        <v>103.76</v>
      </c>
      <c r="F64" s="69">
        <v>103.58</v>
      </c>
      <c r="G64" s="69">
        <v>71</v>
      </c>
      <c r="H64" s="35"/>
      <c r="I64" s="69">
        <v>10.9</v>
      </c>
      <c r="J64" s="69">
        <v>6.59</v>
      </c>
      <c r="K64" s="69">
        <v>202941.38</v>
      </c>
      <c r="L64" s="91" t="e">
        <f t="shared" si="5"/>
        <v>#DIV/0!</v>
      </c>
      <c r="M64" s="15">
        <v>109.61</v>
      </c>
      <c r="N64" s="15">
        <v>0.09</v>
      </c>
      <c r="O64" s="15">
        <v>1.78</v>
      </c>
      <c r="P64" s="15">
        <v>2749875</v>
      </c>
      <c r="Q64" s="94">
        <f t="shared" si="6"/>
        <v>8607.6157385670031</v>
      </c>
      <c r="R64" s="87"/>
      <c r="S64" s="49"/>
      <c r="T64" s="83">
        <v>319470</v>
      </c>
      <c r="U64" s="22"/>
      <c r="V64" s="69">
        <v>306111.73</v>
      </c>
      <c r="W64" s="81" t="e">
        <f t="shared" si="7"/>
        <v>#DIV/0!</v>
      </c>
      <c r="X64" s="128"/>
      <c r="Y64" s="81">
        <v>4051400</v>
      </c>
      <c r="Z64" s="88">
        <f t="shared" si="8"/>
        <v>12681.628947945035</v>
      </c>
      <c r="AA64" s="100">
        <v>373017</v>
      </c>
      <c r="AB64" s="101">
        <f t="shared" si="9"/>
        <v>913891.65</v>
      </c>
      <c r="AC64" s="101" t="e">
        <f t="shared" si="10"/>
        <v>#DIV/0!</v>
      </c>
      <c r="AD64" s="101">
        <f t="shared" si="11"/>
        <v>7141.6947856372508</v>
      </c>
      <c r="AE64" s="23">
        <f t="shared" si="12"/>
        <v>2.7250000000000001</v>
      </c>
      <c r="AF64" s="23">
        <f t="shared" si="13"/>
        <v>2.2499999999999999E-2</v>
      </c>
      <c r="AG64" s="23">
        <f t="shared" si="14"/>
        <v>1.6475</v>
      </c>
      <c r="AH64" s="23">
        <f t="shared" si="15"/>
        <v>0.44500000000000001</v>
      </c>
      <c r="AI64" s="23">
        <f t="shared" si="46"/>
        <v>273.90069299095649</v>
      </c>
      <c r="AJ64" s="24">
        <f t="shared" si="16"/>
        <v>127.96565485239422</v>
      </c>
      <c r="AK64" s="23">
        <f t="shared" si="47"/>
        <v>5056.5834759094987</v>
      </c>
      <c r="AL64" s="24">
        <f t="shared" si="17"/>
        <v>262.12551184046805</v>
      </c>
      <c r="AM64" s="23">
        <f t="shared" si="48"/>
        <v>145.27215718466084</v>
      </c>
      <c r="AN64" s="24">
        <f t="shared" si="18"/>
        <v>108.82417035691361</v>
      </c>
      <c r="AO64" s="24">
        <f t="shared" si="49"/>
        <v>438.18130237979216</v>
      </c>
      <c r="AP64" s="24">
        <f t="shared" si="19"/>
        <v>139.82766347555955</v>
      </c>
      <c r="AQ64" s="24">
        <f t="shared" si="20"/>
        <v>140.60258249641322</v>
      </c>
      <c r="AR64" s="27">
        <f t="shared" si="21"/>
        <v>1.2994373296973389</v>
      </c>
      <c r="AS64" s="28">
        <f t="shared" si="22"/>
        <v>0.74573160958240403</v>
      </c>
      <c r="AT64" s="28">
        <f t="shared" si="23"/>
        <v>74.573160958240393</v>
      </c>
      <c r="AU64" s="28">
        <f t="shared" si="24"/>
        <v>0.86939432989690735</v>
      </c>
      <c r="AV64" s="28">
        <f t="shared" si="50"/>
        <v>1.2614453764055409</v>
      </c>
      <c r="AW64" s="28">
        <f t="shared" si="25"/>
        <v>86.939432989690729</v>
      </c>
      <c r="AX64" s="28">
        <f t="shared" si="51"/>
        <v>1.2614453764055273</v>
      </c>
      <c r="AY64" s="28">
        <f t="shared" si="26"/>
        <v>-3.5722226339583441</v>
      </c>
      <c r="AZ64" s="28">
        <f t="shared" si="27"/>
        <v>-14.288890535833376</v>
      </c>
      <c r="BA64" s="24">
        <f t="shared" si="28"/>
        <v>112.756419412413</v>
      </c>
      <c r="BB64" s="24">
        <f t="shared" si="29"/>
        <v>109.59688929961912</v>
      </c>
      <c r="BC64" s="29">
        <f t="shared" si="30"/>
        <v>4.8517619064493021</v>
      </c>
      <c r="BD64" s="29">
        <f t="shared" si="52"/>
        <v>1.6340759588052478</v>
      </c>
      <c r="BE64" s="29">
        <f t="shared" si="53"/>
        <v>6.5363038352209912</v>
      </c>
      <c r="BF64" s="29">
        <f t="shared" si="31"/>
        <v>4.6897334637650427</v>
      </c>
      <c r="BG64" s="29">
        <f t="shared" si="54"/>
        <v>0.44401280260215614</v>
      </c>
      <c r="BH64" s="29">
        <f t="shared" si="55"/>
        <v>1.7760512104086246</v>
      </c>
      <c r="BI64" s="29">
        <f t="shared" si="32"/>
        <v>4.945937346892185</v>
      </c>
      <c r="BJ64" s="30">
        <f t="shared" si="62"/>
        <v>0.26193134746270647</v>
      </c>
      <c r="BK64" s="29">
        <f t="shared" si="34"/>
        <v>-0.29338951618983539</v>
      </c>
      <c r="BL64" s="29">
        <f t="shared" si="63"/>
        <v>4.3117806697982557</v>
      </c>
      <c r="BM64" s="29">
        <f t="shared" si="64"/>
        <v>-0.13995848230642227</v>
      </c>
      <c r="BN64" s="29">
        <f t="shared" si="56"/>
        <v>1.2535554364555139</v>
      </c>
      <c r="BO64" s="29">
        <f t="shared" si="65"/>
        <v>4.4652117036816694</v>
      </c>
      <c r="BP64" s="29">
        <f t="shared" si="57"/>
        <v>1.2535554364555779</v>
      </c>
      <c r="BQ64" s="29">
        <f t="shared" si="58"/>
        <v>4.2626798770413155</v>
      </c>
      <c r="BR64" s="29" t="e">
        <f t="shared" si="59"/>
        <v>#NUM!</v>
      </c>
      <c r="BS64" s="29">
        <f t="shared" si="60"/>
        <v>4.7252299116836793</v>
      </c>
      <c r="BT64" s="29">
        <f t="shared" si="37"/>
        <v>12.220672447849374</v>
      </c>
      <c r="BU64" s="29">
        <f t="shared" si="38"/>
        <v>12.631705445009473</v>
      </c>
      <c r="BV64" s="29">
        <f t="shared" si="61"/>
        <v>4.6969286112276318</v>
      </c>
      <c r="BW64" s="29">
        <f t="shared" si="39"/>
        <v>15.214573058361843</v>
      </c>
      <c r="BX64" s="64">
        <f t="shared" si="40"/>
        <v>4.6968089918083846</v>
      </c>
      <c r="BY64" s="95" t="e">
        <f t="shared" si="41"/>
        <v>#DIV/0!</v>
      </c>
      <c r="BZ64" s="95">
        <f t="shared" si="42"/>
        <v>9.4479096856664402</v>
      </c>
      <c r="CA64" s="95" t="e">
        <f t="shared" si="43"/>
        <v>#DIV/0!</v>
      </c>
      <c r="CB64" s="95">
        <f t="shared" si="44"/>
        <v>9.0604026413688086</v>
      </c>
      <c r="CC64" s="103" t="e">
        <f t="shared" si="45"/>
        <v>#DIV/0!</v>
      </c>
      <c r="CD64" s="103">
        <f t="shared" si="45"/>
        <v>8.8737053921022202</v>
      </c>
    </row>
    <row r="65" spans="1:82">
      <c r="A65" s="62" t="s">
        <v>64</v>
      </c>
      <c r="B65" s="69">
        <v>2.65</v>
      </c>
      <c r="C65" s="136">
        <v>143.34</v>
      </c>
      <c r="D65" s="133">
        <v>130.11000000000001</v>
      </c>
      <c r="E65" s="69">
        <v>89.06</v>
      </c>
      <c r="F65" s="69">
        <v>100.53</v>
      </c>
      <c r="G65" s="78" t="s">
        <v>66</v>
      </c>
      <c r="H65" s="126"/>
      <c r="I65" s="69">
        <v>11.21</v>
      </c>
      <c r="J65" s="69">
        <v>6.51</v>
      </c>
      <c r="K65" s="69">
        <v>205211.07</v>
      </c>
      <c r="L65" s="91" t="e">
        <f t="shared" si="5"/>
        <v>#DIV/0!</v>
      </c>
      <c r="M65" s="31">
        <v>110.22</v>
      </c>
      <c r="N65" s="31">
        <v>0.1</v>
      </c>
      <c r="O65" s="31">
        <v>1.24</v>
      </c>
      <c r="P65" s="31">
        <v>2779900</v>
      </c>
      <c r="Q65" s="94">
        <f t="shared" si="6"/>
        <v>8684.4736019993761</v>
      </c>
      <c r="R65" s="74"/>
      <c r="S65" s="74"/>
      <c r="T65" s="84">
        <v>320100</v>
      </c>
      <c r="U65" s="22"/>
      <c r="V65" s="69">
        <v>307131.64</v>
      </c>
      <c r="W65" s="81" t="e">
        <f t="shared" si="7"/>
        <v>#DIV/0!</v>
      </c>
      <c r="X65" s="128"/>
      <c r="Y65" s="81">
        <v>4073675</v>
      </c>
      <c r="Z65" s="88">
        <f t="shared" si="8"/>
        <v>12726.257419556388</v>
      </c>
      <c r="AA65" s="100">
        <v>361074</v>
      </c>
      <c r="AB65" s="101">
        <f t="shared" si="9"/>
        <v>956846.1</v>
      </c>
      <c r="AC65" s="101" t="e">
        <f t="shared" si="10"/>
        <v>#DIV/0!</v>
      </c>
      <c r="AD65" s="101">
        <f t="shared" si="11"/>
        <v>7357.6212090104282</v>
      </c>
      <c r="AE65" s="32">
        <f t="shared" si="12"/>
        <v>2.8025000000000002</v>
      </c>
      <c r="AF65" s="32">
        <f t="shared" si="13"/>
        <v>2.5000000000000001E-2</v>
      </c>
      <c r="AG65" s="32">
        <f t="shared" si="14"/>
        <v>1.6274999999999999</v>
      </c>
      <c r="AH65" s="32">
        <f t="shared" si="15"/>
        <v>0.31</v>
      </c>
      <c r="AI65" s="32">
        <f t="shared" si="46"/>
        <v>278.35842676938432</v>
      </c>
      <c r="AJ65" s="47">
        <f t="shared" si="16"/>
        <v>130.04829588511694</v>
      </c>
      <c r="AK65" s="32">
        <f t="shared" si="47"/>
        <v>5385.7670601912068</v>
      </c>
      <c r="AL65" s="47">
        <f t="shared" si="17"/>
        <v>279.18988266128252</v>
      </c>
      <c r="AM65" s="32">
        <f t="shared" si="48"/>
        <v>145.72250087193331</v>
      </c>
      <c r="AN65" s="47">
        <f t="shared" si="18"/>
        <v>109.16152528502006</v>
      </c>
      <c r="AO65" s="47">
        <f t="shared" si="49"/>
        <v>443.61475052930155</v>
      </c>
      <c r="AP65" s="47">
        <f t="shared" si="19"/>
        <v>141.56152650265648</v>
      </c>
      <c r="AQ65" s="47">
        <f t="shared" si="20"/>
        <v>152.08034433285508</v>
      </c>
      <c r="AR65" s="48">
        <f t="shared" si="21"/>
        <v>1.3872927498277416</v>
      </c>
      <c r="AS65" s="45">
        <f t="shared" si="22"/>
        <v>0.7961507889972691</v>
      </c>
      <c r="AT65" s="45">
        <f t="shared" si="23"/>
        <v>79.615078899726925</v>
      </c>
      <c r="AU65" s="28">
        <f t="shared" si="24"/>
        <v>0.90770196735035591</v>
      </c>
      <c r="AV65" s="45">
        <f t="shared" si="50"/>
        <v>4.4062442249871898</v>
      </c>
      <c r="AW65" s="28">
        <f t="shared" si="25"/>
        <v>90.770196735035597</v>
      </c>
      <c r="AX65" s="45">
        <f t="shared" si="51"/>
        <v>4.406244224987204</v>
      </c>
      <c r="AY65" s="28">
        <f t="shared" si="26"/>
        <v>-8.1700099915456228</v>
      </c>
      <c r="AZ65" s="28">
        <f t="shared" si="27"/>
        <v>-32.680039966182491</v>
      </c>
      <c r="BA65" s="47">
        <f t="shared" si="28"/>
        <v>114.01748365459052</v>
      </c>
      <c r="BB65" s="47">
        <f t="shared" si="29"/>
        <v>110.79354245702487</v>
      </c>
      <c r="BC65" s="40">
        <f t="shared" si="30"/>
        <v>4.867905888272607</v>
      </c>
      <c r="BD65" s="40">
        <f t="shared" si="52"/>
        <v>1.6143981823304898</v>
      </c>
      <c r="BE65" s="40">
        <f t="shared" si="53"/>
        <v>6.4575927293219593</v>
      </c>
      <c r="BF65" s="40">
        <f t="shared" si="31"/>
        <v>4.6928286686723455</v>
      </c>
      <c r="BG65" s="40">
        <f t="shared" si="54"/>
        <v>0.3095204907302751</v>
      </c>
      <c r="BH65" s="40">
        <f t="shared" si="55"/>
        <v>1.2380819629211004</v>
      </c>
      <c r="BI65" s="40">
        <f t="shared" si="32"/>
        <v>5.0244089623336805</v>
      </c>
      <c r="BJ65" s="46">
        <f t="shared" si="62"/>
        <v>0.32735418598819921</v>
      </c>
      <c r="BK65" s="40">
        <f t="shared" si="34"/>
        <v>-0.22796667766434286</v>
      </c>
      <c r="BL65" s="40">
        <f t="shared" si="63"/>
        <v>4.377203508323749</v>
      </c>
      <c r="BM65" s="40">
        <f t="shared" si="64"/>
        <v>-9.683918405038848E-2</v>
      </c>
      <c r="BN65" s="40">
        <f t="shared" si="56"/>
        <v>4.3119298256033796</v>
      </c>
      <c r="BO65" s="40">
        <f t="shared" si="65"/>
        <v>4.5083310019377025</v>
      </c>
      <c r="BP65" s="40">
        <f t="shared" si="57"/>
        <v>4.3119298256033112</v>
      </c>
      <c r="BQ65" s="40" t="e">
        <f t="shared" si="58"/>
        <v>#VALUE!</v>
      </c>
      <c r="BR65" s="40" t="e">
        <f t="shared" si="59"/>
        <v>#NUM!</v>
      </c>
      <c r="BS65" s="40">
        <f t="shared" si="60"/>
        <v>4.7363518020263715</v>
      </c>
      <c r="BT65" s="29">
        <f t="shared" si="37"/>
        <v>12.231794338192065</v>
      </c>
      <c r="BU65" s="29">
        <f t="shared" si="38"/>
        <v>12.635031729451395</v>
      </c>
      <c r="BV65" s="40">
        <f t="shared" si="61"/>
        <v>4.7024783684550897</v>
      </c>
      <c r="BW65" s="29">
        <f t="shared" si="39"/>
        <v>15.220056098409048</v>
      </c>
      <c r="BX65" s="33">
        <f t="shared" si="40"/>
        <v>4.7076684915409928</v>
      </c>
      <c r="BY65" s="95" t="e">
        <f t="shared" si="41"/>
        <v>#DIV/0!</v>
      </c>
      <c r="BZ65" s="95">
        <f t="shared" si="42"/>
        <v>9.45142265143323</v>
      </c>
      <c r="CA65" s="95" t="e">
        <f t="shared" si="43"/>
        <v>#DIV/0!</v>
      </c>
      <c r="CB65" s="95">
        <f t="shared" si="44"/>
        <v>9.0692920668210011</v>
      </c>
      <c r="CC65" s="103" t="e">
        <f t="shared" si="45"/>
        <v>#DIV/0!</v>
      </c>
      <c r="CD65" s="103">
        <f t="shared" si="45"/>
        <v>8.9034919541833375</v>
      </c>
    </row>
    <row r="66" spans="1:82">
      <c r="A66" s="39" t="s">
        <v>83</v>
      </c>
      <c r="B66" s="69">
        <v>3.2</v>
      </c>
      <c r="C66" s="134">
        <v>128.97</v>
      </c>
      <c r="D66" s="132">
        <v>119.48</v>
      </c>
      <c r="E66" s="124">
        <v>82.87</v>
      </c>
      <c r="F66" s="78">
        <v>96.08</v>
      </c>
      <c r="G66" s="124" t="s">
        <v>66</v>
      </c>
      <c r="H66" s="25"/>
      <c r="I66" s="69">
        <v>12.18</v>
      </c>
      <c r="J66" s="69">
        <v>7.65</v>
      </c>
      <c r="K66" s="69" t="s">
        <v>66</v>
      </c>
      <c r="L66" s="41"/>
      <c r="M66" s="25">
        <v>110.01</v>
      </c>
      <c r="N66" s="25">
        <v>0.11</v>
      </c>
      <c r="O66" s="25">
        <v>-0.06</v>
      </c>
      <c r="P66" s="25">
        <v>2793275</v>
      </c>
      <c r="Q66" s="92"/>
      <c r="R66" s="71"/>
      <c r="S66" s="72"/>
      <c r="T66" s="85">
        <v>320623</v>
      </c>
      <c r="U66" s="22"/>
      <c r="V66" s="69" t="s">
        <v>66</v>
      </c>
      <c r="W66" s="78"/>
      <c r="X66" s="78"/>
      <c r="Y66" s="81">
        <v>4076200</v>
      </c>
      <c r="Z66" s="88">
        <f t="shared" si="8"/>
        <v>12713.373650673844</v>
      </c>
      <c r="AA66" s="100">
        <v>360284</v>
      </c>
      <c r="AB66" s="101">
        <f t="shared" si="9"/>
        <v>1152908.8</v>
      </c>
      <c r="AC66" s="101"/>
      <c r="AD66" s="101"/>
      <c r="AE66" s="34"/>
      <c r="AF66" s="34"/>
      <c r="AG66" s="34"/>
      <c r="AH66" s="34"/>
      <c r="AU66" s="28">
        <f t="shared" si="24"/>
        <v>0.92641699620066686</v>
      </c>
      <c r="AW66" s="28">
        <f t="shared" si="25"/>
        <v>92.641699620066689</v>
      </c>
      <c r="AY66" s="28">
        <f t="shared" si="26"/>
        <v>1.021091396049556</v>
      </c>
      <c r="AZ66" s="28">
        <f t="shared" si="27"/>
        <v>4.084365584198224</v>
      </c>
    </row>
    <row r="67" spans="1:82">
      <c r="C67" s="134">
        <v>124.02</v>
      </c>
      <c r="D67" s="132">
        <v>120.7</v>
      </c>
      <c r="E67" s="124" t="s">
        <v>66</v>
      </c>
      <c r="F67" s="78" t="s">
        <v>66</v>
      </c>
      <c r="G67" s="124" t="s">
        <v>66</v>
      </c>
      <c r="H67" s="38"/>
      <c r="I67" s="69" t="s">
        <v>66</v>
      </c>
      <c r="J67" s="69" t="s">
        <v>66</v>
      </c>
      <c r="L67" s="41"/>
      <c r="R67" s="22"/>
      <c r="AA67" s="100" t="s">
        <v>66</v>
      </c>
      <c r="AB67" s="97"/>
      <c r="AC67" s="77"/>
      <c r="AD67" s="77"/>
      <c r="AU67" s="28">
        <f t="shared" ref="AU67" si="66">D67/C67</f>
        <v>0.97323012417352051</v>
      </c>
      <c r="AW67" s="28">
        <f t="shared" ref="AW67" si="67">AU67*100</f>
        <v>97.323012417352047</v>
      </c>
      <c r="AY67" s="28">
        <f t="shared" ref="AY67" si="68">(D68/D67-1)*100</f>
        <v>-100</v>
      </c>
      <c r="AZ67" s="28">
        <f t="shared" ref="AZ67" si="69">(D68/D67-1)*4*100</f>
        <v>-400</v>
      </c>
    </row>
    <row r="68" spans="1:82">
      <c r="F68" s="22" t="s">
        <v>140</v>
      </c>
      <c r="K68" s="41"/>
      <c r="L68" s="41"/>
      <c r="R68" s="22"/>
    </row>
    <row r="70" spans="1:82">
      <c r="A70" s="22" t="s">
        <v>85</v>
      </c>
      <c r="B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AE70" s="37"/>
      <c r="AF70" s="3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5"/>
  <sheetViews>
    <sheetView topLeftCell="BX1" workbookViewId="0">
      <selection activeCell="CG27" sqref="CG27"/>
    </sheetView>
  </sheetViews>
  <sheetFormatPr defaultRowHeight="15"/>
  <cols>
    <col min="1" max="1" width="7" bestFit="1" customWidth="1"/>
    <col min="2" max="2" width="8.85546875" bestFit="1" customWidth="1"/>
    <col min="3" max="3" width="4.85546875" bestFit="1" customWidth="1"/>
    <col min="4" max="4" width="5" bestFit="1" customWidth="1"/>
    <col min="5" max="5" width="8.85546875" bestFit="1" customWidth="1"/>
    <col min="6" max="6" width="9" bestFit="1" customWidth="1"/>
    <col min="7" max="7" width="7" bestFit="1" customWidth="1"/>
    <col min="8" max="8" width="8.7109375" bestFit="1" customWidth="1"/>
    <col min="9" max="9" width="9.42578125" bestFit="1" customWidth="1"/>
    <col min="10" max="10" width="6.85546875" bestFit="1" customWidth="1"/>
    <col min="11" max="11" width="23.42578125" bestFit="1" customWidth="1"/>
    <col min="12" max="12" width="22.85546875" bestFit="1" customWidth="1"/>
    <col min="13" max="13" width="9" bestFit="1" customWidth="1"/>
    <col min="14" max="14" width="11.42578125" bestFit="1" customWidth="1"/>
    <col min="15" max="15" width="8.85546875" bestFit="1" customWidth="1"/>
    <col min="16" max="16" width="25.5703125" bestFit="1" customWidth="1"/>
    <col min="17" max="17" width="24.85546875" bestFit="1" customWidth="1"/>
    <col min="18" max="18" width="16.42578125" bestFit="1" customWidth="1"/>
    <col min="19" max="19" width="22.42578125" bestFit="1" customWidth="1"/>
    <col min="20" max="20" width="18.5703125" bestFit="1" customWidth="1"/>
    <col min="21" max="21" width="24.42578125" bestFit="1" customWidth="1"/>
    <col min="22" max="22" width="28" bestFit="1" customWidth="1"/>
    <col min="23" max="23" width="27.42578125" bestFit="1" customWidth="1"/>
    <col min="24" max="24" width="26.140625" bestFit="1" customWidth="1"/>
    <col min="25" max="25" width="30.140625" bestFit="1" customWidth="1"/>
    <col min="26" max="26" width="29.42578125" bestFit="1" customWidth="1"/>
    <col min="27" max="27" width="10.85546875" bestFit="1" customWidth="1"/>
    <col min="28" max="28" width="10.42578125" bestFit="1" customWidth="1"/>
    <col min="29" max="29" width="11.5703125" bestFit="1" customWidth="1"/>
    <col min="30" max="30" width="15.7109375" bestFit="1" customWidth="1"/>
    <col min="31" max="31" width="9.42578125" bestFit="1" customWidth="1"/>
    <col min="32" max="32" width="11.42578125" bestFit="1" customWidth="1"/>
    <col min="33" max="33" width="6.85546875" bestFit="1" customWidth="1"/>
    <col min="34" max="34" width="8.85546875" bestFit="1" customWidth="1"/>
    <col min="35" max="35" width="11.7109375" bestFit="1" customWidth="1"/>
    <col min="36" max="36" width="10.42578125" bestFit="1" customWidth="1"/>
    <col min="37" max="37" width="11.7109375" bestFit="1" customWidth="1"/>
    <col min="38" max="38" width="10.42578125" bestFit="1" customWidth="1"/>
    <col min="39" max="39" width="13.85546875" bestFit="1" customWidth="1"/>
    <col min="40" max="40" width="12" bestFit="1" customWidth="1"/>
    <col min="41" max="41" width="13.85546875" bestFit="1" customWidth="1"/>
    <col min="42" max="42" width="12" bestFit="1" customWidth="1"/>
    <col min="43" max="43" width="16.140625" bestFit="1" customWidth="1"/>
    <col min="44" max="44" width="11.5703125" bestFit="1" customWidth="1"/>
    <col min="45" max="45" width="19" bestFit="1" customWidth="1"/>
    <col min="46" max="46" width="15.85546875" bestFit="1" customWidth="1"/>
    <col min="47" max="47" width="10.42578125" bestFit="1" customWidth="1"/>
    <col min="48" max="48" width="16.85546875" bestFit="1" customWidth="1"/>
    <col min="49" max="49" width="10.42578125" bestFit="1" customWidth="1"/>
    <col min="50" max="50" width="16.85546875" bestFit="1" customWidth="1"/>
    <col min="51" max="52" width="11" bestFit="1" customWidth="1"/>
    <col min="53" max="53" width="26.42578125" bestFit="1" customWidth="1"/>
    <col min="54" max="54" width="28.42578125" bestFit="1" customWidth="1"/>
    <col min="55" max="55" width="12.28515625" bestFit="1" customWidth="1"/>
    <col min="56" max="57" width="16.85546875" bestFit="1" customWidth="1"/>
    <col min="58" max="58" width="14.42578125" bestFit="1" customWidth="1"/>
    <col min="59" max="60" width="18.5703125" bestFit="1" customWidth="1"/>
    <col min="61" max="61" width="17.7109375" bestFit="1" customWidth="1"/>
    <col min="62" max="62" width="14" customWidth="1"/>
    <col min="63" max="63" width="18.42578125" bestFit="1" customWidth="1"/>
    <col min="64" max="64" width="18.28515625" bestFit="1" customWidth="1"/>
    <col min="65" max="65" width="11" bestFit="1" customWidth="1"/>
    <col min="66" max="66" width="19.28515625" bestFit="1" customWidth="1"/>
    <col min="67" max="67" width="10.42578125" bestFit="1" customWidth="1"/>
    <col min="68" max="68" width="19.28515625" bestFit="1" customWidth="1"/>
    <col min="69" max="69" width="10.42578125" bestFit="1" customWidth="1"/>
    <col min="70" max="70" width="11" bestFit="1" customWidth="1"/>
    <col min="71" max="71" width="28.7109375" bestFit="1" customWidth="1"/>
    <col min="72" max="72" width="25.85546875" bestFit="1" customWidth="1"/>
    <col min="73" max="73" width="30.42578125" bestFit="1" customWidth="1"/>
    <col min="74" max="74" width="11.28515625" bestFit="1" customWidth="1"/>
    <col min="75" max="75" width="32.42578125" bestFit="1" customWidth="1"/>
    <col min="76" max="76" width="30.85546875" bestFit="1" customWidth="1"/>
    <col min="77" max="77" width="29.85546875" bestFit="1" customWidth="1"/>
    <col min="78" max="78" width="31.85546875" bestFit="1" customWidth="1"/>
    <col min="79" max="79" width="25.140625" bestFit="1" customWidth="1"/>
    <col min="80" max="80" width="31.85546875" bestFit="1" customWidth="1"/>
    <col min="81" max="81" width="14" bestFit="1" customWidth="1"/>
    <col min="82" max="82" width="18.140625" bestFit="1" customWidth="1"/>
  </cols>
  <sheetData>
    <row r="1" spans="1:82">
      <c r="A1" s="3" t="s">
        <v>0</v>
      </c>
      <c r="B1" s="3" t="s">
        <v>148</v>
      </c>
      <c r="C1" s="130" t="s">
        <v>70</v>
      </c>
      <c r="D1" s="130" t="s">
        <v>69</v>
      </c>
      <c r="E1" s="3" t="s">
        <v>138</v>
      </c>
      <c r="F1" s="26" t="s">
        <v>139</v>
      </c>
      <c r="G1" s="3" t="s">
        <v>68</v>
      </c>
      <c r="H1" s="3" t="s">
        <v>84</v>
      </c>
      <c r="I1" s="3" t="s">
        <v>71</v>
      </c>
      <c r="J1" s="3" t="s">
        <v>72</v>
      </c>
      <c r="K1" s="3" t="s">
        <v>135</v>
      </c>
      <c r="L1" s="3" t="s">
        <v>141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127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136</v>
      </c>
      <c r="W1" s="3" t="s">
        <v>160</v>
      </c>
      <c r="X1" s="3" t="s">
        <v>123</v>
      </c>
      <c r="Y1" s="3" t="s">
        <v>124</v>
      </c>
      <c r="Z1" s="3" t="s">
        <v>125</v>
      </c>
      <c r="AA1" s="3" t="s">
        <v>129</v>
      </c>
      <c r="AB1" s="3" t="s">
        <v>130</v>
      </c>
      <c r="AC1" s="3" t="s">
        <v>133</v>
      </c>
      <c r="AD1" s="3" t="s">
        <v>131</v>
      </c>
      <c r="AE1" s="3" t="s">
        <v>82</v>
      </c>
      <c r="AF1" s="3" t="s">
        <v>81</v>
      </c>
      <c r="AG1" s="3" t="s">
        <v>79</v>
      </c>
      <c r="AH1" s="3" t="s">
        <v>80</v>
      </c>
      <c r="AI1" s="3" t="s">
        <v>90</v>
      </c>
      <c r="AJ1" s="3" t="s">
        <v>94</v>
      </c>
      <c r="AK1" s="3" t="s">
        <v>91</v>
      </c>
      <c r="AL1" s="3" t="s">
        <v>95</v>
      </c>
      <c r="AM1" s="3" t="s">
        <v>92</v>
      </c>
      <c r="AN1" s="3" t="s">
        <v>96</v>
      </c>
      <c r="AO1" s="3" t="s">
        <v>93</v>
      </c>
      <c r="AP1" s="3" t="s">
        <v>97</v>
      </c>
      <c r="AQ1" s="3" t="s">
        <v>152</v>
      </c>
      <c r="AR1" s="3" t="s">
        <v>153</v>
      </c>
      <c r="AS1" s="3" t="s">
        <v>99</v>
      </c>
      <c r="AT1" s="3" t="s">
        <v>98</v>
      </c>
      <c r="AU1" s="3" t="s">
        <v>100</v>
      </c>
      <c r="AV1" s="3" t="s">
        <v>107</v>
      </c>
      <c r="AW1" s="3" t="s">
        <v>101</v>
      </c>
      <c r="AX1" s="3" t="s">
        <v>107</v>
      </c>
      <c r="AY1" s="3" t="s">
        <v>154</v>
      </c>
      <c r="AZ1" s="3" t="s">
        <v>155</v>
      </c>
      <c r="BA1" s="3" t="s">
        <v>142</v>
      </c>
      <c r="BB1" s="3" t="s">
        <v>115</v>
      </c>
      <c r="BC1" s="3" t="s">
        <v>102</v>
      </c>
      <c r="BD1" s="3" t="s">
        <v>107</v>
      </c>
      <c r="BE1" s="3" t="s">
        <v>108</v>
      </c>
      <c r="BF1" s="3" t="s">
        <v>103</v>
      </c>
      <c r="BG1" s="3" t="s">
        <v>109</v>
      </c>
      <c r="BH1" s="3" t="s">
        <v>110</v>
      </c>
      <c r="BI1" s="3" t="s">
        <v>104</v>
      </c>
      <c r="BJ1" s="3" t="s">
        <v>156</v>
      </c>
      <c r="BK1" s="3" t="s">
        <v>106</v>
      </c>
      <c r="BL1" s="3" t="s">
        <v>105</v>
      </c>
      <c r="BM1" s="3" t="s">
        <v>113</v>
      </c>
      <c r="BN1" s="3" t="s">
        <v>117</v>
      </c>
      <c r="BO1" s="3" t="s">
        <v>112</v>
      </c>
      <c r="BP1" s="3" t="s">
        <v>117</v>
      </c>
      <c r="BQ1" s="3" t="s">
        <v>77</v>
      </c>
      <c r="BR1" s="3" t="s">
        <v>114</v>
      </c>
      <c r="BS1" s="3" t="s">
        <v>143</v>
      </c>
      <c r="BT1" s="3" t="s">
        <v>144</v>
      </c>
      <c r="BU1" s="3" t="s">
        <v>145</v>
      </c>
      <c r="BV1" s="3" t="s">
        <v>78</v>
      </c>
      <c r="BW1" s="3" t="s">
        <v>128</v>
      </c>
      <c r="BX1" s="3" t="s">
        <v>116</v>
      </c>
      <c r="BY1" s="3" t="s">
        <v>146</v>
      </c>
      <c r="BZ1" s="3" t="s">
        <v>126</v>
      </c>
      <c r="CA1" s="3" t="s">
        <v>147</v>
      </c>
      <c r="CB1" s="3" t="s">
        <v>126</v>
      </c>
      <c r="CC1" s="3" t="s">
        <v>134</v>
      </c>
      <c r="CD1" s="3" t="s">
        <v>132</v>
      </c>
    </row>
    <row r="2" spans="1:82">
      <c r="A2" s="3" t="s">
        <v>1</v>
      </c>
      <c r="B2" s="3">
        <v>1.72</v>
      </c>
      <c r="C2" s="130">
        <v>72.959999999999994</v>
      </c>
      <c r="D2" s="130">
        <v>76.430000000000007</v>
      </c>
      <c r="E2" s="3">
        <v>56.4</v>
      </c>
      <c r="F2" s="16">
        <v>44.02</v>
      </c>
      <c r="G2" s="3">
        <v>42.17</v>
      </c>
      <c r="H2" s="3"/>
      <c r="I2" s="3">
        <v>37.799999999999997</v>
      </c>
      <c r="J2" s="3">
        <v>2.2999999999999998</v>
      </c>
      <c r="K2" s="3">
        <v>118303.16</v>
      </c>
      <c r="L2" s="3" t="e">
        <v>#DIV/0!</v>
      </c>
      <c r="M2" s="3">
        <v>80.25</v>
      </c>
      <c r="N2" s="3">
        <v>4.7300000000000004</v>
      </c>
      <c r="O2" s="3">
        <v>1.66</v>
      </c>
      <c r="P2" s="3">
        <v>1904675</v>
      </c>
      <c r="Q2" s="3">
        <v>6848.8114115993003</v>
      </c>
      <c r="R2" s="3"/>
      <c r="S2" s="3"/>
      <c r="T2" s="3">
        <v>278103</v>
      </c>
      <c r="U2" s="3" t="s">
        <v>122</v>
      </c>
      <c r="V2" s="3">
        <v>187152.76</v>
      </c>
      <c r="W2" s="3" t="e">
        <v>#DIV/0!</v>
      </c>
      <c r="X2" s="3"/>
      <c r="Y2" s="3">
        <v>2966175</v>
      </c>
      <c r="Z2" s="3">
        <v>10665.74254862407</v>
      </c>
      <c r="AA2" s="3">
        <v>31645.599999999999</v>
      </c>
      <c r="AB2" s="3">
        <v>54430.431999999993</v>
      </c>
      <c r="AC2" s="3" t="e">
        <v>#DIV/0!</v>
      </c>
      <c r="AD2" s="3">
        <v>1158.3810587313244</v>
      </c>
      <c r="AE2" s="3">
        <v>9.4499999999999993</v>
      </c>
      <c r="AF2" s="3">
        <v>1.1825000000000001</v>
      </c>
      <c r="AG2" s="3">
        <v>0.57499999999999996</v>
      </c>
      <c r="AH2" s="3">
        <v>0.41499999999999998</v>
      </c>
      <c r="AI2" s="3">
        <v>100.57499999999999</v>
      </c>
      <c r="AJ2" s="3">
        <v>46.988365002802261</v>
      </c>
      <c r="AK2" s="3">
        <v>102.3</v>
      </c>
      <c r="AL2" s="3">
        <v>5.3030746924348442</v>
      </c>
      <c r="AM2" s="3">
        <v>100.41500000000001</v>
      </c>
      <c r="AN2" s="3">
        <v>75.221427685547681</v>
      </c>
      <c r="AO2" s="3">
        <v>101.66</v>
      </c>
      <c r="AP2" s="3">
        <v>32.440636311324582</v>
      </c>
      <c r="AQ2" s="3">
        <v>98.708751793400282</v>
      </c>
      <c r="AR2" s="3">
        <v>1.7172637335321903</v>
      </c>
      <c r="AS2" s="3">
        <v>0.9855172071920747</v>
      </c>
      <c r="AT2" s="3">
        <v>98.551720719207466</v>
      </c>
      <c r="AU2" s="3">
        <v>1.0475603070175441</v>
      </c>
      <c r="AV2" s="3" t="s">
        <v>111</v>
      </c>
      <c r="AW2" s="3">
        <v>104.75603070175441</v>
      </c>
      <c r="AX2" s="3" t="s">
        <v>111</v>
      </c>
      <c r="AY2" s="3">
        <v>-0.66727724715426318</v>
      </c>
      <c r="AZ2" s="3">
        <v>-2.6691089886170527</v>
      </c>
      <c r="BA2" s="3">
        <v>65.730511573212908</v>
      </c>
      <c r="BB2" s="3">
        <v>75.911252375745107</v>
      </c>
      <c r="BC2" s="3">
        <v>3.8499000179318572</v>
      </c>
      <c r="BD2" s="3" t="s">
        <v>111</v>
      </c>
      <c r="BE2" s="3" t="s">
        <v>111</v>
      </c>
      <c r="BF2" s="3">
        <v>4.3204361329943177</v>
      </c>
      <c r="BG2" s="3" t="s">
        <v>111</v>
      </c>
      <c r="BH2" s="3" t="s">
        <v>111</v>
      </c>
      <c r="BI2" s="3">
        <v>4.5921736131609112</v>
      </c>
      <c r="BJ2" s="3">
        <v>0.54073217147815145</v>
      </c>
      <c r="BK2" s="3">
        <v>-1.4588692174390573E-2</v>
      </c>
      <c r="BL2" s="3">
        <v>4.5905814938137004</v>
      </c>
      <c r="BM2" s="3">
        <v>4.6463943488717005E-2</v>
      </c>
      <c r="BN2" s="3" t="s">
        <v>111</v>
      </c>
      <c r="BO2" s="3">
        <v>4.6516341294768084</v>
      </c>
      <c r="BP2" s="3" t="s">
        <v>111</v>
      </c>
      <c r="BQ2" s="3">
        <v>3.7417090677584683</v>
      </c>
      <c r="BR2" s="3" t="e">
        <v>#NUM!</v>
      </c>
      <c r="BS2" s="3">
        <v>4.1855632251938193</v>
      </c>
      <c r="BT2" s="3">
        <v>11.681005761359515</v>
      </c>
      <c r="BU2" s="3">
        <v>12.139680460752551</v>
      </c>
      <c r="BV2" s="3">
        <v>4.385146762010125</v>
      </c>
      <c r="BW2" s="3">
        <v>14.902783801962389</v>
      </c>
      <c r="BX2" s="3">
        <v>4.3295649260581097</v>
      </c>
      <c r="BY2" s="3" t="e">
        <v>#DIV/0!</v>
      </c>
      <c r="BZ2" s="3">
        <v>9.2747922532941391</v>
      </c>
      <c r="CA2" s="3" t="e">
        <v>#DIV/0!</v>
      </c>
      <c r="CB2" s="3">
        <v>8.8318303996456855</v>
      </c>
      <c r="CC2" s="3" t="e">
        <v>#DIV/0!</v>
      </c>
      <c r="CD2" s="3">
        <v>7.0547786702644508</v>
      </c>
    </row>
    <row r="3" spans="1:82">
      <c r="A3" s="3" t="s">
        <v>2</v>
      </c>
      <c r="B3" s="3">
        <v>1.76</v>
      </c>
      <c r="C3" s="130">
        <v>70.400000000000006</v>
      </c>
      <c r="D3" s="130">
        <v>75.92</v>
      </c>
      <c r="E3" s="3">
        <v>54.22</v>
      </c>
      <c r="F3" s="15">
        <v>41.72</v>
      </c>
      <c r="G3" s="3">
        <v>44.68</v>
      </c>
      <c r="H3" s="3"/>
      <c r="I3" s="3">
        <v>28.41</v>
      </c>
      <c r="J3" s="3">
        <v>3.26</v>
      </c>
      <c r="K3" s="3">
        <v>118334.1</v>
      </c>
      <c r="L3" s="3" t="e">
        <v>#DIV/0!</v>
      </c>
      <c r="M3" s="3">
        <v>80.91</v>
      </c>
      <c r="N3" s="3">
        <v>4.74</v>
      </c>
      <c r="O3" s="3">
        <v>2.1</v>
      </c>
      <c r="P3" s="3">
        <v>1932875</v>
      </c>
      <c r="Q3" s="3">
        <v>6931.2460554248664</v>
      </c>
      <c r="R3" s="3"/>
      <c r="S3" s="3"/>
      <c r="T3" s="3">
        <v>278864</v>
      </c>
      <c r="U3" s="3"/>
      <c r="V3" s="3">
        <v>187967.97</v>
      </c>
      <c r="W3" s="3" t="e">
        <v>#DIV/0!</v>
      </c>
      <c r="X3" s="3"/>
      <c r="Y3" s="3">
        <v>2990625</v>
      </c>
      <c r="Z3" s="3">
        <v>10724.313643926787</v>
      </c>
      <c r="AA3" s="3">
        <v>39462.9</v>
      </c>
      <c r="AB3" s="3">
        <v>69454.703999999998</v>
      </c>
      <c r="AC3" s="3" t="e">
        <v>#DIV/0!</v>
      </c>
      <c r="AD3" s="3">
        <v>1466.1762378511639</v>
      </c>
      <c r="AE3" s="3">
        <v>7.1025</v>
      </c>
      <c r="AF3" s="3">
        <v>1.1850000000000001</v>
      </c>
      <c r="AG3" s="3">
        <v>0.81499999999999995</v>
      </c>
      <c r="AH3" s="3">
        <v>0.52500000000000002</v>
      </c>
      <c r="AI3" s="3">
        <v>101.39468624999999</v>
      </c>
      <c r="AJ3" s="3">
        <v>47.371320177575107</v>
      </c>
      <c r="AK3" s="3">
        <v>105.63498</v>
      </c>
      <c r="AL3" s="3">
        <v>5.4759549274082202</v>
      </c>
      <c r="AM3" s="3">
        <v>100.94217875000001</v>
      </c>
      <c r="AN3" s="3">
        <v>75.616340180896799</v>
      </c>
      <c r="AO3" s="3">
        <v>103.79485999999999</v>
      </c>
      <c r="AP3" s="3">
        <v>33.121889673862398</v>
      </c>
      <c r="AQ3" s="3">
        <v>101.00430416068866</v>
      </c>
      <c r="AR3" s="3">
        <v>1.7521454148195073</v>
      </c>
      <c r="AS3" s="3">
        <v>1.0055353887055993</v>
      </c>
      <c r="AT3" s="3">
        <v>100.55353887055995</v>
      </c>
      <c r="AU3" s="3">
        <v>1.0784090909090909</v>
      </c>
      <c r="AV3" s="3">
        <v>2.9448217620401045</v>
      </c>
      <c r="AW3" s="3">
        <v>107.84090909090909</v>
      </c>
      <c r="AX3" s="3">
        <v>2.9448217620401085</v>
      </c>
      <c r="AY3" s="3">
        <v>0.34246575342467001</v>
      </c>
      <c r="AZ3" s="3">
        <v>1.36986301369868</v>
      </c>
      <c r="BA3" s="3">
        <v>65.747702170894968</v>
      </c>
      <c r="BB3" s="3">
        <v>77.035169745898031</v>
      </c>
      <c r="BC3" s="3">
        <v>3.8580169860338049</v>
      </c>
      <c r="BD3" s="3">
        <v>0.81169681019477302</v>
      </c>
      <c r="BE3" s="3">
        <v>3.2467872407790921</v>
      </c>
      <c r="BF3" s="3">
        <v>4.3256723997895641</v>
      </c>
      <c r="BG3" s="3">
        <v>0.52362667952463582</v>
      </c>
      <c r="BH3" s="3">
        <v>2.0945067180985433</v>
      </c>
      <c r="BI3" s="3">
        <v>4.6151631313856099</v>
      </c>
      <c r="BJ3" s="3">
        <v>0.56084098839614893</v>
      </c>
      <c r="BK3" s="3">
        <v>5.5201247436068345E-3</v>
      </c>
      <c r="BL3" s="3">
        <v>4.6106903107316981</v>
      </c>
      <c r="BM3" s="3">
        <v>7.5486891137675677E-2</v>
      </c>
      <c r="BN3" s="3">
        <v>2.902294764895867</v>
      </c>
      <c r="BO3" s="3">
        <v>4.6806570771257672</v>
      </c>
      <c r="BP3" s="3">
        <v>2.9022947648958741</v>
      </c>
      <c r="BQ3" s="3">
        <v>3.7995259742009999</v>
      </c>
      <c r="BR3" s="3" t="e">
        <v>#NUM!</v>
      </c>
      <c r="BS3" s="3">
        <v>4.1858247224760001</v>
      </c>
      <c r="BT3" s="3">
        <v>11.681267258641695</v>
      </c>
      <c r="BU3" s="3">
        <v>12.144026854956644</v>
      </c>
      <c r="BV3" s="3">
        <v>4.3933374258197482</v>
      </c>
      <c r="BW3" s="3">
        <v>14.910992953623456</v>
      </c>
      <c r="BX3" s="3">
        <v>4.3442620675219059</v>
      </c>
      <c r="BY3" s="3" t="e">
        <v>#DIV/0!</v>
      </c>
      <c r="BZ3" s="3">
        <v>9.2802687458441309</v>
      </c>
      <c r="CA3" s="3" t="e">
        <v>#DIV/0!</v>
      </c>
      <c r="CB3" s="3">
        <v>8.8437948819984058</v>
      </c>
      <c r="CC3" s="3" t="e">
        <v>#DIV/0!</v>
      </c>
      <c r="CD3" s="3">
        <v>7.2904130920363892</v>
      </c>
    </row>
    <row r="4" spans="1:82">
      <c r="A4" s="3" t="s">
        <v>3</v>
      </c>
      <c r="B4" s="3">
        <v>1.92</v>
      </c>
      <c r="C4" s="130">
        <v>69.680000000000007</v>
      </c>
      <c r="D4" s="130">
        <v>76.180000000000007</v>
      </c>
      <c r="E4" s="3">
        <v>51.57</v>
      </c>
      <c r="F4" s="15">
        <v>46.68</v>
      </c>
      <c r="G4" s="3">
        <v>45.44</v>
      </c>
      <c r="H4" s="3"/>
      <c r="I4" s="3">
        <v>19.87</v>
      </c>
      <c r="J4" s="3">
        <v>5.49</v>
      </c>
      <c r="K4" s="3">
        <v>119466.73</v>
      </c>
      <c r="L4" s="3" t="e">
        <v>#DIV/0!</v>
      </c>
      <c r="M4" s="3">
        <v>81.93</v>
      </c>
      <c r="N4" s="3">
        <v>5.09</v>
      </c>
      <c r="O4" s="3">
        <v>2.34</v>
      </c>
      <c r="P4" s="3">
        <v>1954825</v>
      </c>
      <c r="Q4" s="3">
        <v>6987.7319473388843</v>
      </c>
      <c r="R4" s="3"/>
      <c r="S4" s="3"/>
      <c r="T4" s="3">
        <v>279751</v>
      </c>
      <c r="U4" s="3"/>
      <c r="V4" s="3">
        <v>189291.69</v>
      </c>
      <c r="W4" s="3" t="e">
        <v>#DIV/0!</v>
      </c>
      <c r="X4" s="3"/>
      <c r="Y4" s="3">
        <v>3028275</v>
      </c>
      <c r="Z4" s="3">
        <v>10824.894280985591</v>
      </c>
      <c r="AA4" s="3">
        <v>41331.300000000003</v>
      </c>
      <c r="AB4" s="3">
        <v>79356.096000000005</v>
      </c>
      <c r="AC4" s="3" t="e">
        <v>#DIV/0!</v>
      </c>
      <c r="AD4" s="3">
        <v>1652.5121033009059</v>
      </c>
      <c r="AE4" s="3">
        <v>4.9675000000000002</v>
      </c>
      <c r="AF4" s="3">
        <v>1.2725</v>
      </c>
      <c r="AG4" s="3">
        <v>1.3725000000000001</v>
      </c>
      <c r="AH4" s="3">
        <v>0.58499999999999996</v>
      </c>
      <c r="AI4" s="3">
        <v>102.78632831878124</v>
      </c>
      <c r="AJ4" s="3">
        <v>48.021491547012324</v>
      </c>
      <c r="AK4" s="3">
        <v>111.43434040199999</v>
      </c>
      <c r="AL4" s="3">
        <v>5.7765848529229311</v>
      </c>
      <c r="AM4" s="3">
        <v>101.5326904956875</v>
      </c>
      <c r="AN4" s="3">
        <v>76.05869577095504</v>
      </c>
      <c r="AO4" s="3">
        <v>106.223659724</v>
      </c>
      <c r="AP4" s="3">
        <v>33.896941892230778</v>
      </c>
      <c r="AQ4" s="3">
        <v>110.18651362984218</v>
      </c>
      <c r="AR4" s="3">
        <v>1.896582638375067</v>
      </c>
      <c r="AS4" s="3">
        <v>1.0884261913199811</v>
      </c>
      <c r="AT4" s="3">
        <v>108.84261913199812</v>
      </c>
      <c r="AU4" s="3">
        <v>1.0932835820895521</v>
      </c>
      <c r="AV4" s="3">
        <v>1.3792994982935614</v>
      </c>
      <c r="AW4" s="3">
        <v>109.32835820895521</v>
      </c>
      <c r="AX4" s="3">
        <v>1.3792994982935523</v>
      </c>
      <c r="AY4" s="3">
        <v>2.2578104489367368</v>
      </c>
      <c r="AZ4" s="3">
        <v>9.0312417957469471</v>
      </c>
      <c r="BA4" s="3">
        <v>66.377003614095358</v>
      </c>
      <c r="BB4" s="3">
        <v>77.909991954226271</v>
      </c>
      <c r="BC4" s="3">
        <v>3.8716486512647514</v>
      </c>
      <c r="BD4" s="3">
        <v>1.3631665230946499</v>
      </c>
      <c r="BE4" s="3">
        <v>5.4526660923785997</v>
      </c>
      <c r="BF4" s="3">
        <v>4.3315053549820073</v>
      </c>
      <c r="BG4" s="3">
        <v>0.5832955192443201</v>
      </c>
      <c r="BH4" s="3">
        <v>2.3331820769772804</v>
      </c>
      <c r="BI4" s="3">
        <v>4.70217450837524</v>
      </c>
      <c r="BJ4" s="3">
        <v>0.64005365534727576</v>
      </c>
      <c r="BK4" s="3">
        <v>8.4732791694733883E-2</v>
      </c>
      <c r="BL4" s="3">
        <v>4.6899029776828254</v>
      </c>
      <c r="BM4" s="3">
        <v>8.9185628506210521E-2</v>
      </c>
      <c r="BN4" s="3">
        <v>1.3698737368534843</v>
      </c>
      <c r="BO4" s="3">
        <v>4.6943558144943021</v>
      </c>
      <c r="BP4" s="3">
        <v>1.3698737368534886</v>
      </c>
      <c r="BQ4" s="3">
        <v>3.816392774412896</v>
      </c>
      <c r="BR4" s="3" t="e">
        <v>#NUM!</v>
      </c>
      <c r="BS4" s="3">
        <v>4.1953506653828958</v>
      </c>
      <c r="BT4" s="3">
        <v>11.69079320154859</v>
      </c>
      <c r="BU4" s="3">
        <v>12.151044437660151</v>
      </c>
      <c r="BV4" s="3">
        <v>4.4058652241537235</v>
      </c>
      <c r="BW4" s="3">
        <v>14.923503708438135</v>
      </c>
      <c r="BX4" s="3">
        <v>4.3555542110726586</v>
      </c>
      <c r="BY4" s="3" t="e">
        <v>#DIV/0!</v>
      </c>
      <c r="BZ4" s="3">
        <v>9.2896037866322931</v>
      </c>
      <c r="CA4" s="3" t="e">
        <v>#DIV/0!</v>
      </c>
      <c r="CB4" s="3">
        <v>8.8519113115226418</v>
      </c>
      <c r="CC4" s="3" t="e">
        <v>#DIV/0!</v>
      </c>
      <c r="CD4" s="3">
        <v>7.4100518959355739</v>
      </c>
    </row>
    <row r="5" spans="1:82">
      <c r="A5" s="3" t="s">
        <v>4</v>
      </c>
      <c r="B5" s="3">
        <v>1.78</v>
      </c>
      <c r="C5" s="130">
        <v>71.63</v>
      </c>
      <c r="D5" s="130">
        <v>77.900000000000006</v>
      </c>
      <c r="E5" s="3">
        <v>57.35</v>
      </c>
      <c r="F5" s="15">
        <v>44.29</v>
      </c>
      <c r="G5" s="3">
        <v>45.39</v>
      </c>
      <c r="H5" s="3"/>
      <c r="I5" s="3">
        <v>18.95</v>
      </c>
      <c r="J5" s="3">
        <v>8.36</v>
      </c>
      <c r="K5" s="3">
        <v>121561.49</v>
      </c>
      <c r="L5" s="3" t="e">
        <v>#DIV/0!</v>
      </c>
      <c r="M5" s="3">
        <v>83.35</v>
      </c>
      <c r="N5" s="3">
        <v>5.3</v>
      </c>
      <c r="O5" s="3">
        <v>2.62</v>
      </c>
      <c r="P5" s="3">
        <v>1983525</v>
      </c>
      <c r="Q5" s="3">
        <v>7069.0718195814561</v>
      </c>
      <c r="R5" s="3"/>
      <c r="S5" s="3"/>
      <c r="T5" s="3">
        <v>280592</v>
      </c>
      <c r="U5" s="3"/>
      <c r="V5" s="3">
        <v>191639.31</v>
      </c>
      <c r="W5" s="3" t="e">
        <v>#DIV/0!</v>
      </c>
      <c r="X5" s="3"/>
      <c r="Y5" s="3">
        <v>3080825</v>
      </c>
      <c r="Z5" s="3">
        <v>10979.732137765866</v>
      </c>
      <c r="AA5" s="3">
        <v>35455.300000000003</v>
      </c>
      <c r="AB5" s="3">
        <v>63110.434000000008</v>
      </c>
      <c r="AC5" s="3" t="e">
        <v>#DIV/0!</v>
      </c>
      <c r="AD5" s="3">
        <v>1287.3075543016218</v>
      </c>
      <c r="AE5" s="3">
        <v>4.7374999999999998</v>
      </c>
      <c r="AF5" s="3">
        <v>1.325</v>
      </c>
      <c r="AG5" s="3">
        <v>2.09</v>
      </c>
      <c r="AH5" s="3">
        <v>0.65500000000000003</v>
      </c>
      <c r="AI5" s="3">
        <v>104.93456258064376</v>
      </c>
      <c r="AJ5" s="3">
        <v>49.025140720344872</v>
      </c>
      <c r="AK5" s="3">
        <v>120.75025125960718</v>
      </c>
      <c r="AL5" s="3">
        <v>6.2595073466272879</v>
      </c>
      <c r="AM5" s="3">
        <v>102.19772961843427</v>
      </c>
      <c r="AN5" s="3">
        <v>76.556880228254812</v>
      </c>
      <c r="AO5" s="3">
        <v>109.0067196087688</v>
      </c>
      <c r="AP5" s="3">
        <v>34.785041769807229</v>
      </c>
      <c r="AQ5" s="3">
        <v>102.15208034433286</v>
      </c>
      <c r="AR5" s="3">
        <v>1.7335752324789173</v>
      </c>
      <c r="AS5" s="3">
        <v>0.99487818219737023</v>
      </c>
      <c r="AT5" s="3">
        <v>99.487818219737008</v>
      </c>
      <c r="AU5" s="3">
        <v>1.0875331564986739</v>
      </c>
      <c r="AV5" s="3">
        <v>-0.52597749431923824</v>
      </c>
      <c r="AW5" s="3">
        <v>108.75331564986739</v>
      </c>
      <c r="AX5" s="3">
        <v>-0.52597749431923424</v>
      </c>
      <c r="AY5" s="3">
        <v>-2.0795892169448105</v>
      </c>
      <c r="AZ5" s="3">
        <v>-8.3183568677792419</v>
      </c>
      <c r="BA5" s="3">
        <v>67.540874861685921</v>
      </c>
      <c r="BB5" s="3">
        <v>79.053836937325158</v>
      </c>
      <c r="BC5" s="3">
        <v>3.8923332424575841</v>
      </c>
      <c r="BD5" s="3">
        <v>2.0684591192832613</v>
      </c>
      <c r="BE5" s="3">
        <v>8.2738364771330453</v>
      </c>
      <c r="BF5" s="3">
        <v>4.3380339969447084</v>
      </c>
      <c r="BG5" s="3">
        <v>0.65286419627010872</v>
      </c>
      <c r="BH5" s="3">
        <v>2.6114567850804349</v>
      </c>
      <c r="BI5" s="3">
        <v>4.6264626866395435</v>
      </c>
      <c r="BJ5" s="3">
        <v>0.55018588438144733</v>
      </c>
      <c r="BK5" s="3">
        <v>-5.1349792710943922E-3</v>
      </c>
      <c r="BL5" s="3">
        <v>4.6000352067169965</v>
      </c>
      <c r="BM5" s="3">
        <v>8.3911972250342859E-2</v>
      </c>
      <c r="BN5" s="3">
        <v>-0.52736562558676625</v>
      </c>
      <c r="BO5" s="3">
        <v>4.6890821582384339</v>
      </c>
      <c r="BP5" s="3">
        <v>-0.52736562558681754</v>
      </c>
      <c r="BQ5" s="3">
        <v>3.8152918164683745</v>
      </c>
      <c r="BR5" s="3" t="e">
        <v>#NUM!</v>
      </c>
      <c r="BS5" s="3">
        <v>4.2127329681114016</v>
      </c>
      <c r="BT5" s="3">
        <v>11.708175504277097</v>
      </c>
      <c r="BU5" s="3">
        <v>12.163370290489638</v>
      </c>
      <c r="BV5" s="3">
        <v>4.4230486091968029</v>
      </c>
      <c r="BW5" s="3">
        <v>14.940707976225294</v>
      </c>
      <c r="BX5" s="3">
        <v>4.3701291005841254</v>
      </c>
      <c r="BY5" s="3" t="e">
        <v>#DIV/0!</v>
      </c>
      <c r="BZ5" s="3">
        <v>9.3038063192983582</v>
      </c>
      <c r="CA5" s="3" t="e">
        <v>#DIV/0!</v>
      </c>
      <c r="CB5" s="3">
        <v>8.8634844659130145</v>
      </c>
      <c r="CC5" s="3" t="e">
        <v>#DIV/0!</v>
      </c>
      <c r="CD5" s="3">
        <v>7.1603081489786913</v>
      </c>
    </row>
    <row r="6" spans="1:82">
      <c r="A6" s="3" t="s">
        <v>5</v>
      </c>
      <c r="B6" s="3">
        <v>1.74</v>
      </c>
      <c r="C6" s="130">
        <v>73.61</v>
      </c>
      <c r="D6" s="130">
        <v>76.28</v>
      </c>
      <c r="E6" s="3">
        <v>56.12</v>
      </c>
      <c r="F6" s="15">
        <v>44.57</v>
      </c>
      <c r="G6" s="3">
        <v>44.17</v>
      </c>
      <c r="H6" s="3"/>
      <c r="I6" s="3">
        <v>18.88</v>
      </c>
      <c r="J6" s="3">
        <v>7.87</v>
      </c>
      <c r="K6" s="3">
        <v>121638.13</v>
      </c>
      <c r="L6" s="3" t="e">
        <v>#DIV/0!</v>
      </c>
      <c r="M6" s="3">
        <v>83.59</v>
      </c>
      <c r="N6" s="3">
        <v>5.67</v>
      </c>
      <c r="O6" s="3">
        <v>3.24</v>
      </c>
      <c r="P6" s="3">
        <v>2013725</v>
      </c>
      <c r="Q6" s="3">
        <v>7158.536672070074</v>
      </c>
      <c r="R6" s="3"/>
      <c r="S6" s="3"/>
      <c r="T6" s="3">
        <v>281304</v>
      </c>
      <c r="U6" s="3"/>
      <c r="V6" s="3">
        <v>194348.74</v>
      </c>
      <c r="W6" s="3" t="e">
        <v>#DIV/0!</v>
      </c>
      <c r="X6" s="3"/>
      <c r="Y6" s="3">
        <v>3089775</v>
      </c>
      <c r="Z6" s="3">
        <v>10983.757785171914</v>
      </c>
      <c r="AA6" s="3">
        <v>38345.4</v>
      </c>
      <c r="AB6" s="3">
        <v>66720.995999999999</v>
      </c>
      <c r="AC6" s="3" t="e">
        <v>#DIV/0!</v>
      </c>
      <c r="AD6" s="3">
        <v>1334.6945904296624</v>
      </c>
      <c r="AE6" s="3">
        <v>4.72</v>
      </c>
      <c r="AF6" s="3">
        <v>1.4175</v>
      </c>
      <c r="AG6" s="3">
        <v>1.9675</v>
      </c>
      <c r="AH6" s="3">
        <v>0.81</v>
      </c>
      <c r="AI6" s="3">
        <v>106.99915009941793</v>
      </c>
      <c r="AJ6" s="3">
        <v>49.989710364017661</v>
      </c>
      <c r="AK6" s="3">
        <v>130.25329603373828</v>
      </c>
      <c r="AL6" s="3">
        <v>6.7521305748068556</v>
      </c>
      <c r="AM6" s="3">
        <v>103.02553122834358</v>
      </c>
      <c r="AN6" s="3">
        <v>77.176990958103673</v>
      </c>
      <c r="AO6" s="3">
        <v>112.53853732409291</v>
      </c>
      <c r="AP6" s="3">
        <v>35.912077123148983</v>
      </c>
      <c r="AQ6" s="3">
        <v>99.856527977044479</v>
      </c>
      <c r="AR6" s="3">
        <v>1.675381759301404</v>
      </c>
      <c r="AS6" s="3">
        <v>0.96148164091902688</v>
      </c>
      <c r="AT6" s="3">
        <v>96.148164091902686</v>
      </c>
      <c r="AU6" s="3">
        <v>1.0362722456188018</v>
      </c>
      <c r="AV6" s="3">
        <v>-4.7135032687101859</v>
      </c>
      <c r="AW6" s="3">
        <v>103.62722456188018</v>
      </c>
      <c r="AX6" s="3">
        <v>-4.7135032687101859</v>
      </c>
      <c r="AY6" s="3">
        <v>0.94389092815940767</v>
      </c>
      <c r="AZ6" s="3">
        <v>3.7755637126376307</v>
      </c>
      <c r="BA6" s="3">
        <v>67.583456872233825</v>
      </c>
      <c r="BB6" s="3">
        <v>80.257464759261978</v>
      </c>
      <c r="BC6" s="3">
        <v>3.9118171915302717</v>
      </c>
      <c r="BD6" s="3">
        <v>1.948394907268769</v>
      </c>
      <c r="BE6" s="3">
        <v>7.7935796290750758</v>
      </c>
      <c r="BF6" s="3">
        <v>4.3461013680224667</v>
      </c>
      <c r="BG6" s="3">
        <v>0.80673710777583452</v>
      </c>
      <c r="BH6" s="3">
        <v>3.2269484311033381</v>
      </c>
      <c r="BI6" s="3">
        <v>4.6037344355619876</v>
      </c>
      <c r="BJ6" s="3">
        <v>0.51604105530896194</v>
      </c>
      <c r="BK6" s="3">
        <v>-3.9279808343579706E-2</v>
      </c>
      <c r="BL6" s="3">
        <v>4.5658903776445117</v>
      </c>
      <c r="BM6" s="3">
        <v>3.5629894661603788E-2</v>
      </c>
      <c r="BN6" s="3">
        <v>-4.8282077588739067</v>
      </c>
      <c r="BO6" s="3">
        <v>4.6408000806496954</v>
      </c>
      <c r="BP6" s="3">
        <v>-4.8282077588738481</v>
      </c>
      <c r="BQ6" s="3">
        <v>3.7880458256084353</v>
      </c>
      <c r="BR6" s="3" t="e">
        <v>#NUM!</v>
      </c>
      <c r="BS6" s="3">
        <v>4.2133632322749479</v>
      </c>
      <c r="BT6" s="3">
        <v>11.708805768440643</v>
      </c>
      <c r="BU6" s="3">
        <v>12.177409453110396</v>
      </c>
      <c r="BV6" s="3">
        <v>4.4259238957110645</v>
      </c>
      <c r="BW6" s="3">
        <v>14.943608830688769</v>
      </c>
      <c r="BX6" s="3">
        <v>4.3852397764911473</v>
      </c>
      <c r="BY6" s="3" t="e">
        <v>#DIV/0!</v>
      </c>
      <c r="BZ6" s="3">
        <v>9.3041728955997787</v>
      </c>
      <c r="CA6" s="3" t="e">
        <v>#DIV/0!</v>
      </c>
      <c r="CB6" s="3">
        <v>8.8760608636579832</v>
      </c>
      <c r="CC6" s="3" t="e">
        <v>#DIV/0!</v>
      </c>
      <c r="CD6" s="3">
        <v>7.196457773448488</v>
      </c>
    </row>
    <row r="7" spans="1:82">
      <c r="A7" s="3" t="s">
        <v>6</v>
      </c>
      <c r="B7" s="3">
        <v>1.79</v>
      </c>
      <c r="C7" s="130">
        <v>73.819999999999993</v>
      </c>
      <c r="D7" s="130">
        <v>77</v>
      </c>
      <c r="E7" s="3">
        <v>58.05</v>
      </c>
      <c r="F7" s="15">
        <v>47.87</v>
      </c>
      <c r="G7" s="3">
        <v>46.43</v>
      </c>
      <c r="H7" s="3"/>
      <c r="I7" s="3">
        <v>18.39</v>
      </c>
      <c r="J7" s="3">
        <v>6.58</v>
      </c>
      <c r="K7" s="3">
        <v>123264.65</v>
      </c>
      <c r="L7" s="3" t="e">
        <v>#DIV/0!</v>
      </c>
      <c r="M7" s="3">
        <v>85.17</v>
      </c>
      <c r="N7" s="3">
        <v>6.27</v>
      </c>
      <c r="O7" s="3">
        <v>3.32</v>
      </c>
      <c r="P7" s="3">
        <v>2033050</v>
      </c>
      <c r="Q7" s="3">
        <v>7209.3460330068574</v>
      </c>
      <c r="R7" s="3"/>
      <c r="S7" s="3"/>
      <c r="T7" s="3">
        <v>282002</v>
      </c>
      <c r="U7" s="3"/>
      <c r="V7" s="3">
        <v>196338.67</v>
      </c>
      <c r="W7" s="3" t="e">
        <v>#DIV/0!</v>
      </c>
      <c r="X7" s="3"/>
      <c r="Y7" s="3">
        <v>3148125</v>
      </c>
      <c r="Z7" s="3">
        <v>11163.484656137191</v>
      </c>
      <c r="AA7" s="3">
        <v>27338.5</v>
      </c>
      <c r="AB7" s="3">
        <v>48935.915000000001</v>
      </c>
      <c r="AC7" s="3" t="e">
        <v>#DIV/0!</v>
      </c>
      <c r="AD7" s="3">
        <v>963.07713567672442</v>
      </c>
      <c r="AE7" s="3">
        <v>4.5975000000000001</v>
      </c>
      <c r="AF7" s="3">
        <v>1.5674999999999999</v>
      </c>
      <c r="AG7" s="3">
        <v>1.645</v>
      </c>
      <c r="AH7" s="3">
        <v>0.83</v>
      </c>
      <c r="AI7" s="3">
        <v>108.75928611855336</v>
      </c>
      <c r="AJ7" s="3">
        <v>50.812041099505755</v>
      </c>
      <c r="AK7" s="3">
        <v>138.82396291275828</v>
      </c>
      <c r="AL7" s="3">
        <v>7.1964207666291484</v>
      </c>
      <c r="AM7" s="3">
        <v>103.88064313753883</v>
      </c>
      <c r="AN7" s="3">
        <v>77.817559983055929</v>
      </c>
      <c r="AO7" s="3">
        <v>116.27481676325279</v>
      </c>
      <c r="AP7" s="3">
        <v>37.104358083637528</v>
      </c>
      <c r="AQ7" s="3">
        <v>102.72596843615496</v>
      </c>
      <c r="AR7" s="3">
        <v>1.7097055143733029</v>
      </c>
      <c r="AS7" s="3">
        <v>0.98117963522140772</v>
      </c>
      <c r="AT7" s="3">
        <v>98.117963522140784</v>
      </c>
      <c r="AU7" s="3">
        <v>1.0430777567055001</v>
      </c>
      <c r="AV7" s="3">
        <v>0.6567300355163318</v>
      </c>
      <c r="AW7" s="3">
        <v>104.30777567055</v>
      </c>
      <c r="AX7" s="3">
        <v>0.65673003551632492</v>
      </c>
      <c r="AY7" s="3">
        <v>-0.18181818181818299</v>
      </c>
      <c r="AZ7" s="3">
        <v>-0.72727272727273196</v>
      </c>
      <c r="BA7" s="3">
        <v>68.487168925944488</v>
      </c>
      <c r="BB7" s="3">
        <v>81.027666999623875</v>
      </c>
      <c r="BC7" s="3">
        <v>3.9281333560152083</v>
      </c>
      <c r="BD7" s="3">
        <v>1.6316164484936557</v>
      </c>
      <c r="BE7" s="3">
        <v>6.5264657939746229</v>
      </c>
      <c r="BF7" s="3">
        <v>4.3543671124394994</v>
      </c>
      <c r="BG7" s="3">
        <v>0.82657444170326499</v>
      </c>
      <c r="BH7" s="3">
        <v>3.30629776681306</v>
      </c>
      <c r="BI7" s="3">
        <v>4.6320649421882134</v>
      </c>
      <c r="BJ7" s="3">
        <v>0.53632114186728452</v>
      </c>
      <c r="BK7" s="3">
        <v>-1.899972178525737E-2</v>
      </c>
      <c r="BL7" s="3">
        <v>4.5861704642028345</v>
      </c>
      <c r="BM7" s="3">
        <v>4.2175724251831533E-2</v>
      </c>
      <c r="BN7" s="3">
        <v>0.65458295902277452</v>
      </c>
      <c r="BO7" s="3">
        <v>4.6473459102399231</v>
      </c>
      <c r="BP7" s="3">
        <v>0.65458295902276475</v>
      </c>
      <c r="BQ7" s="3">
        <v>3.8379458020318302</v>
      </c>
      <c r="BR7" s="3" t="e">
        <v>#NUM!</v>
      </c>
      <c r="BS7" s="3">
        <v>4.226646412772828</v>
      </c>
      <c r="BT7" s="3">
        <v>11.722088948938522</v>
      </c>
      <c r="BU7" s="3">
        <v>12.187596355260036</v>
      </c>
      <c r="BV7" s="3">
        <v>4.4446492591529898</v>
      </c>
      <c r="BW7" s="3">
        <v>14.962317595482052</v>
      </c>
      <c r="BX7" s="3">
        <v>4.3947906642479957</v>
      </c>
      <c r="BY7" s="3" t="e">
        <v>#DIV/0!</v>
      </c>
      <c r="BZ7" s="3">
        <v>9.3204034323705063</v>
      </c>
      <c r="CA7" s="3" t="e">
        <v>#DIV/0!</v>
      </c>
      <c r="CB7" s="3">
        <v>8.8831335233922761</v>
      </c>
      <c r="CC7" s="3" t="e">
        <v>#DIV/0!</v>
      </c>
      <c r="CD7" s="3">
        <v>6.8701335079431205</v>
      </c>
    </row>
    <row r="8" spans="1:82">
      <c r="A8" s="3" t="s">
        <v>7</v>
      </c>
      <c r="B8" s="3">
        <v>1.84</v>
      </c>
      <c r="C8" s="130">
        <v>75.319999999999993</v>
      </c>
      <c r="D8" s="130">
        <v>76.86</v>
      </c>
      <c r="E8" s="3">
        <v>59.32</v>
      </c>
      <c r="F8" s="15">
        <v>46.96</v>
      </c>
      <c r="G8" s="3">
        <v>47.36</v>
      </c>
      <c r="H8" s="3"/>
      <c r="I8" s="3">
        <v>16.64</v>
      </c>
      <c r="J8" s="3">
        <v>7.56</v>
      </c>
      <c r="K8" s="3">
        <v>125391.2</v>
      </c>
      <c r="L8" s="3" t="e">
        <v>#DIV/0!</v>
      </c>
      <c r="M8" s="3">
        <v>85.28</v>
      </c>
      <c r="N8" s="3">
        <v>6.52</v>
      </c>
      <c r="O8" s="3">
        <v>3.5</v>
      </c>
      <c r="P8" s="3">
        <v>2052825</v>
      </c>
      <c r="Q8" s="3">
        <v>7259.7243686542724</v>
      </c>
      <c r="R8" s="3"/>
      <c r="S8" s="3"/>
      <c r="T8" s="3">
        <v>282769</v>
      </c>
      <c r="U8" s="3"/>
      <c r="V8" s="3">
        <v>198134.52</v>
      </c>
      <c r="W8" s="3" t="e">
        <v>#DIV/0!</v>
      </c>
      <c r="X8" s="3"/>
      <c r="Y8" s="3">
        <v>3151925</v>
      </c>
      <c r="Z8" s="3">
        <v>11146.642665921654</v>
      </c>
      <c r="AA8" s="3">
        <v>30555.7</v>
      </c>
      <c r="AB8" s="3">
        <v>56222.488000000005</v>
      </c>
      <c r="AC8" s="3" t="e">
        <v>#DIV/0!</v>
      </c>
      <c r="AD8" s="3">
        <v>1085.9550705983149</v>
      </c>
      <c r="AE8" s="3">
        <v>4.16</v>
      </c>
      <c r="AF8" s="3">
        <v>1.63</v>
      </c>
      <c r="AG8" s="3">
        <v>1.89</v>
      </c>
      <c r="AH8" s="3">
        <v>0.875</v>
      </c>
      <c r="AI8" s="3">
        <v>110.81483662619401</v>
      </c>
      <c r="AJ8" s="3">
        <v>51.772388676286404</v>
      </c>
      <c r="AK8" s="3">
        <v>149.31905450896281</v>
      </c>
      <c r="AL8" s="3">
        <v>7.740470176586312</v>
      </c>
      <c r="AM8" s="3">
        <v>104.78959876499229</v>
      </c>
      <c r="AN8" s="3">
        <v>78.498463632907672</v>
      </c>
      <c r="AO8" s="3">
        <v>120.34443534996663</v>
      </c>
      <c r="AP8" s="3">
        <v>38.403010616564835</v>
      </c>
      <c r="AQ8" s="3">
        <v>105.59540889526544</v>
      </c>
      <c r="AR8" s="3">
        <v>1.7399552947769217</v>
      </c>
      <c r="AS8" s="3">
        <v>0.99853962397527818</v>
      </c>
      <c r="AT8" s="3">
        <v>99.853962397527809</v>
      </c>
      <c r="AU8" s="3">
        <v>1.0204460966542752</v>
      </c>
      <c r="AV8" s="3">
        <v>-2.1697001882875564</v>
      </c>
      <c r="AW8" s="3">
        <v>102.04460966542752</v>
      </c>
      <c r="AX8" s="3">
        <v>-2.1697001882875564</v>
      </c>
      <c r="AY8" s="3">
        <v>1.4311735623210975</v>
      </c>
      <c r="AZ8" s="3">
        <v>5.72469424928439</v>
      </c>
      <c r="BA8" s="3">
        <v>69.668703040384173</v>
      </c>
      <c r="BB8" s="3">
        <v>81.815804091637119</v>
      </c>
      <c r="BC8" s="3">
        <v>3.9468569700133105</v>
      </c>
      <c r="BD8" s="3">
        <v>1.8723613998102184</v>
      </c>
      <c r="BE8" s="3">
        <v>7.4894455992408737</v>
      </c>
      <c r="BF8" s="3">
        <v>4.3630790530415213</v>
      </c>
      <c r="BG8" s="3">
        <v>0.87119406020219614</v>
      </c>
      <c r="BH8" s="3">
        <v>3.4847762408087846</v>
      </c>
      <c r="BI8" s="3">
        <v>4.6596148939564435</v>
      </c>
      <c r="BJ8" s="3">
        <v>0.55385942023943413</v>
      </c>
      <c r="BK8" s="3">
        <v>-1.4614434131074501E-3</v>
      </c>
      <c r="BL8" s="3">
        <v>4.6037087425749839</v>
      </c>
      <c r="BM8" s="3">
        <v>2.0239881347746336E-2</v>
      </c>
      <c r="BN8" s="3">
        <v>-2.1935842904085194</v>
      </c>
      <c r="BO8" s="3">
        <v>4.6254100673358378</v>
      </c>
      <c r="BP8" s="3">
        <v>-2.1935842904085234</v>
      </c>
      <c r="BQ8" s="3">
        <v>3.8577779905757503</v>
      </c>
      <c r="BR8" s="3" t="e">
        <v>#NUM!</v>
      </c>
      <c r="BS8" s="3">
        <v>4.2437511931142549</v>
      </c>
      <c r="BT8" s="3">
        <v>11.73919372927995</v>
      </c>
      <c r="BU8" s="3">
        <v>12.196701472932482</v>
      </c>
      <c r="BV8" s="3">
        <v>4.445939960417534</v>
      </c>
      <c r="BW8" s="3">
        <v>14.963523935260572</v>
      </c>
      <c r="BX8" s="3">
        <v>4.4044704290014449</v>
      </c>
      <c r="BY8" s="3" t="e">
        <v>#DIV/0!</v>
      </c>
      <c r="BZ8" s="3">
        <v>9.3188936253513255</v>
      </c>
      <c r="CA8" s="3" t="e">
        <v>#DIV/0!</v>
      </c>
      <c r="CB8" s="3">
        <v>8.8900971413480239</v>
      </c>
      <c r="CC8" s="3" t="e">
        <v>#DIV/0!</v>
      </c>
      <c r="CD8" s="3">
        <v>6.9902151281816263</v>
      </c>
    </row>
    <row r="9" spans="1:82">
      <c r="A9" s="3" t="s">
        <v>8</v>
      </c>
      <c r="B9" s="3">
        <v>1.95</v>
      </c>
      <c r="C9" s="130">
        <v>74.86</v>
      </c>
      <c r="D9" s="130">
        <v>77.959999999999994</v>
      </c>
      <c r="E9" s="3">
        <v>60.75</v>
      </c>
      <c r="F9" s="15">
        <v>44.58</v>
      </c>
      <c r="G9" s="3">
        <v>47.38</v>
      </c>
      <c r="H9" s="3"/>
      <c r="I9" s="3">
        <v>16.43</v>
      </c>
      <c r="J9" s="3">
        <v>6.2</v>
      </c>
      <c r="K9" s="3">
        <v>126605.53</v>
      </c>
      <c r="L9" s="3" t="e">
        <v>#DIV/0!</v>
      </c>
      <c r="M9" s="3">
        <v>85.76</v>
      </c>
      <c r="N9" s="3">
        <v>6.47</v>
      </c>
      <c r="O9" s="3">
        <v>3.42</v>
      </c>
      <c r="P9" s="3">
        <v>2071100</v>
      </c>
      <c r="Q9" s="3">
        <v>7305.0035623840458</v>
      </c>
      <c r="R9" s="3"/>
      <c r="S9" s="3"/>
      <c r="T9" s="3">
        <v>283518</v>
      </c>
      <c r="U9" s="3"/>
      <c r="V9" s="3">
        <v>200286.36</v>
      </c>
      <c r="W9" s="3" t="e">
        <v>#DIV/0!</v>
      </c>
      <c r="X9" s="3"/>
      <c r="Y9" s="3">
        <v>3169825</v>
      </c>
      <c r="Z9" s="3">
        <v>11180.330702107098</v>
      </c>
      <c r="AA9" s="3">
        <v>32530.6</v>
      </c>
      <c r="AB9" s="3">
        <v>63434.67</v>
      </c>
      <c r="AC9" s="3" t="e">
        <v>#DIV/0!</v>
      </c>
      <c r="AD9" s="3">
        <v>1206.5589742793618</v>
      </c>
      <c r="AE9" s="3">
        <v>4.1074999999999999</v>
      </c>
      <c r="AF9" s="3">
        <v>1.6174999999999999</v>
      </c>
      <c r="AG9" s="3">
        <v>1.55</v>
      </c>
      <c r="AH9" s="3">
        <v>0.85499999999999998</v>
      </c>
      <c r="AI9" s="3">
        <v>112.53246659390003</v>
      </c>
      <c r="AJ9" s="3">
        <v>52.574860700768852</v>
      </c>
      <c r="AK9" s="3">
        <v>158.5768358885185</v>
      </c>
      <c r="AL9" s="3">
        <v>8.2203793275346637</v>
      </c>
      <c r="AM9" s="3">
        <v>105.68554983443298</v>
      </c>
      <c r="AN9" s="3">
        <v>79.169625496969033</v>
      </c>
      <c r="AO9" s="3">
        <v>124.46021503893549</v>
      </c>
      <c r="AP9" s="3">
        <v>39.716393579651353</v>
      </c>
      <c r="AQ9" s="3">
        <v>111.90817790530846</v>
      </c>
      <c r="AR9" s="3">
        <v>1.8313543496816544</v>
      </c>
      <c r="AS9" s="3">
        <v>1.0509924531888981</v>
      </c>
      <c r="AT9" s="3">
        <v>105.09924531888979</v>
      </c>
      <c r="AU9" s="3">
        <v>1.0414106331819395</v>
      </c>
      <c r="AV9" s="3">
        <v>2.0544482061718363</v>
      </c>
      <c r="AW9" s="3">
        <v>104.14106331819394</v>
      </c>
      <c r="AX9" s="3">
        <v>2.0544482061718363</v>
      </c>
      <c r="AY9" s="3">
        <v>-4.0918419702411502</v>
      </c>
      <c r="AZ9" s="3">
        <v>-16.367367880964601</v>
      </c>
      <c r="BA9" s="3">
        <v>70.343397884703634</v>
      </c>
      <c r="BB9" s="3">
        <v>82.544158344812473</v>
      </c>
      <c r="BC9" s="3">
        <v>3.9622380720516128</v>
      </c>
      <c r="BD9" s="3">
        <v>1.5381102038302341</v>
      </c>
      <c r="BE9" s="3">
        <v>6.1524408153209365</v>
      </c>
      <c r="BF9" s="3">
        <v>4.3715927088067259</v>
      </c>
      <c r="BG9" s="3">
        <v>0.85136557652045752</v>
      </c>
      <c r="BH9" s="3">
        <v>3.4054623060818301</v>
      </c>
      <c r="BI9" s="3">
        <v>4.7176786949112053</v>
      </c>
      <c r="BJ9" s="3">
        <v>0.60505577492109752</v>
      </c>
      <c r="BK9" s="3">
        <v>4.9734911268555906E-2</v>
      </c>
      <c r="BL9" s="3">
        <v>4.6549050972566466</v>
      </c>
      <c r="BM9" s="3">
        <v>4.0576172163077032E-2</v>
      </c>
      <c r="BN9" s="3">
        <v>2.0336290815330695</v>
      </c>
      <c r="BO9" s="3">
        <v>4.6457463581511682</v>
      </c>
      <c r="BP9" s="3">
        <v>2.0336290815330393</v>
      </c>
      <c r="BQ9" s="3">
        <v>3.8582001987306396</v>
      </c>
      <c r="BR9" s="3" t="e">
        <v>#NUM!</v>
      </c>
      <c r="BS9" s="3">
        <v>4.2533889324572121</v>
      </c>
      <c r="BT9" s="3">
        <v>11.748831468622907</v>
      </c>
      <c r="BU9" s="3">
        <v>12.207503421481926</v>
      </c>
      <c r="BV9" s="3">
        <v>4.4515526973224917</v>
      </c>
      <c r="BW9" s="3">
        <v>14.96918693928229</v>
      </c>
      <c r="BX9" s="3">
        <v>4.4133334028084166</v>
      </c>
      <c r="BY9" s="3" t="e">
        <v>#DIV/0!</v>
      </c>
      <c r="BZ9" s="3">
        <v>9.3219113260665267</v>
      </c>
      <c r="CA9" s="3" t="e">
        <v>#DIV/0!</v>
      </c>
      <c r="CB9" s="3">
        <v>8.8963148118484785</v>
      </c>
      <c r="CC9" s="3" t="e">
        <v>#DIV/0!</v>
      </c>
      <c r="CD9" s="3">
        <v>7.0955277643340988</v>
      </c>
    </row>
    <row r="10" spans="1:82">
      <c r="A10" s="3" t="s">
        <v>9</v>
      </c>
      <c r="B10" s="3">
        <v>2.16</v>
      </c>
      <c r="C10" s="130">
        <v>74.790000000000006</v>
      </c>
      <c r="D10" s="130">
        <v>74.77</v>
      </c>
      <c r="E10" s="3">
        <v>55.8</v>
      </c>
      <c r="F10" s="15">
        <v>50.52</v>
      </c>
      <c r="G10" s="3">
        <v>45.72</v>
      </c>
      <c r="H10" s="3"/>
      <c r="I10" s="3">
        <v>15.36</v>
      </c>
      <c r="J10" s="3">
        <v>6.21</v>
      </c>
      <c r="K10" s="3">
        <v>126179.28</v>
      </c>
      <c r="L10" s="3" t="e">
        <v>#DIV/0!</v>
      </c>
      <c r="M10" s="3">
        <v>85.52</v>
      </c>
      <c r="N10" s="3">
        <v>5.59</v>
      </c>
      <c r="O10" s="3">
        <v>3.39</v>
      </c>
      <c r="P10" s="3">
        <v>2079850</v>
      </c>
      <c r="Q10" s="3">
        <v>7319.0601367496101</v>
      </c>
      <c r="R10" s="3"/>
      <c r="S10" s="3"/>
      <c r="T10" s="3">
        <v>284169</v>
      </c>
      <c r="U10" s="3"/>
      <c r="V10" s="3">
        <v>200802.67</v>
      </c>
      <c r="W10" s="3" t="e">
        <v>#DIV/0!</v>
      </c>
      <c r="X10" s="3"/>
      <c r="Y10" s="3">
        <v>3160825</v>
      </c>
      <c r="Z10" s="3">
        <v>11123.04649697891</v>
      </c>
      <c r="AA10" s="3">
        <v>34187.5</v>
      </c>
      <c r="AB10" s="3">
        <v>73845</v>
      </c>
      <c r="AC10" s="3" t="e">
        <v>#DIV/0!</v>
      </c>
      <c r="AD10" s="3">
        <v>1383.096062359029</v>
      </c>
      <c r="AE10" s="3">
        <v>3.84</v>
      </c>
      <c r="AF10" s="3">
        <v>1.3975</v>
      </c>
      <c r="AG10" s="3">
        <v>1.5525</v>
      </c>
      <c r="AH10" s="3">
        <v>0.84750000000000003</v>
      </c>
      <c r="AI10" s="3">
        <v>114.27953313777033</v>
      </c>
      <c r="AJ10" s="3">
        <v>53.391085413148296</v>
      </c>
      <c r="AK10" s="3">
        <v>168.42445739719551</v>
      </c>
      <c r="AL10" s="3">
        <v>8.7308648837745668</v>
      </c>
      <c r="AM10" s="3">
        <v>106.5812348692798</v>
      </c>
      <c r="AN10" s="3">
        <v>79.840588073055841</v>
      </c>
      <c r="AO10" s="3">
        <v>128.67941632875539</v>
      </c>
      <c r="AP10" s="3">
        <v>41.062779322001539</v>
      </c>
      <c r="AQ10" s="3">
        <v>123.95982783357246</v>
      </c>
      <c r="AR10" s="3">
        <v>2.0144942930428917</v>
      </c>
      <c r="AS10" s="3">
        <v>1.1560942858208849</v>
      </c>
      <c r="AT10" s="3">
        <v>115.60942858208848</v>
      </c>
      <c r="AU10" s="3">
        <v>0.99973258457012959</v>
      </c>
      <c r="AV10" s="3">
        <v>-4.0020763456645581</v>
      </c>
      <c r="AW10" s="3">
        <v>99.97325845701296</v>
      </c>
      <c r="AX10" s="3">
        <v>-4.0020763456645518</v>
      </c>
      <c r="AY10" s="3">
        <v>0.88270696803531834</v>
      </c>
      <c r="AZ10" s="3">
        <v>3.5308278721412734</v>
      </c>
      <c r="BA10" s="3">
        <v>70.106568787677972</v>
      </c>
      <c r="BB10" s="3">
        <v>82.892891571367016</v>
      </c>
      <c r="BC10" s="3">
        <v>3.9776437922014614</v>
      </c>
      <c r="BD10" s="3">
        <v>1.5405720149848534</v>
      </c>
      <c r="BE10" s="3">
        <v>6.1622880599394136</v>
      </c>
      <c r="BF10" s="3">
        <v>4.3800319976205691</v>
      </c>
      <c r="BG10" s="3">
        <v>0.84392888138431488</v>
      </c>
      <c r="BH10" s="3">
        <v>3.3757155255372595</v>
      </c>
      <c r="BI10" s="3">
        <v>4.8199575440316229</v>
      </c>
      <c r="BJ10" s="3">
        <v>0.70036819270551109</v>
      </c>
      <c r="BK10" s="3">
        <v>0.14504732905296933</v>
      </c>
      <c r="BL10" s="3">
        <v>4.7502175150410606</v>
      </c>
      <c r="BM10" s="3">
        <v>-2.6745119175213792E-4</v>
      </c>
      <c r="BN10" s="3">
        <v>-4.0843623354829166</v>
      </c>
      <c r="BO10" s="3">
        <v>4.6049027347963394</v>
      </c>
      <c r="BP10" s="3">
        <v>-4.0843623354828829</v>
      </c>
      <c r="BQ10" s="3">
        <v>3.8225358389266098</v>
      </c>
      <c r="BR10" s="3" t="e">
        <v>#NUM!</v>
      </c>
      <c r="BS10" s="3">
        <v>4.2500164956087314</v>
      </c>
      <c r="BT10" s="3">
        <v>11.745459031774427</v>
      </c>
      <c r="BU10" s="3">
        <v>12.210077963524059</v>
      </c>
      <c r="BV10" s="3">
        <v>4.4487502667167895</v>
      </c>
      <c r="BW10" s="3">
        <v>14.966343627438066</v>
      </c>
      <c r="BX10" s="3">
        <v>4.4175493114366207</v>
      </c>
      <c r="BY10" s="3" t="e">
        <v>#DIV/0!</v>
      </c>
      <c r="BZ10" s="3">
        <v>9.316774495838521</v>
      </c>
      <c r="CA10" s="3" t="e">
        <v>#DIV/0!</v>
      </c>
      <c r="CB10" s="3">
        <v>8.8982372020929006</v>
      </c>
      <c r="CC10" s="3" t="e">
        <v>#DIV/0!</v>
      </c>
      <c r="CD10" s="3">
        <v>7.2320797886589494</v>
      </c>
    </row>
    <row r="11" spans="1:82">
      <c r="A11" s="3" t="s">
        <v>10</v>
      </c>
      <c r="B11" s="3">
        <v>2.2999999999999998</v>
      </c>
      <c r="C11" s="130">
        <v>71.510000000000005</v>
      </c>
      <c r="D11" s="130">
        <v>75.430000000000007</v>
      </c>
      <c r="E11" s="3">
        <v>57.36</v>
      </c>
      <c r="F11" s="15">
        <v>48.85</v>
      </c>
      <c r="G11" s="3">
        <v>47.51</v>
      </c>
      <c r="H11" s="3"/>
      <c r="I11" s="3">
        <v>16.57</v>
      </c>
      <c r="J11" s="3">
        <v>6.99</v>
      </c>
      <c r="K11" s="3">
        <v>126900.59</v>
      </c>
      <c r="L11" s="3" t="e">
        <v>#DIV/0!</v>
      </c>
      <c r="M11" s="3">
        <v>85.97</v>
      </c>
      <c r="N11" s="3">
        <v>4.32</v>
      </c>
      <c r="O11" s="3">
        <v>3.37</v>
      </c>
      <c r="P11" s="3">
        <v>2085200</v>
      </c>
      <c r="Q11" s="3">
        <v>7320.6524410366592</v>
      </c>
      <c r="R11" s="3"/>
      <c r="S11" s="3"/>
      <c r="T11" s="3">
        <v>284838</v>
      </c>
      <c r="U11" s="3"/>
      <c r="V11" s="3">
        <v>200507.4</v>
      </c>
      <c r="W11" s="3" t="e">
        <v>#DIV/0!</v>
      </c>
      <c r="X11" s="3"/>
      <c r="Y11" s="3">
        <v>3177575</v>
      </c>
      <c r="Z11" s="3">
        <v>11155.727115061894</v>
      </c>
      <c r="AA11" s="3">
        <v>37065.199999999997</v>
      </c>
      <c r="AB11" s="3">
        <v>85249.959999999992</v>
      </c>
      <c r="AC11" s="3" t="e">
        <v>#DIV/0!</v>
      </c>
      <c r="AD11" s="3">
        <v>1569.2845058802945</v>
      </c>
      <c r="AE11" s="3">
        <v>4.1425000000000001</v>
      </c>
      <c r="AF11" s="3">
        <v>1.08</v>
      </c>
      <c r="AG11" s="3">
        <v>1.7475000000000001</v>
      </c>
      <c r="AH11" s="3">
        <v>0.84250000000000003</v>
      </c>
      <c r="AI11" s="3">
        <v>116.27656797935286</v>
      </c>
      <c r="AJ11" s="3">
        <v>54.324094630743062</v>
      </c>
      <c r="AK11" s="3">
        <v>180.19732696925948</v>
      </c>
      <c r="AL11" s="3">
        <v>9.3411523391504083</v>
      </c>
      <c r="AM11" s="3">
        <v>107.47918177305347</v>
      </c>
      <c r="AN11" s="3">
        <v>80.51324502757133</v>
      </c>
      <c r="AO11" s="3">
        <v>133.01591265903446</v>
      </c>
      <c r="AP11" s="3">
        <v>42.446594985152984</v>
      </c>
      <c r="AQ11" s="3">
        <v>131.99426111908176</v>
      </c>
      <c r="AR11" s="3">
        <v>2.1259839568185264</v>
      </c>
      <c r="AS11" s="3">
        <v>1.2200768762229703</v>
      </c>
      <c r="AT11" s="3">
        <v>122.00768762229706</v>
      </c>
      <c r="AU11" s="3">
        <v>1.0548175080408335</v>
      </c>
      <c r="AV11" s="3">
        <v>5.509965796942554</v>
      </c>
      <c r="AW11" s="3">
        <v>105.48175080408335</v>
      </c>
      <c r="AX11" s="3">
        <v>5.5099657969425477</v>
      </c>
      <c r="AY11" s="3">
        <v>-0.31817579212516378</v>
      </c>
      <c r="AZ11" s="3">
        <v>-1.2727031685006551</v>
      </c>
      <c r="BA11" s="3">
        <v>70.507336402869939</v>
      </c>
      <c r="BB11" s="3">
        <v>83.106117029888921</v>
      </c>
      <c r="BC11" s="3">
        <v>3.9949678602096563</v>
      </c>
      <c r="BD11" s="3">
        <v>1.7324068008194971</v>
      </c>
      <c r="BE11" s="3">
        <v>6.9296272032779882</v>
      </c>
      <c r="BF11" s="3">
        <v>4.3884217053941921</v>
      </c>
      <c r="BG11" s="3">
        <v>0.8389707773623023</v>
      </c>
      <c r="BH11" s="3">
        <v>3.3558831094492092</v>
      </c>
      <c r="BI11" s="3">
        <v>4.8827584452706532</v>
      </c>
      <c r="BJ11" s="3">
        <v>0.75423473370996963</v>
      </c>
      <c r="BK11" s="3">
        <v>0.19891387005742742</v>
      </c>
      <c r="BL11" s="3">
        <v>4.8040840560455189</v>
      </c>
      <c r="BM11" s="3">
        <v>5.336777380523499E-2</v>
      </c>
      <c r="BN11" s="3">
        <v>5.3635224996987123</v>
      </c>
      <c r="BO11" s="3">
        <v>4.6585379597933265</v>
      </c>
      <c r="BP11" s="3">
        <v>5.3635224996987141</v>
      </c>
      <c r="BQ11" s="3">
        <v>3.8609402151988301</v>
      </c>
      <c r="BR11" s="3" t="e">
        <v>#NUM!</v>
      </c>
      <c r="BS11" s="3">
        <v>4.2557167668561577</v>
      </c>
      <c r="BT11" s="3">
        <v>11.751159303021852</v>
      </c>
      <c r="BU11" s="3">
        <v>12.20860643277836</v>
      </c>
      <c r="BV11" s="3">
        <v>4.4539983981863527</v>
      </c>
      <c r="BW11" s="3">
        <v>14.97162888522903</v>
      </c>
      <c r="BX11" s="3">
        <v>4.4201183096202623</v>
      </c>
      <c r="BY11" s="3" t="e">
        <v>#DIV/0!</v>
      </c>
      <c r="BZ11" s="3">
        <v>9.3197082876255024</v>
      </c>
      <c r="CA11" s="3" t="e">
        <v>#DIV/0!</v>
      </c>
      <c r="CB11" s="3">
        <v>8.8984547342725602</v>
      </c>
      <c r="CC11" s="3" t="e">
        <v>#DIV/0!</v>
      </c>
      <c r="CD11" s="3">
        <v>7.3583750657277855</v>
      </c>
    </row>
    <row r="12" spans="1:82">
      <c r="A12" s="3" t="s">
        <v>11</v>
      </c>
      <c r="B12" s="3">
        <v>2.67</v>
      </c>
      <c r="C12" s="130">
        <v>70.75</v>
      </c>
      <c r="D12" s="130">
        <v>75.19</v>
      </c>
      <c r="E12" s="3">
        <v>55.09</v>
      </c>
      <c r="F12" s="15">
        <v>43.05</v>
      </c>
      <c r="G12" s="3">
        <v>47.49</v>
      </c>
      <c r="H12" s="3"/>
      <c r="I12" s="3">
        <v>18.87</v>
      </c>
      <c r="J12" s="3">
        <v>6.63</v>
      </c>
      <c r="K12" s="3">
        <v>123085.35</v>
      </c>
      <c r="L12" s="3" t="e">
        <v>#DIV/0!</v>
      </c>
      <c r="M12" s="3">
        <v>85.7</v>
      </c>
      <c r="N12" s="3">
        <v>3.49</v>
      </c>
      <c r="O12" s="3">
        <v>2.69</v>
      </c>
      <c r="P12" s="3">
        <v>2092800</v>
      </c>
      <c r="Q12" s="3">
        <v>7328.1416325844584</v>
      </c>
      <c r="R12" s="3"/>
      <c r="S12" s="3"/>
      <c r="T12" s="3">
        <v>285584</v>
      </c>
      <c r="U12" s="3"/>
      <c r="V12" s="3">
        <v>198881</v>
      </c>
      <c r="W12" s="3" t="e">
        <v>#DIV/0!</v>
      </c>
      <c r="X12" s="3"/>
      <c r="Y12" s="3">
        <v>3167525</v>
      </c>
      <c r="Z12" s="3">
        <v>11091.395176200347</v>
      </c>
      <c r="AA12" s="3">
        <v>39776.199999999997</v>
      </c>
      <c r="AB12" s="3">
        <v>106202.45399999998</v>
      </c>
      <c r="AC12" s="3" t="e">
        <v>#DIV/0!</v>
      </c>
      <c r="AD12" s="3">
        <v>1923.1033738692286</v>
      </c>
      <c r="AE12" s="3">
        <v>4.7175000000000002</v>
      </c>
      <c r="AF12" s="3">
        <v>0.87250000000000005</v>
      </c>
      <c r="AG12" s="3">
        <v>1.6575</v>
      </c>
      <c r="AH12" s="3">
        <v>0.67249999999999999</v>
      </c>
      <c r="AI12" s="3">
        <v>118.20385209361064</v>
      </c>
      <c r="AJ12" s="3">
        <v>55.224516499247621</v>
      </c>
      <c r="AK12" s="3">
        <v>192.14440974732139</v>
      </c>
      <c r="AL12" s="3">
        <v>9.9604707392360812</v>
      </c>
      <c r="AM12" s="3">
        <v>108.20197927047727</v>
      </c>
      <c r="AN12" s="3">
        <v>81.05469660038176</v>
      </c>
      <c r="AO12" s="3">
        <v>136.59404070956248</v>
      </c>
      <c r="AP12" s="3">
        <v>43.588408390253605</v>
      </c>
      <c r="AQ12" s="3">
        <v>153.22812051649927</v>
      </c>
      <c r="AR12" s="3">
        <v>2.4440767329932931</v>
      </c>
      <c r="AS12" s="3">
        <v>1.4026265325643001</v>
      </c>
      <c r="AT12" s="3">
        <v>140.26265325642999</v>
      </c>
      <c r="AU12" s="3">
        <v>1.062756183745583</v>
      </c>
      <c r="AV12" s="3">
        <v>0.75261129477215405</v>
      </c>
      <c r="AW12" s="3">
        <v>106.27561837455831</v>
      </c>
      <c r="AX12" s="3">
        <v>0.75261129477216338</v>
      </c>
      <c r="AY12" s="3">
        <v>-4.2425854501928377</v>
      </c>
      <c r="AZ12" s="3">
        <v>-16.970341800771351</v>
      </c>
      <c r="BA12" s="3">
        <v>68.387547912227902</v>
      </c>
      <c r="BB12" s="3">
        <v>83.409016746667731</v>
      </c>
      <c r="BC12" s="3">
        <v>4.0114069941614288</v>
      </c>
      <c r="BD12" s="3">
        <v>1.6439133951772433</v>
      </c>
      <c r="BE12" s="3">
        <v>6.5756535807089733</v>
      </c>
      <c r="BF12" s="3">
        <v>4.3951241934538654</v>
      </c>
      <c r="BG12" s="3">
        <v>0.67024880596733283</v>
      </c>
      <c r="BH12" s="3">
        <v>2.6809952238693313</v>
      </c>
      <c r="BI12" s="3">
        <v>5.0319277947477072</v>
      </c>
      <c r="BJ12" s="3">
        <v>0.89366743729492393</v>
      </c>
      <c r="BK12" s="3">
        <v>0.33834657364238202</v>
      </c>
      <c r="BL12" s="3">
        <v>4.943516759630473</v>
      </c>
      <c r="BM12" s="3">
        <v>6.0865706866588494E-2</v>
      </c>
      <c r="BN12" s="3">
        <v>0.74979330613535033</v>
      </c>
      <c r="BO12" s="3">
        <v>4.6660358928546799</v>
      </c>
      <c r="BP12" s="3">
        <v>0.7497933061353379</v>
      </c>
      <c r="BQ12" s="3">
        <v>3.8605191625610304</v>
      </c>
      <c r="BR12" s="3" t="e">
        <v>#NUM!</v>
      </c>
      <c r="BS12" s="3">
        <v>4.2251907599889007</v>
      </c>
      <c r="BT12" s="3">
        <v>11.720633296154595</v>
      </c>
      <c r="BU12" s="3">
        <v>12.20046193488958</v>
      </c>
      <c r="BV12" s="3">
        <v>4.4508528256037341</v>
      </c>
      <c r="BW12" s="3">
        <v>14.96846108380611</v>
      </c>
      <c r="BX12" s="3">
        <v>4.4237564179891908</v>
      </c>
      <c r="BY12" s="3" t="e">
        <v>#DIV/0!</v>
      </c>
      <c r="BZ12" s="3">
        <v>9.3139248773189589</v>
      </c>
      <c r="CA12" s="3" t="e">
        <v>#DIV/0!</v>
      </c>
      <c r="CB12" s="3">
        <v>8.8994772337578638</v>
      </c>
      <c r="CC12" s="3" t="e">
        <v>#DIV/0!</v>
      </c>
      <c r="CD12" s="3">
        <v>7.5616955007062092</v>
      </c>
    </row>
    <row r="13" spans="1:82">
      <c r="A13" s="3" t="s">
        <v>12</v>
      </c>
      <c r="B13" s="3">
        <v>2.31</v>
      </c>
      <c r="C13" s="130">
        <v>67.95</v>
      </c>
      <c r="D13" s="130">
        <v>72</v>
      </c>
      <c r="E13" s="3">
        <v>54.31</v>
      </c>
      <c r="F13" s="15">
        <v>40.200000000000003</v>
      </c>
      <c r="G13" s="3">
        <v>47.05</v>
      </c>
      <c r="H13" s="3"/>
      <c r="I13" s="3">
        <v>19.05</v>
      </c>
      <c r="J13" s="3">
        <v>7.48</v>
      </c>
      <c r="K13" s="3">
        <v>123948.94</v>
      </c>
      <c r="L13" s="3" t="e">
        <v>#DIV/0!</v>
      </c>
      <c r="M13" s="3">
        <v>85.94</v>
      </c>
      <c r="N13" s="3">
        <v>2.13</v>
      </c>
      <c r="O13" s="3">
        <v>1.85</v>
      </c>
      <c r="P13" s="3">
        <v>2124775</v>
      </c>
      <c r="Q13" s="3">
        <v>7421.2132960312383</v>
      </c>
      <c r="R13" s="3"/>
      <c r="S13" s="3"/>
      <c r="T13" s="3">
        <v>286311</v>
      </c>
      <c r="U13" s="3"/>
      <c r="V13" s="3">
        <v>199136.21</v>
      </c>
      <c r="W13" s="3" t="e">
        <v>#DIV/0!</v>
      </c>
      <c r="X13" s="3"/>
      <c r="Y13" s="3">
        <v>3176325</v>
      </c>
      <c r="Z13" s="3">
        <v>11093.967748357554</v>
      </c>
      <c r="AA13" s="3">
        <v>35611.300000000003</v>
      </c>
      <c r="AB13" s="3">
        <v>82262.103000000003</v>
      </c>
      <c r="AC13" s="3" t="e">
        <v>#DIV/0!</v>
      </c>
      <c r="AD13" s="3">
        <v>1462.2498298525975</v>
      </c>
      <c r="AE13" s="3">
        <v>4.7625000000000002</v>
      </c>
      <c r="AF13" s="3">
        <v>0.53249999999999997</v>
      </c>
      <c r="AG13" s="3">
        <v>1.87</v>
      </c>
      <c r="AH13" s="3">
        <v>0.46250000000000002</v>
      </c>
      <c r="AI13" s="3">
        <v>120.41426412776114</v>
      </c>
      <c r="AJ13" s="3">
        <v>56.257214957783553</v>
      </c>
      <c r="AK13" s="3">
        <v>206.51681159642104</v>
      </c>
      <c r="AL13" s="3">
        <v>10.705513950530939</v>
      </c>
      <c r="AM13" s="3">
        <v>108.70241342460324</v>
      </c>
      <c r="AN13" s="3">
        <v>81.429574572158529</v>
      </c>
      <c r="AO13" s="3">
        <v>139.12103046268939</v>
      </c>
      <c r="AP13" s="3">
        <v>44.394793945473296</v>
      </c>
      <c r="AQ13" s="3">
        <v>132.56814921090387</v>
      </c>
      <c r="AR13" s="3">
        <v>2.0853225058487279</v>
      </c>
      <c r="AS13" s="3">
        <v>1.1967417537151952</v>
      </c>
      <c r="AT13" s="3">
        <v>119.67417537151954</v>
      </c>
      <c r="AU13" s="3">
        <v>1.0596026490066224</v>
      </c>
      <c r="AV13" s="3">
        <v>-0.2967317233428175</v>
      </c>
      <c r="AW13" s="3">
        <v>105.96026490066224</v>
      </c>
      <c r="AX13" s="3">
        <v>-0.29673172334282166</v>
      </c>
      <c r="AY13" s="3">
        <v>-4.5694444444444482</v>
      </c>
      <c r="AZ13" s="3">
        <v>-18.277777777777793</v>
      </c>
      <c r="BA13" s="3">
        <v>68.867367829882767</v>
      </c>
      <c r="BB13" s="3">
        <v>84.68338759456276</v>
      </c>
      <c r="BC13" s="3">
        <v>4.029934298775312</v>
      </c>
      <c r="BD13" s="3">
        <v>1.8527304613883189</v>
      </c>
      <c r="BE13" s="3">
        <v>7.4109218455532755</v>
      </c>
      <c r="BF13" s="3">
        <v>4.3997385310046102</v>
      </c>
      <c r="BG13" s="3">
        <v>0.4614337550744807</v>
      </c>
      <c r="BH13" s="3">
        <v>1.8457350202979228</v>
      </c>
      <c r="BI13" s="3">
        <v>4.8870968468692517</v>
      </c>
      <c r="BJ13" s="3">
        <v>0.73492352235332992</v>
      </c>
      <c r="BK13" s="3">
        <v>0.17960265870078784</v>
      </c>
      <c r="BL13" s="3">
        <v>4.7847728446888791</v>
      </c>
      <c r="BM13" s="3">
        <v>5.789397841890246E-2</v>
      </c>
      <c r="BN13" s="3">
        <v>-0.29717284476860339</v>
      </c>
      <c r="BO13" s="3">
        <v>4.6630641644069941</v>
      </c>
      <c r="BP13" s="3">
        <v>-0.29717284476857841</v>
      </c>
      <c r="BQ13" s="3">
        <v>3.8512108660313884</v>
      </c>
      <c r="BR13" s="3" t="e">
        <v>#NUM!</v>
      </c>
      <c r="BS13" s="3">
        <v>4.2321824494256575</v>
      </c>
      <c r="BT13" s="3">
        <v>11.727624985591351</v>
      </c>
      <c r="BU13" s="3">
        <v>12.201744341924069</v>
      </c>
      <c r="BV13" s="3">
        <v>4.4536493783468494</v>
      </c>
      <c r="BW13" s="3">
        <v>14.97123542608862</v>
      </c>
      <c r="BX13" s="3">
        <v>4.4389194501259555</v>
      </c>
      <c r="BY13" s="3" t="e">
        <v>#DIV/0!</v>
      </c>
      <c r="BZ13" s="3">
        <v>9.3141567934861627</v>
      </c>
      <c r="CA13" s="3" t="e">
        <v>#DIV/0!</v>
      </c>
      <c r="CB13" s="3">
        <v>8.9120978397793227</v>
      </c>
      <c r="CC13" s="3" t="e">
        <v>#DIV/0!</v>
      </c>
      <c r="CD13" s="3">
        <v>7.2877315079631337</v>
      </c>
    </row>
    <row r="14" spans="1:82">
      <c r="A14" s="3" t="s">
        <v>13</v>
      </c>
      <c r="B14" s="3">
        <v>2.3199999999999998</v>
      </c>
      <c r="C14" s="130">
        <v>66.77</v>
      </c>
      <c r="D14" s="130">
        <v>68.709999999999994</v>
      </c>
      <c r="E14" s="3">
        <v>52.41</v>
      </c>
      <c r="F14" s="15">
        <v>39.39</v>
      </c>
      <c r="G14" s="3">
        <v>45.77</v>
      </c>
      <c r="H14" s="3"/>
      <c r="I14" s="3">
        <v>18.91</v>
      </c>
      <c r="J14" s="3">
        <v>7.62</v>
      </c>
      <c r="K14" s="3">
        <v>126237.3</v>
      </c>
      <c r="L14" s="3" t="e">
        <v>#DIV/0!</v>
      </c>
      <c r="M14" s="3">
        <v>86.73</v>
      </c>
      <c r="N14" s="3">
        <v>1.73</v>
      </c>
      <c r="O14" s="3">
        <v>1.25</v>
      </c>
      <c r="P14" s="3">
        <v>2131150</v>
      </c>
      <c r="Q14" s="3">
        <v>7427.2918953770022</v>
      </c>
      <c r="R14" s="3"/>
      <c r="S14" s="3"/>
      <c r="T14" s="3">
        <v>286935</v>
      </c>
      <c r="U14" s="3"/>
      <c r="V14" s="3">
        <v>202752.3</v>
      </c>
      <c r="W14" s="3" t="e">
        <v>#DIV/0!</v>
      </c>
      <c r="X14" s="3"/>
      <c r="Y14" s="3">
        <v>3205575</v>
      </c>
      <c r="Z14" s="3">
        <v>11171.781065398087</v>
      </c>
      <c r="AA14" s="3">
        <v>36443.800000000003</v>
      </c>
      <c r="AB14" s="3">
        <v>84549.615999999995</v>
      </c>
      <c r="AC14" s="3" t="e">
        <v>#DIV/0!</v>
      </c>
      <c r="AD14" s="3">
        <v>1474.8162623251526</v>
      </c>
      <c r="AE14" s="3">
        <v>4.7275</v>
      </c>
      <c r="AF14" s="3">
        <v>0.4325</v>
      </c>
      <c r="AG14" s="3">
        <v>1.905</v>
      </c>
      <c r="AH14" s="3">
        <v>0.3125</v>
      </c>
      <c r="AI14" s="3">
        <v>122.70815585939499</v>
      </c>
      <c r="AJ14" s="3">
        <v>57.328914902729323</v>
      </c>
      <c r="AK14" s="3">
        <v>222.25339264006834</v>
      </c>
      <c r="AL14" s="3">
        <v>11.5212741135614</v>
      </c>
      <c r="AM14" s="3">
        <v>109.04210846655512</v>
      </c>
      <c r="AN14" s="3">
        <v>81.684041992696521</v>
      </c>
      <c r="AO14" s="3">
        <v>140.860043343473</v>
      </c>
      <c r="AP14" s="3">
        <v>44.949728869791706</v>
      </c>
      <c r="AQ14" s="3">
        <v>133.14203730272595</v>
      </c>
      <c r="AR14" s="3">
        <v>2.0616208423202291</v>
      </c>
      <c r="AS14" s="3">
        <v>1.1831396512598158</v>
      </c>
      <c r="AT14" s="3">
        <v>118.31396512598158</v>
      </c>
      <c r="AU14" s="3">
        <v>1.0290549648045528</v>
      </c>
      <c r="AV14" s="3">
        <v>-2.882937696570314</v>
      </c>
      <c r="AW14" s="3">
        <v>102.90549648045528</v>
      </c>
      <c r="AX14" s="3">
        <v>-2.882937696570314</v>
      </c>
      <c r="AY14" s="3">
        <v>3.7694658710522466</v>
      </c>
      <c r="AZ14" s="3">
        <v>15.077863484208986</v>
      </c>
      <c r="BA14" s="3">
        <v>70.138805325412704</v>
      </c>
      <c r="BB14" s="3">
        <v>84.937464659623913</v>
      </c>
      <c r="BC14" s="3">
        <v>4.0488051195255634</v>
      </c>
      <c r="BD14" s="3">
        <v>1.8870820750251482</v>
      </c>
      <c r="BE14" s="3">
        <v>7.548328300100593</v>
      </c>
      <c r="BF14" s="3">
        <v>4.402858658340854</v>
      </c>
      <c r="BG14" s="3">
        <v>0.31201273362437831</v>
      </c>
      <c r="BH14" s="3">
        <v>1.2480509344975133</v>
      </c>
      <c r="BI14" s="3">
        <v>4.8914165080137684</v>
      </c>
      <c r="BJ14" s="3">
        <v>0.72349249008383854</v>
      </c>
      <c r="BK14" s="3">
        <v>0.16817162643129654</v>
      </c>
      <c r="BL14" s="3">
        <v>4.773341812419388</v>
      </c>
      <c r="BM14" s="3">
        <v>2.8640871173207048E-2</v>
      </c>
      <c r="BN14" s="3">
        <v>-2.9253107245695413</v>
      </c>
      <c r="BO14" s="3">
        <v>4.6338110571612985</v>
      </c>
      <c r="BP14" s="3">
        <v>-2.9253107245695631</v>
      </c>
      <c r="BQ14" s="3">
        <v>3.8236288546655506</v>
      </c>
      <c r="BR14" s="3" t="e">
        <v>#NUM!</v>
      </c>
      <c r="BS14" s="3">
        <v>4.2504762118525843</v>
      </c>
      <c r="BT14" s="3">
        <v>11.745918748018278</v>
      </c>
      <c r="BU14" s="3">
        <v>12.219740315933045</v>
      </c>
      <c r="BV14" s="3">
        <v>4.4627998446963648</v>
      </c>
      <c r="BW14" s="3">
        <v>14.980402039421651</v>
      </c>
      <c r="BX14" s="3">
        <v>4.4419152758362079</v>
      </c>
      <c r="BY14" s="3" t="e">
        <v>#DIV/0!</v>
      </c>
      <c r="BZ14" s="3">
        <v>9.3211463301489257</v>
      </c>
      <c r="CA14" s="3" t="e">
        <v>#DIV/0!</v>
      </c>
      <c r="CB14" s="3">
        <v>8.9129165888193072</v>
      </c>
      <c r="CC14" s="3" t="e">
        <v>#DIV/0!</v>
      </c>
      <c r="CD14" s="3">
        <v>7.2962886930995419</v>
      </c>
    </row>
    <row r="15" spans="1:82">
      <c r="A15" s="3" t="s">
        <v>14</v>
      </c>
      <c r="B15" s="3">
        <v>2.84</v>
      </c>
      <c r="C15" s="130">
        <v>70.349999999999994</v>
      </c>
      <c r="D15" s="130">
        <v>71.3</v>
      </c>
      <c r="E15" s="3">
        <v>66.2</v>
      </c>
      <c r="F15" s="15">
        <v>41.65</v>
      </c>
      <c r="G15" s="3">
        <v>48.4</v>
      </c>
      <c r="H15" s="3"/>
      <c r="I15" s="3">
        <v>18.28</v>
      </c>
      <c r="J15" s="3">
        <v>7.8</v>
      </c>
      <c r="K15" s="3">
        <v>127658.06</v>
      </c>
      <c r="L15" s="3" t="e">
        <v>#DIV/0!</v>
      </c>
      <c r="M15" s="3">
        <v>87.21</v>
      </c>
      <c r="N15" s="3">
        <v>1.75</v>
      </c>
      <c r="O15" s="3">
        <v>1.29</v>
      </c>
      <c r="P15" s="3">
        <v>2142025</v>
      </c>
      <c r="Q15" s="3">
        <v>7448.6045330940906</v>
      </c>
      <c r="R15" s="3"/>
      <c r="S15" s="3"/>
      <c r="T15" s="3">
        <v>287574</v>
      </c>
      <c r="U15" s="3"/>
      <c r="V15" s="3">
        <v>204002.77</v>
      </c>
      <c r="W15" s="3" t="e">
        <v>#DIV/0!</v>
      </c>
      <c r="X15" s="3"/>
      <c r="Y15" s="3">
        <v>3223250</v>
      </c>
      <c r="Z15" s="3">
        <v>11208.419398137523</v>
      </c>
      <c r="AA15" s="3">
        <v>41699.9</v>
      </c>
      <c r="AB15" s="3">
        <v>118427.716</v>
      </c>
      <c r="AC15" s="3" t="e">
        <v>#DIV/0!</v>
      </c>
      <c r="AD15" s="3">
        <v>2026.2470786921849</v>
      </c>
      <c r="AE15" s="3">
        <v>4.57</v>
      </c>
      <c r="AF15" s="3">
        <v>0.4375</v>
      </c>
      <c r="AG15" s="3">
        <v>1.95</v>
      </c>
      <c r="AH15" s="3">
        <v>0.32250000000000001</v>
      </c>
      <c r="AI15" s="3">
        <v>125.1009648986532</v>
      </c>
      <c r="AJ15" s="3">
        <v>58.446828743332546</v>
      </c>
      <c r="AK15" s="3">
        <v>239.58915726599369</v>
      </c>
      <c r="AL15" s="3">
        <v>12.41993349441919</v>
      </c>
      <c r="AM15" s="3">
        <v>109.39376926635977</v>
      </c>
      <c r="AN15" s="3">
        <v>81.947473028122971</v>
      </c>
      <c r="AO15" s="3">
        <v>142.67713790260379</v>
      </c>
      <c r="AP15" s="3">
        <v>45.529580372212017</v>
      </c>
      <c r="AQ15" s="3">
        <v>162.98421807747491</v>
      </c>
      <c r="AR15" s="3">
        <v>2.483420531313635</v>
      </c>
      <c r="AS15" s="3">
        <v>1.4252054699073946</v>
      </c>
      <c r="AT15" s="3">
        <v>142.52054699073946</v>
      </c>
      <c r="AU15" s="3">
        <v>1.0135039090262972</v>
      </c>
      <c r="AV15" s="3">
        <v>-1.5111977795286431</v>
      </c>
      <c r="AW15" s="3">
        <v>101.35039090262971</v>
      </c>
      <c r="AX15" s="3">
        <v>-1.5111977795286482</v>
      </c>
      <c r="AY15" s="3">
        <v>4.1093969144460063</v>
      </c>
      <c r="AZ15" s="3">
        <v>16.437587657784025</v>
      </c>
      <c r="BA15" s="3">
        <v>70.92819490404068</v>
      </c>
      <c r="BB15" s="3">
        <v>85.37089024119885</v>
      </c>
      <c r="BC15" s="3">
        <v>4.0681174305579368</v>
      </c>
      <c r="BD15" s="3">
        <v>1.9312311032373408</v>
      </c>
      <c r="BE15" s="3">
        <v>7.7249244129493633</v>
      </c>
      <c r="BF15" s="3">
        <v>4.4060784691820523</v>
      </c>
      <c r="BG15" s="3">
        <v>0.32198108411982673</v>
      </c>
      <c r="BH15" s="3">
        <v>1.2879243364793069</v>
      </c>
      <c r="BI15" s="3">
        <v>5.0936533745086638</v>
      </c>
      <c r="BJ15" s="3">
        <v>0.90963685638756009</v>
      </c>
      <c r="BK15" s="3">
        <v>0.35431599273501818</v>
      </c>
      <c r="BL15" s="3">
        <v>4.9594861787231093</v>
      </c>
      <c r="BM15" s="3">
        <v>1.3413543859852271E-2</v>
      </c>
      <c r="BN15" s="3">
        <v>-1.5227327313354777</v>
      </c>
      <c r="BO15" s="3">
        <v>4.618583729847944</v>
      </c>
      <c r="BP15" s="3">
        <v>-1.5227327313354522</v>
      </c>
      <c r="BQ15" s="3">
        <v>3.8794998137225858</v>
      </c>
      <c r="BR15" s="3" t="e">
        <v>#NUM!</v>
      </c>
      <c r="BS15" s="3">
        <v>4.261668025912873</v>
      </c>
      <c r="BT15" s="3">
        <v>11.757110562078568</v>
      </c>
      <c r="BU15" s="3">
        <v>12.225888851165539</v>
      </c>
      <c r="BV15" s="3">
        <v>4.4683190032388937</v>
      </c>
      <c r="BW15" s="3">
        <v>14.985900725273083</v>
      </c>
      <c r="BX15" s="3">
        <v>4.4470051790010974</v>
      </c>
      <c r="BY15" s="3" t="e">
        <v>#DIV/0!</v>
      </c>
      <c r="BZ15" s="3">
        <v>9.3244205068507906</v>
      </c>
      <c r="CA15" s="3" t="e">
        <v>#DIV/0!</v>
      </c>
      <c r="CB15" s="3">
        <v>8.9157819828346287</v>
      </c>
      <c r="CC15" s="3" t="e">
        <v>#DIV/0!</v>
      </c>
      <c r="CD15" s="3">
        <v>7.6139406313176607</v>
      </c>
    </row>
    <row r="16" spans="1:82">
      <c r="A16" s="3" t="s">
        <v>15</v>
      </c>
      <c r="B16" s="3">
        <v>3.89</v>
      </c>
      <c r="C16" s="130">
        <v>68.900000000000006</v>
      </c>
      <c r="D16" s="130">
        <v>74.23</v>
      </c>
      <c r="E16" s="3">
        <v>45.16</v>
      </c>
      <c r="F16" s="15">
        <v>39.1</v>
      </c>
      <c r="G16" s="3">
        <v>49.26</v>
      </c>
      <c r="H16" s="3"/>
      <c r="I16" s="3">
        <v>17.96</v>
      </c>
      <c r="J16" s="3">
        <v>7.63</v>
      </c>
      <c r="K16" s="3">
        <v>126358.54</v>
      </c>
      <c r="L16" s="3" t="e">
        <v>#DIV/0!</v>
      </c>
      <c r="M16" s="3">
        <v>87.63</v>
      </c>
      <c r="N16" s="3">
        <v>1.74</v>
      </c>
      <c r="O16" s="3">
        <v>1.59</v>
      </c>
      <c r="P16" s="3">
        <v>2157000</v>
      </c>
      <c r="Q16" s="3">
        <v>7481.7119488871085</v>
      </c>
      <c r="R16" s="3"/>
      <c r="S16" s="3"/>
      <c r="T16" s="3">
        <v>288303</v>
      </c>
      <c r="U16" s="3"/>
      <c r="V16" s="3">
        <v>207194.91</v>
      </c>
      <c r="W16" s="3" t="e">
        <v>#DIV/0!</v>
      </c>
      <c r="X16" s="3"/>
      <c r="Y16" s="3">
        <v>3238950</v>
      </c>
      <c r="Z16" s="3">
        <v>11234.534500161288</v>
      </c>
      <c r="AA16" s="3">
        <v>38083.5</v>
      </c>
      <c r="AB16" s="3">
        <v>148144.815</v>
      </c>
      <c r="AC16" s="3" t="e">
        <v>#DIV/0!</v>
      </c>
      <c r="AD16" s="3">
        <v>2487.2495248035643</v>
      </c>
      <c r="AE16" s="3">
        <v>4.49</v>
      </c>
      <c r="AF16" s="3">
        <v>0.435</v>
      </c>
      <c r="AG16" s="3">
        <v>1.9075</v>
      </c>
      <c r="AH16" s="3">
        <v>0.39750000000000002</v>
      </c>
      <c r="AI16" s="3">
        <v>127.487265804095</v>
      </c>
      <c r="AJ16" s="3">
        <v>59.561702001611614</v>
      </c>
      <c r="AK16" s="3">
        <v>257.86980996538904</v>
      </c>
      <c r="AL16" s="3">
        <v>13.367574420043374</v>
      </c>
      <c r="AM16" s="3">
        <v>109.82860949919356</v>
      </c>
      <c r="AN16" s="3">
        <v>82.273214233409774</v>
      </c>
      <c r="AO16" s="3">
        <v>144.94570439525521</v>
      </c>
      <c r="AP16" s="3">
        <v>46.253500700130196</v>
      </c>
      <c r="AQ16" s="3">
        <v>223.24246771879484</v>
      </c>
      <c r="AR16" s="3">
        <v>3.3511840438116907</v>
      </c>
      <c r="AS16" s="3">
        <v>1.9232046162477421</v>
      </c>
      <c r="AT16" s="3">
        <v>192.3204616247742</v>
      </c>
      <c r="AU16" s="3">
        <v>1.0773584905660376</v>
      </c>
      <c r="AV16" s="3">
        <v>6.3003784169996342</v>
      </c>
      <c r="AW16" s="3">
        <v>107.73584905660375</v>
      </c>
      <c r="AX16" s="3">
        <v>6.3003784169996333</v>
      </c>
      <c r="AY16" s="3">
        <v>1.6031254209888157</v>
      </c>
      <c r="AZ16" s="3">
        <v>6.4125016839552629</v>
      </c>
      <c r="BA16" s="3">
        <v>70.206167576963168</v>
      </c>
      <c r="BB16" s="3">
        <v>85.967722248930755</v>
      </c>
      <c r="BC16" s="3">
        <v>4.0870127836602288</v>
      </c>
      <c r="BD16" s="3">
        <v>1.8895353102291956</v>
      </c>
      <c r="BE16" s="3">
        <v>7.5581412409167825</v>
      </c>
      <c r="BF16" s="3">
        <v>4.4100455897431639</v>
      </c>
      <c r="BG16" s="3">
        <v>0.39671205611115923</v>
      </c>
      <c r="BH16" s="3">
        <v>1.5868482244446369</v>
      </c>
      <c r="BI16" s="3">
        <v>5.4082584799659044</v>
      </c>
      <c r="BJ16" s="3">
        <v>1.2093137293036196</v>
      </c>
      <c r="BK16" s="3">
        <v>0.65399286565107773</v>
      </c>
      <c r="BL16" s="3">
        <v>5.2591630516391694</v>
      </c>
      <c r="BM16" s="3">
        <v>7.4512203109842579E-2</v>
      </c>
      <c r="BN16" s="3">
        <v>6.1098659249990304</v>
      </c>
      <c r="BO16" s="3">
        <v>4.679682389097934</v>
      </c>
      <c r="BP16" s="3">
        <v>6.1098659249990028</v>
      </c>
      <c r="BQ16" s="3">
        <v>3.8971123926923918</v>
      </c>
      <c r="BR16" s="3" t="e">
        <v>#NUM!</v>
      </c>
      <c r="BS16" s="3">
        <v>4.2514361643942431</v>
      </c>
      <c r="BT16" s="3">
        <v>11.746878700559938</v>
      </c>
      <c r="BU16" s="3">
        <v>12.241415223428659</v>
      </c>
      <c r="BV16" s="3">
        <v>4.4731234050677591</v>
      </c>
      <c r="BW16" s="3">
        <v>14.990759761171088</v>
      </c>
      <c r="BX16" s="3">
        <v>4.4539719031154679</v>
      </c>
      <c r="BY16" s="3" t="e">
        <v>#DIV/0!</v>
      </c>
      <c r="BZ16" s="3">
        <v>9.3267477507536078</v>
      </c>
      <c r="CA16" s="3" t="e">
        <v>#DIV/0!</v>
      </c>
      <c r="CB16" s="3">
        <v>8.920216914953814</v>
      </c>
      <c r="CC16" s="3" t="e">
        <v>#DIV/0!</v>
      </c>
      <c r="CD16" s="3">
        <v>7.8189327704165068</v>
      </c>
    </row>
    <row r="17" spans="1:82">
      <c r="A17" s="3" t="s">
        <v>16</v>
      </c>
      <c r="B17" s="3">
        <v>3.53</v>
      </c>
      <c r="C17" s="130">
        <v>67.400000000000006</v>
      </c>
      <c r="D17" s="130">
        <v>75.42</v>
      </c>
      <c r="E17" s="3">
        <v>57.68</v>
      </c>
      <c r="F17" s="15">
        <v>38.4</v>
      </c>
      <c r="G17" s="3">
        <v>49.33</v>
      </c>
      <c r="H17" s="3"/>
      <c r="I17" s="3">
        <v>21.28</v>
      </c>
      <c r="J17" s="3">
        <v>10.64</v>
      </c>
      <c r="K17" s="3">
        <v>125682.5</v>
      </c>
      <c r="L17" s="3" t="e">
        <v>#DIV/0!</v>
      </c>
      <c r="M17" s="3">
        <v>87.69</v>
      </c>
      <c r="N17" s="3">
        <v>1.44</v>
      </c>
      <c r="O17" s="3">
        <v>2.2000000000000002</v>
      </c>
      <c r="P17" s="3">
        <v>2168600</v>
      </c>
      <c r="Q17" s="3">
        <v>7503.6244796838828</v>
      </c>
      <c r="R17" s="3"/>
      <c r="S17" s="3"/>
      <c r="T17" s="3">
        <v>289007</v>
      </c>
      <c r="U17" s="3"/>
      <c r="V17" s="3">
        <v>209692.62</v>
      </c>
      <c r="W17" s="3" t="e">
        <v>#DIV/0!</v>
      </c>
      <c r="X17" s="3"/>
      <c r="Y17" s="3">
        <v>3241000</v>
      </c>
      <c r="Z17" s="3">
        <v>11214.261246267391</v>
      </c>
      <c r="AA17" s="3">
        <v>37513.4</v>
      </c>
      <c r="AB17" s="3">
        <v>132422.302</v>
      </c>
      <c r="AC17" s="3" t="e">
        <v>#DIV/0!</v>
      </c>
      <c r="AD17" s="3">
        <v>2165.6724606816369</v>
      </c>
      <c r="AE17" s="3">
        <v>5.32</v>
      </c>
      <c r="AF17" s="3">
        <v>0.36</v>
      </c>
      <c r="AG17" s="3">
        <v>2.66</v>
      </c>
      <c r="AH17" s="3">
        <v>0.55000000000000004</v>
      </c>
      <c r="AI17" s="3">
        <v>130.87842707448394</v>
      </c>
      <c r="AJ17" s="3">
        <v>61.146043274854492</v>
      </c>
      <c r="AK17" s="3">
        <v>285.30715774570643</v>
      </c>
      <c r="AL17" s="3">
        <v>14.789884338335991</v>
      </c>
      <c r="AM17" s="3">
        <v>110.43266685143914</v>
      </c>
      <c r="AN17" s="3">
        <v>82.725716911693539</v>
      </c>
      <c r="AO17" s="3">
        <v>148.13450989195081</v>
      </c>
      <c r="AP17" s="3">
        <v>47.271077715533053</v>
      </c>
      <c r="AQ17" s="3">
        <v>202.58249641319944</v>
      </c>
      <c r="AR17" s="3">
        <v>2.9785452247506488</v>
      </c>
      <c r="AS17" s="3">
        <v>1.7093516354379619</v>
      </c>
      <c r="AT17" s="3">
        <v>170.93516354379622</v>
      </c>
      <c r="AU17" s="3">
        <v>1.1189910979228486</v>
      </c>
      <c r="AV17" s="3">
        <v>3.8643225742749228</v>
      </c>
      <c r="AW17" s="3">
        <v>111.89910979228486</v>
      </c>
      <c r="AX17" s="3">
        <v>3.864322574274933</v>
      </c>
      <c r="AY17" s="3">
        <v>2.9435163086714455</v>
      </c>
      <c r="AZ17" s="3">
        <v>11.774065234685782</v>
      </c>
      <c r="BA17" s="3">
        <v>69.830552461999602</v>
      </c>
      <c r="BB17" s="3">
        <v>86.430042869277344</v>
      </c>
      <c r="BC17" s="3">
        <v>4.113265154804294</v>
      </c>
      <c r="BD17" s="3">
        <v>2.6252371144065201</v>
      </c>
      <c r="BE17" s="3">
        <v>10.50094845762608</v>
      </c>
      <c r="BF17" s="3">
        <v>4.4155305199737329</v>
      </c>
      <c r="BG17" s="3">
        <v>0.54849302305690628</v>
      </c>
      <c r="BH17" s="3">
        <v>2.1939720922276251</v>
      </c>
      <c r="BI17" s="3">
        <v>5.311147193280755</v>
      </c>
      <c r="BJ17" s="3">
        <v>1.0914350017049741</v>
      </c>
      <c r="BK17" s="3">
        <v>0.53611413805243202</v>
      </c>
      <c r="BL17" s="3">
        <v>5.1412843240405239</v>
      </c>
      <c r="BM17" s="3">
        <v>0.11242747391194961</v>
      </c>
      <c r="BN17" s="3">
        <v>3.7915270802107033</v>
      </c>
      <c r="BO17" s="3">
        <v>4.7175976599000409</v>
      </c>
      <c r="BP17" s="3">
        <v>3.7915270802106882</v>
      </c>
      <c r="BQ17" s="3">
        <v>3.8985324152456466</v>
      </c>
      <c r="BR17" s="3" t="e">
        <v>#NUM!</v>
      </c>
      <c r="BS17" s="3">
        <v>4.2460716283546391</v>
      </c>
      <c r="BT17" s="3">
        <v>11.741514164520334</v>
      </c>
      <c r="BU17" s="3">
        <v>12.253398023137672</v>
      </c>
      <c r="BV17" s="3">
        <v>4.4738078677912645</v>
      </c>
      <c r="BW17" s="3">
        <v>14.991392482123684</v>
      </c>
      <c r="BX17" s="3">
        <v>4.4593353337643933</v>
      </c>
      <c r="BY17" s="3" t="e">
        <v>#DIV/0!</v>
      </c>
      <c r="BZ17" s="3">
        <v>9.3249415728512997</v>
      </c>
      <c r="CA17" s="3" t="e">
        <v>#DIV/0!</v>
      </c>
      <c r="CB17" s="3">
        <v>8.9231414467478345</v>
      </c>
      <c r="CC17" s="3" t="e">
        <v>#DIV/0!</v>
      </c>
      <c r="CD17" s="3">
        <v>7.6804861976043961</v>
      </c>
    </row>
    <row r="18" spans="1:82">
      <c r="A18" s="3" t="s">
        <v>17</v>
      </c>
      <c r="B18" s="3">
        <v>3.35</v>
      </c>
      <c r="C18" s="130">
        <v>71.81</v>
      </c>
      <c r="D18" s="130">
        <v>77.64</v>
      </c>
      <c r="E18" s="3">
        <v>52.85</v>
      </c>
      <c r="F18" s="15">
        <v>40.42</v>
      </c>
      <c r="G18" s="3">
        <v>46.84</v>
      </c>
      <c r="H18" s="3"/>
      <c r="I18" s="3">
        <v>25.68</v>
      </c>
      <c r="J18" s="3">
        <v>15.63</v>
      </c>
      <c r="K18" s="3">
        <v>125996.67</v>
      </c>
      <c r="L18" s="3" t="e">
        <v>#DIV/0!</v>
      </c>
      <c r="M18" s="3">
        <v>88.14</v>
      </c>
      <c r="N18" s="3">
        <v>1.25</v>
      </c>
      <c r="O18" s="3">
        <v>2.86</v>
      </c>
      <c r="P18" s="3">
        <v>2178125</v>
      </c>
      <c r="Q18" s="3">
        <v>7520.9161317500484</v>
      </c>
      <c r="R18" s="3"/>
      <c r="S18" s="3"/>
      <c r="T18" s="3">
        <v>289609</v>
      </c>
      <c r="U18" s="3"/>
      <c r="V18" s="3">
        <v>206986.39</v>
      </c>
      <c r="W18" s="3" t="e">
        <v>#DIV/0!</v>
      </c>
      <c r="X18" s="3"/>
      <c r="Y18" s="3">
        <v>3257800</v>
      </c>
      <c r="Z18" s="3">
        <v>11248.959804425967</v>
      </c>
      <c r="AA18" s="3">
        <v>42026</v>
      </c>
      <c r="AB18" s="3">
        <v>140787.1</v>
      </c>
      <c r="AC18" s="3" t="e">
        <v>#DIV/0!</v>
      </c>
      <c r="AD18" s="3">
        <v>2215.8869917881848</v>
      </c>
      <c r="AE18" s="3">
        <v>6.42</v>
      </c>
      <c r="AF18" s="3">
        <v>0.3125</v>
      </c>
      <c r="AG18" s="3">
        <v>3.9075000000000002</v>
      </c>
      <c r="AH18" s="3">
        <v>0.71499999999999997</v>
      </c>
      <c r="AI18" s="3">
        <v>135.9925016124194</v>
      </c>
      <c r="AJ18" s="3">
        <v>63.535324915819423</v>
      </c>
      <c r="AK18" s="3">
        <v>329.90066650136032</v>
      </c>
      <c r="AL18" s="3">
        <v>17.101543260417902</v>
      </c>
      <c r="AM18" s="3">
        <v>111.22226041942693</v>
      </c>
      <c r="AN18" s="3">
        <v>83.317205787612153</v>
      </c>
      <c r="AO18" s="3">
        <v>152.37115687486059</v>
      </c>
      <c r="AP18" s="3">
        <v>48.623030538197298</v>
      </c>
      <c r="AQ18" s="3">
        <v>192.25251076040172</v>
      </c>
      <c r="AR18" s="3">
        <v>2.7398170339345631</v>
      </c>
      <c r="AS18" s="3">
        <v>1.5723483695463778</v>
      </c>
      <c r="AT18" s="3">
        <v>157.23483695463776</v>
      </c>
      <c r="AU18" s="3">
        <v>1.0811864642807407</v>
      </c>
      <c r="AV18" s="3">
        <v>-3.3784570504880254</v>
      </c>
      <c r="AW18" s="3">
        <v>108.11864642807407</v>
      </c>
      <c r="AX18" s="3">
        <v>-3.3784570504880298</v>
      </c>
      <c r="AY18" s="3">
        <v>-2.9237506439979355</v>
      </c>
      <c r="AZ18" s="3">
        <v>-11.695002575991742</v>
      </c>
      <c r="BA18" s="3">
        <v>70.005108702263641</v>
      </c>
      <c r="BB18" s="3">
        <v>86.809663895898154</v>
      </c>
      <c r="BC18" s="3">
        <v>4.1515960491092576</v>
      </c>
      <c r="BD18" s="3">
        <v>3.8330894304963614</v>
      </c>
      <c r="BE18" s="3">
        <v>15.332357721985446</v>
      </c>
      <c r="BF18" s="3">
        <v>4.4226550799160291</v>
      </c>
      <c r="BG18" s="3">
        <v>0.71245599422962158</v>
      </c>
      <c r="BH18" s="3">
        <v>2.8498239769184863</v>
      </c>
      <c r="BI18" s="3">
        <v>5.2588096681725247</v>
      </c>
      <c r="BJ18" s="3">
        <v>1.0078911422340759</v>
      </c>
      <c r="BK18" s="3">
        <v>0.45257027858153409</v>
      </c>
      <c r="BL18" s="3">
        <v>5.0577404645696253</v>
      </c>
      <c r="BM18" s="3">
        <v>7.8059016178583226E-2</v>
      </c>
      <c r="BN18" s="3">
        <v>-3.4368457733366387</v>
      </c>
      <c r="BO18" s="3">
        <v>4.6832292021666744</v>
      </c>
      <c r="BP18" s="3">
        <v>-3.4368457733366498</v>
      </c>
      <c r="BQ18" s="3">
        <v>3.8467375387295166</v>
      </c>
      <c r="BR18" s="3" t="e">
        <v>#NUM!</v>
      </c>
      <c r="BS18" s="3">
        <v>4.2485682208472513</v>
      </c>
      <c r="BT18" s="3">
        <v>11.744010757012946</v>
      </c>
      <c r="BU18" s="3">
        <v>12.240408321293689</v>
      </c>
      <c r="BV18" s="3">
        <v>4.4789264594138407</v>
      </c>
      <c r="BW18" s="3">
        <v>14.996562678905642</v>
      </c>
      <c r="BX18" s="3">
        <v>4.4637179506752007</v>
      </c>
      <c r="BY18" s="3" t="e">
        <v>#DIV/0!</v>
      </c>
      <c r="BZ18" s="3">
        <v>9.3280309415289047</v>
      </c>
      <c r="CA18" s="3" t="e">
        <v>#DIV/0!</v>
      </c>
      <c r="CB18" s="3">
        <v>8.9254432355542885</v>
      </c>
      <c r="CC18" s="3" t="e">
        <v>#DIV/0!</v>
      </c>
      <c r="CD18" s="3">
        <v>7.7034080500813333</v>
      </c>
    </row>
    <row r="19" spans="1:82">
      <c r="A19" s="3" t="s">
        <v>18</v>
      </c>
      <c r="B19" s="3">
        <v>2.87</v>
      </c>
      <c r="C19" s="130">
        <v>71.17</v>
      </c>
      <c r="D19" s="130">
        <v>75.37</v>
      </c>
      <c r="E19" s="3">
        <v>58.06</v>
      </c>
      <c r="F19" s="15">
        <v>39.1</v>
      </c>
      <c r="G19" s="3">
        <v>48.82</v>
      </c>
      <c r="H19" s="3"/>
      <c r="I19" s="3">
        <v>26.23</v>
      </c>
      <c r="J19" s="3">
        <v>16.850000000000001</v>
      </c>
      <c r="K19" s="3">
        <v>124914.63</v>
      </c>
      <c r="L19" s="3" t="e">
        <v>#DIV/0!</v>
      </c>
      <c r="M19" s="3">
        <v>88.96</v>
      </c>
      <c r="N19" s="3">
        <v>1.24</v>
      </c>
      <c r="O19" s="3">
        <v>2.13</v>
      </c>
      <c r="P19" s="3">
        <v>2202375</v>
      </c>
      <c r="Q19" s="3">
        <v>7587.776870523302</v>
      </c>
      <c r="R19" s="3"/>
      <c r="S19" s="3"/>
      <c r="T19" s="3">
        <v>290253</v>
      </c>
      <c r="U19" s="3"/>
      <c r="V19" s="3">
        <v>206982.28</v>
      </c>
      <c r="W19" s="3" t="e">
        <v>#DIV/0!</v>
      </c>
      <c r="X19" s="3"/>
      <c r="Y19" s="3">
        <v>3288025</v>
      </c>
      <c r="Z19" s="3">
        <v>11328.134420660597</v>
      </c>
      <c r="AA19" s="3">
        <v>47633.4</v>
      </c>
      <c r="AB19" s="3">
        <v>136707.85800000001</v>
      </c>
      <c r="AC19" s="3" t="e">
        <v>#DIV/0!</v>
      </c>
      <c r="AD19" s="3">
        <v>2064.7068989005734</v>
      </c>
      <c r="AE19" s="3">
        <v>6.5575000000000001</v>
      </c>
      <c r="AF19" s="3">
        <v>0.31</v>
      </c>
      <c r="AG19" s="3">
        <v>4.2125000000000004</v>
      </c>
      <c r="AH19" s="3">
        <v>0.53249999999999997</v>
      </c>
      <c r="AI19" s="3">
        <v>141.72118574284258</v>
      </c>
      <c r="AJ19" s="3">
        <v>66.21175047789832</v>
      </c>
      <c r="AK19" s="3">
        <v>385.48892880683957</v>
      </c>
      <c r="AL19" s="3">
        <v>19.983153299798325</v>
      </c>
      <c r="AM19" s="3">
        <v>111.81451895616038</v>
      </c>
      <c r="AN19" s="3">
        <v>83.760869908431189</v>
      </c>
      <c r="AO19" s="3">
        <v>155.61666251629512</v>
      </c>
      <c r="AP19" s="3">
        <v>49.658701088660898</v>
      </c>
      <c r="AQ19" s="3">
        <v>164.70588235294119</v>
      </c>
      <c r="AR19" s="3">
        <v>2.2643591903505316</v>
      </c>
      <c r="AS19" s="3">
        <v>1.2994887749500899</v>
      </c>
      <c r="AT19" s="3">
        <v>129.94887749500899</v>
      </c>
      <c r="AU19" s="3">
        <v>1.0590136293382044</v>
      </c>
      <c r="AV19" s="3">
        <v>-2.050787322544477</v>
      </c>
      <c r="AW19" s="3">
        <v>105.90136293382044</v>
      </c>
      <c r="AX19" s="3">
        <v>-2.0507873225444819</v>
      </c>
      <c r="AY19" s="3">
        <v>1.5523417805492823</v>
      </c>
      <c r="AZ19" s="3">
        <v>6.2093671221971292</v>
      </c>
      <c r="BA19" s="3">
        <v>69.403915608666836</v>
      </c>
      <c r="BB19" s="3">
        <v>87.776153123777874</v>
      </c>
      <c r="BC19" s="3">
        <v>4.1928579468578988</v>
      </c>
      <c r="BD19" s="3">
        <v>4.1261897748641196</v>
      </c>
      <c r="BE19" s="3">
        <v>16.504759099456479</v>
      </c>
      <c r="BF19" s="3">
        <v>4.4279659522346062</v>
      </c>
      <c r="BG19" s="3">
        <v>0.53108723185770756</v>
      </c>
      <c r="BH19" s="3">
        <v>2.1243489274308303</v>
      </c>
      <c r="BI19" s="3">
        <v>5.104161352107079</v>
      </c>
      <c r="BJ19" s="3">
        <v>0.81729180073856678</v>
      </c>
      <c r="BK19" s="3">
        <v>0.26197093708602487</v>
      </c>
      <c r="BL19" s="3">
        <v>4.8671411230741164</v>
      </c>
      <c r="BM19" s="3">
        <v>5.7337936544198893E-2</v>
      </c>
      <c r="BN19" s="3">
        <v>-2.0721079634384334</v>
      </c>
      <c r="BO19" s="3">
        <v>4.66250812253229</v>
      </c>
      <c r="BP19" s="3">
        <v>-2.0721079634384409</v>
      </c>
      <c r="BQ19" s="3">
        <v>3.8881400649648139</v>
      </c>
      <c r="BR19" s="3" t="e">
        <v>#NUM!</v>
      </c>
      <c r="BS19" s="3">
        <v>4.2399432867953228</v>
      </c>
      <c r="BT19" s="3">
        <v>11.735385822961018</v>
      </c>
      <c r="BU19" s="3">
        <v>12.240388464718551</v>
      </c>
      <c r="BV19" s="3">
        <v>4.4881868305022721</v>
      </c>
      <c r="BW19" s="3">
        <v>15.005797638535627</v>
      </c>
      <c r="BX19" s="3">
        <v>4.4747898592371049</v>
      </c>
      <c r="BY19" s="3" t="e">
        <v>#DIV/0!</v>
      </c>
      <c r="BZ19" s="3">
        <v>9.335044682093729</v>
      </c>
      <c r="CA19" s="3" t="e">
        <v>#DIV/0!</v>
      </c>
      <c r="CB19" s="3">
        <v>8.9342939250510316</v>
      </c>
      <c r="CC19" s="3" t="e">
        <v>#DIV/0!</v>
      </c>
      <c r="CD19" s="3">
        <v>7.6327435577426268</v>
      </c>
    </row>
    <row r="20" spans="1:82">
      <c r="A20" s="3" t="s">
        <v>19</v>
      </c>
      <c r="B20" s="3">
        <v>2.92</v>
      </c>
      <c r="C20" s="130">
        <v>71.739999999999995</v>
      </c>
      <c r="D20" s="130">
        <v>76.540000000000006</v>
      </c>
      <c r="E20" s="3">
        <v>61.93</v>
      </c>
      <c r="F20" s="15">
        <v>36.840000000000003</v>
      </c>
      <c r="G20" s="3">
        <v>49.54</v>
      </c>
      <c r="H20" s="3"/>
      <c r="I20" s="3">
        <v>23.29</v>
      </c>
      <c r="J20" s="3">
        <v>15.21</v>
      </c>
      <c r="K20" s="3">
        <v>125267.92</v>
      </c>
      <c r="L20" s="3" t="e">
        <v>#DIV/0!</v>
      </c>
      <c r="M20" s="3">
        <v>90.45</v>
      </c>
      <c r="N20" s="3">
        <v>1.01</v>
      </c>
      <c r="O20" s="3">
        <v>2.19</v>
      </c>
      <c r="P20" s="3">
        <v>2234850</v>
      </c>
      <c r="Q20" s="3">
        <v>7680.5831448857971</v>
      </c>
      <c r="R20" s="3"/>
      <c r="S20" s="3"/>
      <c r="T20" s="3">
        <v>290974</v>
      </c>
      <c r="U20" s="3"/>
      <c r="V20" s="3">
        <v>208726.13</v>
      </c>
      <c r="W20" s="3" t="e">
        <v>#DIV/0!</v>
      </c>
      <c r="X20" s="3"/>
      <c r="Y20" s="3">
        <v>3343100</v>
      </c>
      <c r="Z20" s="3">
        <v>11489.342690412201</v>
      </c>
      <c r="AA20" s="3">
        <v>52313.5</v>
      </c>
      <c r="AB20" s="3">
        <v>152755.41999999998</v>
      </c>
      <c r="AC20" s="3" t="e">
        <v>#DIV/0!</v>
      </c>
      <c r="AD20" s="3">
        <v>2222.5612879301925</v>
      </c>
      <c r="AE20" s="3">
        <v>5.8224999999999998</v>
      </c>
      <c r="AF20" s="3">
        <v>0.2525</v>
      </c>
      <c r="AG20" s="3">
        <v>3.8025000000000002</v>
      </c>
      <c r="AH20" s="3">
        <v>0.54749999999999999</v>
      </c>
      <c r="AI20" s="3">
        <v>147.11013383071418</v>
      </c>
      <c r="AJ20" s="3">
        <v>68.729452289820415</v>
      </c>
      <c r="AK20" s="3">
        <v>444.12179487835982</v>
      </c>
      <c r="AL20" s="3">
        <v>23.022590916697645</v>
      </c>
      <c r="AM20" s="3">
        <v>112.42670344744535</v>
      </c>
      <c r="AN20" s="3">
        <v>84.219460671179831</v>
      </c>
      <c r="AO20" s="3">
        <v>159.02466742540199</v>
      </c>
      <c r="AP20" s="3">
        <v>50.746226642502577</v>
      </c>
      <c r="AQ20" s="3">
        <v>167.57532281205164</v>
      </c>
      <c r="AR20" s="3">
        <v>2.2315660078476505</v>
      </c>
      <c r="AS20" s="3">
        <v>1.2806691580187375</v>
      </c>
      <c r="AT20" s="3">
        <v>128.06691580187376</v>
      </c>
      <c r="AU20" s="3">
        <v>1.0669082798996377</v>
      </c>
      <c r="AV20" s="3">
        <v>0.74547204518668353</v>
      </c>
      <c r="AW20" s="3">
        <v>106.69082798996376</v>
      </c>
      <c r="AX20" s="3">
        <v>0.74547204518668775</v>
      </c>
      <c r="AY20" s="3">
        <v>1.9728246668408556</v>
      </c>
      <c r="AZ20" s="3">
        <v>7.8912986673634222</v>
      </c>
      <c r="BA20" s="3">
        <v>69.600207342832675</v>
      </c>
      <c r="BB20" s="3">
        <v>89.070451584618866</v>
      </c>
      <c r="BC20" s="3">
        <v>4.2301778160899817</v>
      </c>
      <c r="BD20" s="3">
        <v>3.7319869232082858</v>
      </c>
      <c r="BE20" s="3">
        <v>14.927947692833143</v>
      </c>
      <c r="BF20" s="3">
        <v>4.4334260189039663</v>
      </c>
      <c r="BG20" s="3">
        <v>0.5460066669360053</v>
      </c>
      <c r="BH20" s="3">
        <v>2.1840266677440212</v>
      </c>
      <c r="BI20" s="3">
        <v>5.1214329386157393</v>
      </c>
      <c r="BJ20" s="3">
        <v>0.80270358468450442</v>
      </c>
      <c r="BK20" s="3">
        <v>0.24738272103196229</v>
      </c>
      <c r="BL20" s="3">
        <v>4.8525529070200539</v>
      </c>
      <c r="BM20" s="3">
        <v>6.4765007893419754E-2</v>
      </c>
      <c r="BN20" s="3">
        <v>0.74270713492208607</v>
      </c>
      <c r="BO20" s="3">
        <v>4.6699351938815115</v>
      </c>
      <c r="BP20" s="3">
        <v>0.74270713492214924</v>
      </c>
      <c r="BQ20" s="3">
        <v>3.9027804240612136</v>
      </c>
      <c r="BR20" s="3" t="e">
        <v>#NUM!</v>
      </c>
      <c r="BS20" s="3">
        <v>4.2427675463996248</v>
      </c>
      <c r="BT20" s="3">
        <v>11.738210082565319</v>
      </c>
      <c r="BU20" s="3">
        <v>12.248778288869561</v>
      </c>
      <c r="BV20" s="3">
        <v>4.5047972118413044</v>
      </c>
      <c r="BW20" s="3">
        <v>15.022409078206413</v>
      </c>
      <c r="BX20" s="3">
        <v>4.4894276474277692</v>
      </c>
      <c r="BY20" s="3" t="e">
        <v>#DIV/0!</v>
      </c>
      <c r="BZ20" s="3">
        <v>9.3491751621056469</v>
      </c>
      <c r="CA20" s="3" t="e">
        <v>#DIV/0!</v>
      </c>
      <c r="CB20" s="3">
        <v>8.9464507535828286</v>
      </c>
      <c r="CC20" s="3" t="e">
        <v>#DIV/0!</v>
      </c>
      <c r="CD20" s="3">
        <v>7.7064155431294168</v>
      </c>
    </row>
    <row r="21" spans="1:82">
      <c r="A21" s="3" t="s">
        <v>20</v>
      </c>
      <c r="B21" s="3">
        <v>2.88</v>
      </c>
      <c r="C21" s="130">
        <v>73.86</v>
      </c>
      <c r="D21" s="130">
        <v>78.05</v>
      </c>
      <c r="E21" s="3">
        <v>65.459999999999994</v>
      </c>
      <c r="F21" s="15">
        <v>39.950000000000003</v>
      </c>
      <c r="G21" s="3">
        <v>49.77</v>
      </c>
      <c r="H21" s="3"/>
      <c r="I21" s="3">
        <v>18.25</v>
      </c>
      <c r="J21" s="3">
        <v>11.39</v>
      </c>
      <c r="K21" s="3">
        <v>126167.27</v>
      </c>
      <c r="L21" s="3" t="e">
        <v>#DIV/0!</v>
      </c>
      <c r="M21" s="3">
        <v>91.51</v>
      </c>
      <c r="N21" s="3">
        <v>0.99</v>
      </c>
      <c r="O21" s="3">
        <v>1.89</v>
      </c>
      <c r="P21" s="3">
        <v>2252200</v>
      </c>
      <c r="Q21" s="3">
        <v>7721.7667972941927</v>
      </c>
      <c r="R21" s="3"/>
      <c r="S21" s="3"/>
      <c r="T21" s="3">
        <v>291669</v>
      </c>
      <c r="U21" s="3"/>
      <c r="V21" s="3">
        <v>211279.38</v>
      </c>
      <c r="W21" s="3" t="e">
        <v>#DIV/0!</v>
      </c>
      <c r="X21" s="3"/>
      <c r="Y21" s="3">
        <v>3382175</v>
      </c>
      <c r="Z21" s="3">
        <v>11595.93580394214</v>
      </c>
      <c r="AA21" s="3">
        <v>48902.8</v>
      </c>
      <c r="AB21" s="3">
        <v>140840.06400000001</v>
      </c>
      <c r="AC21" s="3" t="e">
        <v>#DIV/0!</v>
      </c>
      <c r="AD21" s="3">
        <v>1992.4599080336714</v>
      </c>
      <c r="AE21" s="3">
        <v>4.5625</v>
      </c>
      <c r="AF21" s="3">
        <v>0.2475</v>
      </c>
      <c r="AG21" s="3">
        <v>2.8475000000000001</v>
      </c>
      <c r="AH21" s="3">
        <v>0.47249999999999998</v>
      </c>
      <c r="AI21" s="3">
        <v>151.29909489154377</v>
      </c>
      <c r="AJ21" s="3">
        <v>70.686523443773055</v>
      </c>
      <c r="AK21" s="3">
        <v>494.70726731500508</v>
      </c>
      <c r="AL21" s="3">
        <v>25.644864022109509</v>
      </c>
      <c r="AM21" s="3">
        <v>112.95791962123454</v>
      </c>
      <c r="AN21" s="3">
        <v>84.617397622851172</v>
      </c>
      <c r="AO21" s="3">
        <v>162.03023363974208</v>
      </c>
      <c r="AP21" s="3">
        <v>51.705330326045875</v>
      </c>
      <c r="AQ21" s="3">
        <v>165.27977044476327</v>
      </c>
      <c r="AR21" s="3">
        <v>2.1501702223820627</v>
      </c>
      <c r="AS21" s="3">
        <v>1.2339570860155309</v>
      </c>
      <c r="AT21" s="3">
        <v>123.3957086015531</v>
      </c>
      <c r="AU21" s="3">
        <v>1.0567289466558354</v>
      </c>
      <c r="AV21" s="3">
        <v>-0.95409637694065152</v>
      </c>
      <c r="AW21" s="3">
        <v>105.67289466558354</v>
      </c>
      <c r="AX21" s="3">
        <v>-0.95409637694064831</v>
      </c>
      <c r="AY21" s="3">
        <v>3.2415118513773322</v>
      </c>
      <c r="AZ21" s="3">
        <v>12.966047405509329</v>
      </c>
      <c r="BA21" s="3">
        <v>70.099895902152397</v>
      </c>
      <c r="BB21" s="3">
        <v>89.76193975384416</v>
      </c>
      <c r="BC21" s="3">
        <v>4.2582549386618727</v>
      </c>
      <c r="BD21" s="3">
        <v>2.8077122571890989</v>
      </c>
      <c r="BE21" s="3">
        <v>11.230849028756396</v>
      </c>
      <c r="BF21" s="3">
        <v>4.438139891130187</v>
      </c>
      <c r="BG21" s="3">
        <v>0.47138722262207722</v>
      </c>
      <c r="BH21" s="3">
        <v>1.8855488904883089</v>
      </c>
      <c r="BI21" s="3">
        <v>5.1076396164834037</v>
      </c>
      <c r="BJ21" s="3">
        <v>0.76554701220649835</v>
      </c>
      <c r="BK21" s="3">
        <v>0.21022614855395641</v>
      </c>
      <c r="BL21" s="3">
        <v>4.8153963345420481</v>
      </c>
      <c r="BM21" s="3">
        <v>5.5178237537023951E-2</v>
      </c>
      <c r="BN21" s="3">
        <v>-0.95867703563958029</v>
      </c>
      <c r="BO21" s="3">
        <v>4.6603484235251154</v>
      </c>
      <c r="BP21" s="3">
        <v>-0.95867703563961015</v>
      </c>
      <c r="BQ21" s="3">
        <v>3.9074123928704627</v>
      </c>
      <c r="BR21" s="3" t="e">
        <v>#NUM!</v>
      </c>
      <c r="BS21" s="3">
        <v>4.2499213090487489</v>
      </c>
      <c r="BT21" s="3">
        <v>11.745363845214444</v>
      </c>
      <c r="BU21" s="3">
        <v>12.260936612472198</v>
      </c>
      <c r="BV21" s="3">
        <v>4.5164482559272869</v>
      </c>
      <c r="BW21" s="3">
        <v>15.034029551631825</v>
      </c>
      <c r="BX21" s="3">
        <v>4.4971610519892371</v>
      </c>
      <c r="BY21" s="3" t="e">
        <v>#DIV/0!</v>
      </c>
      <c r="BZ21" s="3">
        <v>9.35840995397432</v>
      </c>
      <c r="CA21" s="3" t="e">
        <v>#DIV/0!</v>
      </c>
      <c r="CB21" s="3">
        <v>8.9517984765875571</v>
      </c>
      <c r="CC21" s="3" t="e">
        <v>#DIV/0!</v>
      </c>
      <c r="CD21" s="3">
        <v>7.5971252890233725</v>
      </c>
    </row>
    <row r="22" spans="1:82">
      <c r="A22" s="3" t="s">
        <v>21</v>
      </c>
      <c r="B22" s="3">
        <v>2.9</v>
      </c>
      <c r="C22" s="130">
        <v>75.87</v>
      </c>
      <c r="D22" s="130">
        <v>80.58</v>
      </c>
      <c r="E22" s="3">
        <v>53.87</v>
      </c>
      <c r="F22" s="15">
        <v>42.92</v>
      </c>
      <c r="G22" s="3">
        <v>48.81</v>
      </c>
      <c r="H22" s="3"/>
      <c r="I22" s="3">
        <v>16.260000000000002</v>
      </c>
      <c r="J22" s="3">
        <v>6.75</v>
      </c>
      <c r="K22" s="3">
        <v>127149.02</v>
      </c>
      <c r="L22" s="3" t="e">
        <v>#DIV/0!</v>
      </c>
      <c r="M22" s="3">
        <v>92.03</v>
      </c>
      <c r="N22" s="3">
        <v>1</v>
      </c>
      <c r="O22" s="3">
        <v>1.78</v>
      </c>
      <c r="P22" s="3">
        <v>2274100</v>
      </c>
      <c r="Q22" s="3">
        <v>7781.6977316356242</v>
      </c>
      <c r="R22" s="3"/>
      <c r="S22" s="3"/>
      <c r="T22" s="3">
        <v>292237</v>
      </c>
      <c r="U22" s="3"/>
      <c r="V22" s="3">
        <v>215064.65</v>
      </c>
      <c r="W22" s="3" t="e">
        <v>#DIV/0!</v>
      </c>
      <c r="X22" s="3"/>
      <c r="Y22" s="3">
        <v>3401625</v>
      </c>
      <c r="Z22" s="3">
        <v>11639.953188679052</v>
      </c>
      <c r="AA22" s="3">
        <v>51210.6</v>
      </c>
      <c r="AB22" s="3">
        <v>148510.74</v>
      </c>
      <c r="AC22" s="3" t="e">
        <v>#DIV/0!</v>
      </c>
      <c r="AD22" s="3">
        <v>2066.1110928591415</v>
      </c>
      <c r="AE22" s="3">
        <v>4.0650000000000004</v>
      </c>
      <c r="AF22" s="3">
        <v>0.25</v>
      </c>
      <c r="AG22" s="3">
        <v>1.6875</v>
      </c>
      <c r="AH22" s="3">
        <v>0.44500000000000001</v>
      </c>
      <c r="AI22" s="3">
        <v>153.85226711783858</v>
      </c>
      <c r="AJ22" s="3">
        <v>71.879358526886733</v>
      </c>
      <c r="AK22" s="3">
        <v>528.10000785876787</v>
      </c>
      <c r="AL22" s="3">
        <v>27.375892343601897</v>
      </c>
      <c r="AM22" s="3">
        <v>113.46058236354904</v>
      </c>
      <c r="AN22" s="3">
        <v>84.993945042272856</v>
      </c>
      <c r="AO22" s="3">
        <v>164.91437179852949</v>
      </c>
      <c r="AP22" s="3">
        <v>52.625685205849479</v>
      </c>
      <c r="AQ22" s="3">
        <v>166.42754662840747</v>
      </c>
      <c r="AR22" s="3">
        <v>2.138646995707103</v>
      </c>
      <c r="AS22" s="3">
        <v>1.227344043447405</v>
      </c>
      <c r="AT22" s="3">
        <v>122.73440434474051</v>
      </c>
      <c r="AU22" s="3">
        <v>1.0620798734677737</v>
      </c>
      <c r="AV22" s="3">
        <v>0.50636701387541416</v>
      </c>
      <c r="AW22" s="3">
        <v>106.20798734677737</v>
      </c>
      <c r="AX22" s="3">
        <v>0.5063670138754176</v>
      </c>
      <c r="AY22" s="3">
        <v>6.7882849342268514</v>
      </c>
      <c r="AZ22" s="3">
        <v>27.153139736907406</v>
      </c>
      <c r="BA22" s="3">
        <v>70.645366790140514</v>
      </c>
      <c r="BB22" s="3">
        <v>90.634769200877813</v>
      </c>
      <c r="BC22" s="3">
        <v>4.274989137653038</v>
      </c>
      <c r="BD22" s="3">
        <v>1.673419899116535</v>
      </c>
      <c r="BE22" s="3">
        <v>6.69367959646614</v>
      </c>
      <c r="BF22" s="3">
        <v>4.4425800191562077</v>
      </c>
      <c r="BG22" s="3">
        <v>0.44401280260206732</v>
      </c>
      <c r="BH22" s="3">
        <v>1.7760512104082693</v>
      </c>
      <c r="BI22" s="3">
        <v>5.1145600593279781</v>
      </c>
      <c r="BJ22" s="3">
        <v>0.76017338408592816</v>
      </c>
      <c r="BK22" s="3">
        <v>0.20485252043338636</v>
      </c>
      <c r="BL22" s="3">
        <v>4.8100227064214778</v>
      </c>
      <c r="BM22" s="3">
        <v>6.0229130413217584E-2</v>
      </c>
      <c r="BN22" s="3">
        <v>0.50508928761936334</v>
      </c>
      <c r="BO22" s="3">
        <v>4.6653993164013094</v>
      </c>
      <c r="BP22" s="3">
        <v>0.50508928761940908</v>
      </c>
      <c r="BQ22" s="3">
        <v>3.8879352098990561</v>
      </c>
      <c r="BR22" s="3" t="e">
        <v>#NUM!</v>
      </c>
      <c r="BS22" s="3">
        <v>4.2576725272227014</v>
      </c>
      <c r="BT22" s="3">
        <v>11.753115063388396</v>
      </c>
      <c r="BU22" s="3">
        <v>12.278693959583734</v>
      </c>
      <c r="BV22" s="3">
        <v>4.5221146108507657</v>
      </c>
      <c r="BW22" s="3">
        <v>15.039763816585355</v>
      </c>
      <c r="BX22" s="3">
        <v>4.5068379054436951</v>
      </c>
      <c r="BY22" s="3" t="e">
        <v>#DIV/0!</v>
      </c>
      <c r="BZ22" s="3">
        <v>9.3621986996861963</v>
      </c>
      <c r="CA22" s="3" t="e">
        <v>#DIV/0!</v>
      </c>
      <c r="CB22" s="3">
        <v>8.9595298108003618</v>
      </c>
      <c r="CC22" s="3" t="e">
        <v>#DIV/0!</v>
      </c>
      <c r="CD22" s="3">
        <v>7.6334234201889783</v>
      </c>
    </row>
    <row r="23" spans="1:82">
      <c r="A23" s="3" t="s">
        <v>22</v>
      </c>
      <c r="B23" s="3">
        <v>3.1</v>
      </c>
      <c r="C23" s="130">
        <v>80.23</v>
      </c>
      <c r="D23" s="130">
        <v>86.05</v>
      </c>
      <c r="E23" s="3">
        <v>78.989999999999995</v>
      </c>
      <c r="F23" s="15">
        <v>46.26</v>
      </c>
      <c r="G23" s="3">
        <v>51.85</v>
      </c>
      <c r="H23" s="3"/>
      <c r="I23" s="3">
        <v>15.84</v>
      </c>
      <c r="J23" s="3">
        <v>5.49</v>
      </c>
      <c r="K23" s="3">
        <v>128905.42</v>
      </c>
      <c r="L23" s="3" t="e">
        <v>#DIV/0!</v>
      </c>
      <c r="M23" s="3">
        <v>92.71</v>
      </c>
      <c r="N23" s="3">
        <v>1.01</v>
      </c>
      <c r="O23" s="3">
        <v>2.86</v>
      </c>
      <c r="P23" s="3">
        <v>2288875</v>
      </c>
      <c r="Q23" s="3">
        <v>7815.194195475885</v>
      </c>
      <c r="R23" s="3"/>
      <c r="S23" s="3"/>
      <c r="T23" s="3">
        <v>292875</v>
      </c>
      <c r="U23" s="3"/>
      <c r="V23" s="3">
        <v>219283.62</v>
      </c>
      <c r="W23" s="3" t="e">
        <v>#DIV/0!</v>
      </c>
      <c r="X23" s="3"/>
      <c r="Y23" s="3">
        <v>3426550</v>
      </c>
      <c r="Z23" s="3">
        <v>11699.701237729407</v>
      </c>
      <c r="AA23" s="3">
        <v>49432.7</v>
      </c>
      <c r="AB23" s="3">
        <v>153241.37</v>
      </c>
      <c r="AC23" s="3" t="e">
        <v>#DIV/0!</v>
      </c>
      <c r="AD23" s="3">
        <v>2103.0600634050375</v>
      </c>
      <c r="AE23" s="3">
        <v>3.96</v>
      </c>
      <c r="AF23" s="3">
        <v>0.2525</v>
      </c>
      <c r="AG23" s="3">
        <v>1.3725000000000001</v>
      </c>
      <c r="AH23" s="3">
        <v>0.71499999999999997</v>
      </c>
      <c r="AI23" s="3">
        <v>155.96388948403091</v>
      </c>
      <c r="AJ23" s="3">
        <v>72.865902722668253</v>
      </c>
      <c r="AK23" s="3">
        <v>557.09269829021423</v>
      </c>
      <c r="AL23" s="3">
        <v>28.878828833265647</v>
      </c>
      <c r="AM23" s="3">
        <v>114.27182552744841</v>
      </c>
      <c r="AN23" s="3">
        <v>85.601651749325114</v>
      </c>
      <c r="AO23" s="3">
        <v>169.63092283196741</v>
      </c>
      <c r="AP23" s="3">
        <v>54.130779802736775</v>
      </c>
      <c r="AQ23" s="3">
        <v>177.90530846484938</v>
      </c>
      <c r="AR23" s="3">
        <v>2.2713120345165594</v>
      </c>
      <c r="AS23" s="3">
        <v>1.3034789294212683</v>
      </c>
      <c r="AT23" s="3">
        <v>130.3478929421268</v>
      </c>
      <c r="AU23" s="3">
        <v>1.0725414433503675</v>
      </c>
      <c r="AV23" s="3">
        <v>0.98500782699478084</v>
      </c>
      <c r="AW23" s="3">
        <v>107.25414433503676</v>
      </c>
      <c r="AX23" s="3">
        <v>0.98500782699478073</v>
      </c>
      <c r="AY23" s="3">
        <v>-0.67402672864613766</v>
      </c>
      <c r="AZ23" s="3">
        <v>-2.6961069145845507</v>
      </c>
      <c r="BA23" s="3">
        <v>71.621241572582434</v>
      </c>
      <c r="BB23" s="3">
        <v>91.223630163431338</v>
      </c>
      <c r="BC23" s="3">
        <v>4.2886208028839841</v>
      </c>
      <c r="BD23" s="3">
        <v>1.3631665230946055</v>
      </c>
      <c r="BE23" s="3">
        <v>5.452666092378422</v>
      </c>
      <c r="BF23" s="3">
        <v>4.4497045790985039</v>
      </c>
      <c r="BG23" s="3">
        <v>0.71245599422962158</v>
      </c>
      <c r="BH23" s="3">
        <v>2.8498239769184863</v>
      </c>
      <c r="BI23" s="3">
        <v>5.1812514338266498</v>
      </c>
      <c r="BJ23" s="3">
        <v>0.8203576532959499</v>
      </c>
      <c r="BK23" s="3">
        <v>0.26503678964340827</v>
      </c>
      <c r="BL23" s="3">
        <v>4.8702069756314996</v>
      </c>
      <c r="BM23" s="3">
        <v>7.0031012891983616E-2</v>
      </c>
      <c r="BN23" s="3">
        <v>0.98018824787660319</v>
      </c>
      <c r="BO23" s="3">
        <v>4.6752011988800755</v>
      </c>
      <c r="BP23" s="3">
        <v>0.98018824787660108</v>
      </c>
      <c r="BQ23" s="3">
        <v>3.9483549346755362</v>
      </c>
      <c r="BR23" s="3" t="e">
        <v>#NUM!</v>
      </c>
      <c r="BS23" s="3">
        <v>4.2713916999768893</v>
      </c>
      <c r="BT23" s="3">
        <v>11.766834236142584</v>
      </c>
      <c r="BU23" s="3">
        <v>12.298121239413916</v>
      </c>
      <c r="BV23" s="3">
        <v>4.5294763416188912</v>
      </c>
      <c r="BW23" s="3">
        <v>15.047064482050974</v>
      </c>
      <c r="BX23" s="3">
        <v>4.5133139661881891</v>
      </c>
      <c r="BY23" s="3" t="e">
        <v>#DIV/0!</v>
      </c>
      <c r="BZ23" s="3">
        <v>9.3673185852230141</v>
      </c>
      <c r="CA23" s="3" t="e">
        <v>#DIV/0!</v>
      </c>
      <c r="CB23" s="3">
        <v>8.9638250916160551</v>
      </c>
      <c r="CC23" s="3" t="e">
        <v>#DIV/0!</v>
      </c>
      <c r="CD23" s="3">
        <v>7.6511487361151218</v>
      </c>
    </row>
    <row r="24" spans="1:82">
      <c r="A24" s="3" t="s">
        <v>23</v>
      </c>
      <c r="B24" s="3">
        <v>2.85</v>
      </c>
      <c r="C24" s="130">
        <v>80.78</v>
      </c>
      <c r="D24" s="130">
        <v>85.47</v>
      </c>
      <c r="E24" s="3">
        <v>64.069999999999993</v>
      </c>
      <c r="F24" s="15">
        <v>45.99</v>
      </c>
      <c r="G24" s="3">
        <v>52.66</v>
      </c>
      <c r="H24" s="3"/>
      <c r="I24" s="3">
        <v>15.9</v>
      </c>
      <c r="J24" s="3">
        <v>6.9</v>
      </c>
      <c r="K24" s="3">
        <v>131466.34</v>
      </c>
      <c r="L24" s="3" t="e">
        <v>#DIV/0!</v>
      </c>
      <c r="M24" s="3">
        <v>93.55</v>
      </c>
      <c r="N24" s="3">
        <v>1.44</v>
      </c>
      <c r="O24" s="3">
        <v>2.72</v>
      </c>
      <c r="P24" s="3">
        <v>2310750</v>
      </c>
      <c r="Q24" s="3">
        <v>7870.3214885406487</v>
      </c>
      <c r="R24" s="3"/>
      <c r="S24" s="3"/>
      <c r="T24" s="3">
        <v>293603</v>
      </c>
      <c r="U24" s="3"/>
      <c r="V24" s="3">
        <v>222315.3</v>
      </c>
      <c r="W24" s="3" t="e">
        <v>#DIV/0!</v>
      </c>
      <c r="X24" s="3"/>
      <c r="Y24" s="3">
        <v>3457700</v>
      </c>
      <c r="Z24" s="3">
        <v>11776.787021930975</v>
      </c>
      <c r="AA24" s="3">
        <v>49102.8</v>
      </c>
      <c r="AB24" s="3">
        <v>139942.98000000001</v>
      </c>
      <c r="AC24" s="3" t="e">
        <v>#DIV/0!</v>
      </c>
      <c r="AD24" s="3">
        <v>1887.9873040445393</v>
      </c>
      <c r="AE24" s="3">
        <v>3.9750000000000001</v>
      </c>
      <c r="AF24" s="3">
        <v>0.36</v>
      </c>
      <c r="AG24" s="3">
        <v>1.7250000000000001</v>
      </c>
      <c r="AH24" s="3">
        <v>0.68</v>
      </c>
      <c r="AI24" s="3">
        <v>158.65426657763044</v>
      </c>
      <c r="AJ24" s="3">
        <v>74.12283954463426</v>
      </c>
      <c r="AK24" s="3">
        <v>595.53209447223901</v>
      </c>
      <c r="AL24" s="3">
        <v>30.871468022760972</v>
      </c>
      <c r="AM24" s="3">
        <v>115.04887394103505</v>
      </c>
      <c r="AN24" s="3">
        <v>86.183742981220519</v>
      </c>
      <c r="AO24" s="3">
        <v>174.24488393299694</v>
      </c>
      <c r="AP24" s="3">
        <v>55.603137013371217</v>
      </c>
      <c r="AQ24" s="3">
        <v>163.55810616929699</v>
      </c>
      <c r="AR24" s="3">
        <v>2.0666906589083869</v>
      </c>
      <c r="AS24" s="3">
        <v>1.1860491586274817</v>
      </c>
      <c r="AT24" s="3">
        <v>118.60491586274817</v>
      </c>
      <c r="AU24" s="3">
        <v>1.0580589254766031</v>
      </c>
      <c r="AV24" s="3">
        <v>-1.3502991388868331</v>
      </c>
      <c r="AW24" s="3">
        <v>105.80589254766031</v>
      </c>
      <c r="AX24" s="3">
        <v>-1.3502991388868397</v>
      </c>
      <c r="AY24" s="3">
        <v>2.6091026091026093</v>
      </c>
      <c r="AZ24" s="3">
        <v>10.436410436410437</v>
      </c>
      <c r="BA24" s="3">
        <v>73.044116343620431</v>
      </c>
      <c r="BB24" s="3">
        <v>92.095463229817682</v>
      </c>
      <c r="BC24" s="3">
        <v>4.3057237107836466</v>
      </c>
      <c r="BD24" s="3">
        <v>1.7102907899662512</v>
      </c>
      <c r="BE24" s="3">
        <v>6.8411631598650047</v>
      </c>
      <c r="BF24" s="3">
        <v>4.4564815633775279</v>
      </c>
      <c r="BG24" s="3">
        <v>0.67769842790239565</v>
      </c>
      <c r="BH24" s="3">
        <v>2.7107937116095826</v>
      </c>
      <c r="BI24" s="3">
        <v>5.0971683166161084</v>
      </c>
      <c r="BJ24" s="3">
        <v>0.72594861246476994</v>
      </c>
      <c r="BK24" s="3">
        <v>0.17062774881222811</v>
      </c>
      <c r="BL24" s="3">
        <v>4.7757979348003197</v>
      </c>
      <c r="BM24" s="3">
        <v>5.6436027042659764E-2</v>
      </c>
      <c r="BN24" s="3">
        <v>-1.3594985849323851</v>
      </c>
      <c r="BO24" s="3">
        <v>4.6616062130307512</v>
      </c>
      <c r="BP24" s="3">
        <v>-1.3594985849324281</v>
      </c>
      <c r="BQ24" s="3">
        <v>3.9638561540681634</v>
      </c>
      <c r="BR24" s="3" t="e">
        <v>#NUM!</v>
      </c>
      <c r="BS24" s="3">
        <v>4.291063592086708</v>
      </c>
      <c r="BT24" s="3">
        <v>11.786506128252402</v>
      </c>
      <c r="BU24" s="3">
        <v>12.311851923494824</v>
      </c>
      <c r="BV24" s="3">
        <v>4.5384960527200988</v>
      </c>
      <c r="BW24" s="3">
        <v>15.056114186111996</v>
      </c>
      <c r="BX24" s="3">
        <v>4.5228256828711988</v>
      </c>
      <c r="BY24" s="3" t="e">
        <v>#DIV/0!</v>
      </c>
      <c r="BZ24" s="3">
        <v>9.3738856714401884</v>
      </c>
      <c r="CA24" s="3" t="e">
        <v>#DIV/0!</v>
      </c>
      <c r="CB24" s="3">
        <v>8.9708541904552153</v>
      </c>
      <c r="CC24" s="3" t="e">
        <v>#DIV/0!</v>
      </c>
      <c r="CD24" s="3">
        <v>7.5432666221301554</v>
      </c>
    </row>
    <row r="25" spans="1:82">
      <c r="A25" s="3" t="s">
        <v>24</v>
      </c>
      <c r="B25" s="3">
        <v>2.65</v>
      </c>
      <c r="C25" s="130">
        <v>81.31</v>
      </c>
      <c r="D25" s="130">
        <v>87.7</v>
      </c>
      <c r="E25" s="3">
        <v>73.66</v>
      </c>
      <c r="F25" s="15">
        <v>50.83</v>
      </c>
      <c r="G25" s="3">
        <v>52.79</v>
      </c>
      <c r="H25" s="3"/>
      <c r="I25" s="3">
        <v>16.95</v>
      </c>
      <c r="J25" s="3">
        <v>7.23</v>
      </c>
      <c r="K25" s="3">
        <v>134533.74</v>
      </c>
      <c r="L25" s="3" t="e">
        <v>#DIV/0!</v>
      </c>
      <c r="M25" s="3">
        <v>94.36</v>
      </c>
      <c r="N25" s="3">
        <v>1.94</v>
      </c>
      <c r="O25" s="3">
        <v>3.32</v>
      </c>
      <c r="P25" s="3">
        <v>2334450</v>
      </c>
      <c r="Q25" s="3">
        <v>7931.2957388544992</v>
      </c>
      <c r="R25" s="3"/>
      <c r="S25" s="3"/>
      <c r="T25" s="3">
        <v>294334</v>
      </c>
      <c r="U25" s="3"/>
      <c r="V25" s="3">
        <v>224411.29</v>
      </c>
      <c r="W25" s="3" t="e">
        <v>#DIV/0!</v>
      </c>
      <c r="X25" s="3"/>
      <c r="Y25" s="3">
        <v>3487600</v>
      </c>
      <c r="Z25" s="3">
        <v>11849.123784544088</v>
      </c>
      <c r="AA25" s="3">
        <v>52520.5</v>
      </c>
      <c r="AB25" s="3">
        <v>139179.32499999998</v>
      </c>
      <c r="AC25" s="3" t="e">
        <v>#DIV/0!</v>
      </c>
      <c r="AD25" s="3">
        <v>1844.348151234967</v>
      </c>
      <c r="AE25" s="3">
        <v>4.2374999999999998</v>
      </c>
      <c r="AF25" s="3">
        <v>0.48499999999999999</v>
      </c>
      <c r="AG25" s="3">
        <v>1.8075000000000001</v>
      </c>
      <c r="AH25" s="3">
        <v>0.83</v>
      </c>
      <c r="AI25" s="3">
        <v>161.52194244602111</v>
      </c>
      <c r="AJ25" s="3">
        <v>75.462609869403536</v>
      </c>
      <c r="AK25" s="3">
        <v>638.58906490258187</v>
      </c>
      <c r="AL25" s="3">
        <v>33.103475160806589</v>
      </c>
      <c r="AM25" s="3">
        <v>116.00377959474564</v>
      </c>
      <c r="AN25" s="3">
        <v>86.899068047964647</v>
      </c>
      <c r="AO25" s="3">
        <v>180.02981407957242</v>
      </c>
      <c r="AP25" s="3">
        <v>57.449161162215134</v>
      </c>
      <c r="AQ25" s="3">
        <v>152.08034433285508</v>
      </c>
      <c r="AR25" s="3">
        <v>1.9032090084528857</v>
      </c>
      <c r="AS25" s="3">
        <v>1.0922289861996473</v>
      </c>
      <c r="AT25" s="3">
        <v>109.22289861996474</v>
      </c>
      <c r="AU25" s="3">
        <v>1.0785881195424918</v>
      </c>
      <c r="AV25" s="3">
        <v>1.940269447341161</v>
      </c>
      <c r="AW25" s="3">
        <v>107.85881195424918</v>
      </c>
      <c r="AX25" s="3">
        <v>1.9402694473411599</v>
      </c>
      <c r="AY25" s="3">
        <v>2.7251995438996479</v>
      </c>
      <c r="AZ25" s="3">
        <v>10.900798175598592</v>
      </c>
      <c r="BA25" s="3">
        <v>74.748396864949484</v>
      </c>
      <c r="BB25" s="3">
        <v>93.04003208345685</v>
      </c>
      <c r="BC25" s="3">
        <v>4.3236373000685253</v>
      </c>
      <c r="BD25" s="3">
        <v>1.7913589284878739</v>
      </c>
      <c r="BE25" s="3">
        <v>7.1654357139514957</v>
      </c>
      <c r="BF25" s="3">
        <v>4.4647473077945605</v>
      </c>
      <c r="BG25" s="3">
        <v>0.82657444170326499</v>
      </c>
      <c r="BH25" s="3">
        <v>3.30629776681306</v>
      </c>
      <c r="BI25" s="3">
        <v>5.0244089623336805</v>
      </c>
      <c r="BJ25" s="3">
        <v>0.64354141331449533</v>
      </c>
      <c r="BK25" s="3">
        <v>8.8220549661953307E-2</v>
      </c>
      <c r="BL25" s="3">
        <v>4.6933907356500448</v>
      </c>
      <c r="BM25" s="3">
        <v>7.5652889158391273E-2</v>
      </c>
      <c r="BN25" s="3">
        <v>1.9216862115731508</v>
      </c>
      <c r="BO25" s="3">
        <v>4.680823075146483</v>
      </c>
      <c r="BP25" s="3">
        <v>1.9216862115731814</v>
      </c>
      <c r="BQ25" s="3">
        <v>3.9663217788355247</v>
      </c>
      <c r="BR25" s="3" t="e">
        <v>#NUM!</v>
      </c>
      <c r="BS25" s="3">
        <v>4.3141277654180641</v>
      </c>
      <c r="BT25" s="3">
        <v>11.80957030158376</v>
      </c>
      <c r="BU25" s="3">
        <v>12.321235763308033</v>
      </c>
      <c r="BV25" s="3">
        <v>4.547117254539474</v>
      </c>
      <c r="BW25" s="3">
        <v>15.064724378535796</v>
      </c>
      <c r="BX25" s="3">
        <v>4.5330298530454405</v>
      </c>
      <c r="BY25" s="3" t="e">
        <v>#DIV/0!</v>
      </c>
      <c r="BZ25" s="3">
        <v>9.3800092015968488</v>
      </c>
      <c r="CA25" s="3" t="e">
        <v>#DIV/0!</v>
      </c>
      <c r="CB25" s="3">
        <v>8.9785716983623178</v>
      </c>
      <c r="CC25" s="3" t="e">
        <v>#DIV/0!</v>
      </c>
      <c r="CD25" s="3">
        <v>7.5198811884838088</v>
      </c>
    </row>
    <row r="26" spans="1:82">
      <c r="A26" s="3" t="s">
        <v>25</v>
      </c>
      <c r="B26" s="3">
        <v>2.66</v>
      </c>
      <c r="C26" s="130">
        <v>84.48</v>
      </c>
      <c r="D26" s="130">
        <v>90.09</v>
      </c>
      <c r="E26" s="3">
        <v>71.900000000000006</v>
      </c>
      <c r="F26" s="15">
        <v>54.52</v>
      </c>
      <c r="G26" s="3">
        <v>50.85</v>
      </c>
      <c r="H26" s="3"/>
      <c r="I26" s="3">
        <v>18.45</v>
      </c>
      <c r="J26" s="3">
        <v>7.44</v>
      </c>
      <c r="K26" s="3">
        <v>133726.47</v>
      </c>
      <c r="L26" s="3" t="e">
        <v>#DIV/0!</v>
      </c>
      <c r="M26" s="3">
        <v>95.36</v>
      </c>
      <c r="N26" s="3">
        <v>2.4700000000000002</v>
      </c>
      <c r="O26" s="3">
        <v>3.04</v>
      </c>
      <c r="P26" s="3">
        <v>2352300</v>
      </c>
      <c r="Q26" s="3">
        <v>7975.0607715700935</v>
      </c>
      <c r="R26" s="3"/>
      <c r="S26" s="3"/>
      <c r="T26" s="3">
        <v>294957</v>
      </c>
      <c r="U26" s="3"/>
      <c r="V26" s="3">
        <v>224443.97</v>
      </c>
      <c r="W26" s="3" t="e">
        <v>#DIV/0!</v>
      </c>
      <c r="X26" s="3"/>
      <c r="Y26" s="3">
        <v>3524775</v>
      </c>
      <c r="Z26" s="3">
        <v>11950.131714114261</v>
      </c>
      <c r="AA26" s="3">
        <v>61554.9</v>
      </c>
      <c r="AB26" s="3">
        <v>163736.03400000001</v>
      </c>
      <c r="AC26" s="3" t="e">
        <v>#DIV/0!</v>
      </c>
      <c r="AD26" s="3">
        <v>2130.14307066438</v>
      </c>
      <c r="AE26" s="3">
        <v>4.6124999999999998</v>
      </c>
      <c r="AF26" s="3">
        <v>0.61750000000000005</v>
      </c>
      <c r="AG26" s="3">
        <v>1.86</v>
      </c>
      <c r="AH26" s="3">
        <v>0.76</v>
      </c>
      <c r="AI26" s="3">
        <v>164.52625057551711</v>
      </c>
      <c r="AJ26" s="3">
        <v>76.866214412974443</v>
      </c>
      <c r="AK26" s="3">
        <v>686.10009133133394</v>
      </c>
      <c r="AL26" s="3">
        <v>35.566373712770599</v>
      </c>
      <c r="AM26" s="3">
        <v>116.88540831966571</v>
      </c>
      <c r="AN26" s="3">
        <v>87.559500965129175</v>
      </c>
      <c r="AO26" s="3">
        <v>185.50272042759141</v>
      </c>
      <c r="AP26" s="3">
        <v>59.195615661546476</v>
      </c>
      <c r="AQ26" s="3">
        <v>152.65423242467719</v>
      </c>
      <c r="AR26" s="3">
        <v>1.8897603576494413</v>
      </c>
      <c r="AS26" s="3">
        <v>1.0845109656524772</v>
      </c>
      <c r="AT26" s="3">
        <v>108.4510965652477</v>
      </c>
      <c r="AU26" s="3">
        <v>1.06640625</v>
      </c>
      <c r="AV26" s="3">
        <v>-1.1294273802736681</v>
      </c>
      <c r="AW26" s="3">
        <v>106.640625</v>
      </c>
      <c r="AX26" s="3">
        <v>-1.1294273802736665</v>
      </c>
      <c r="AY26" s="3">
        <v>4.3068043068043016</v>
      </c>
      <c r="AZ26" s="3">
        <v>17.227217227217206</v>
      </c>
      <c r="BA26" s="3">
        <v>74.29986894669517</v>
      </c>
      <c r="BB26" s="3">
        <v>93.751447865628109</v>
      </c>
      <c r="BC26" s="3">
        <v>4.3420664355368919</v>
      </c>
      <c r="BD26" s="3">
        <v>1.8429135468366553</v>
      </c>
      <c r="BE26" s="3">
        <v>7.3716541873466213</v>
      </c>
      <c r="BF26" s="3">
        <v>4.4723185732908783</v>
      </c>
      <c r="BG26" s="3">
        <v>0.75712654963178139</v>
      </c>
      <c r="BH26" s="3">
        <v>3.0285061985271255</v>
      </c>
      <c r="BI26" s="3">
        <v>5.0281754451291576</v>
      </c>
      <c r="BJ26" s="3">
        <v>0.63645002613792334</v>
      </c>
      <c r="BK26" s="3">
        <v>8.1129162485381517E-2</v>
      </c>
      <c r="BL26" s="3">
        <v>4.6862993484734723</v>
      </c>
      <c r="BM26" s="3">
        <v>6.4294350705397255E-2</v>
      </c>
      <c r="BN26" s="3">
        <v>-1.1358538452994018</v>
      </c>
      <c r="BO26" s="3">
        <v>4.6694645366934884</v>
      </c>
      <c r="BP26" s="3">
        <v>-1.1358538452994615</v>
      </c>
      <c r="BQ26" s="3">
        <v>3.9288801224945691</v>
      </c>
      <c r="BR26" s="3" t="e">
        <v>#NUM!</v>
      </c>
      <c r="BS26" s="3">
        <v>4.3081091878822546</v>
      </c>
      <c r="BT26" s="3">
        <v>11.803551724047949</v>
      </c>
      <c r="BU26" s="3">
        <v>12.321381378177549</v>
      </c>
      <c r="BV26" s="3">
        <v>4.5576592033170398</v>
      </c>
      <c r="BW26" s="3">
        <v>15.075327162404065</v>
      </c>
      <c r="BX26" s="3">
        <v>4.5406471086312976</v>
      </c>
      <c r="BY26" s="3" t="e">
        <v>#DIV/0!</v>
      </c>
      <c r="BZ26" s="3">
        <v>9.388497579400525</v>
      </c>
      <c r="CA26" s="3" t="e">
        <v>#DIV/0!</v>
      </c>
      <c r="CB26" s="3">
        <v>8.9840745478835835</v>
      </c>
      <c r="CC26" s="3" t="e">
        <v>#DIV/0!</v>
      </c>
      <c r="CD26" s="3">
        <v>7.663944425773713</v>
      </c>
    </row>
    <row r="27" spans="1:82">
      <c r="A27" s="3" t="s">
        <v>26</v>
      </c>
      <c r="B27" s="3">
        <v>2.34</v>
      </c>
      <c r="C27" s="130">
        <v>88.84</v>
      </c>
      <c r="D27" s="130">
        <v>93.97</v>
      </c>
      <c r="E27" s="3">
        <v>77.72</v>
      </c>
      <c r="F27" s="15">
        <v>58.84</v>
      </c>
      <c r="G27" s="3">
        <v>54.09</v>
      </c>
      <c r="H27" s="3"/>
      <c r="I27" s="3">
        <v>19.55</v>
      </c>
      <c r="J27" s="3">
        <v>7.79</v>
      </c>
      <c r="K27" s="3">
        <v>134892.51</v>
      </c>
      <c r="L27" s="3" t="e">
        <v>#DIV/0!</v>
      </c>
      <c r="M27" s="3">
        <v>95.86</v>
      </c>
      <c r="N27" s="3">
        <v>2.94</v>
      </c>
      <c r="O27" s="3">
        <v>2.94</v>
      </c>
      <c r="P27" s="3">
        <v>2377875</v>
      </c>
      <c r="Q27" s="3">
        <v>8044.5586424347402</v>
      </c>
      <c r="R27" s="3"/>
      <c r="S27" s="3"/>
      <c r="T27" s="3">
        <v>295588</v>
      </c>
      <c r="U27" s="3"/>
      <c r="V27" s="3">
        <v>227853.15</v>
      </c>
      <c r="W27" s="3" t="e">
        <v>#DIV/0!</v>
      </c>
      <c r="X27" s="3"/>
      <c r="Y27" s="3">
        <v>3543175</v>
      </c>
      <c r="Z27" s="3">
        <v>11986.870238304668</v>
      </c>
      <c r="AA27" s="3">
        <v>59467.6</v>
      </c>
      <c r="AB27" s="3">
        <v>139154.18399999998</v>
      </c>
      <c r="AC27" s="3" t="e">
        <v>#DIV/0!</v>
      </c>
      <c r="AD27" s="3">
        <v>1775.7596999748305</v>
      </c>
      <c r="AE27" s="3">
        <v>4.8875000000000002</v>
      </c>
      <c r="AF27" s="3">
        <v>0.73499999999999999</v>
      </c>
      <c r="AG27" s="3">
        <v>1.9475</v>
      </c>
      <c r="AH27" s="3">
        <v>0.73499999999999999</v>
      </c>
      <c r="AI27" s="3">
        <v>167.73039930547529</v>
      </c>
      <c r="AJ27" s="3">
        <v>78.36318393866712</v>
      </c>
      <c r="AK27" s="3">
        <v>739.54728844604494</v>
      </c>
      <c r="AL27" s="3">
        <v>38.336994224995436</v>
      </c>
      <c r="AM27" s="3">
        <v>117.74451607081525</v>
      </c>
      <c r="AN27" s="3">
        <v>88.203063297222869</v>
      </c>
      <c r="AO27" s="3">
        <v>190.95650040816261</v>
      </c>
      <c r="AP27" s="3">
        <v>60.93596676199595</v>
      </c>
      <c r="AQ27" s="3">
        <v>134.28981348637015</v>
      </c>
      <c r="AR27" s="3">
        <v>1.6426489696952251</v>
      </c>
      <c r="AS27" s="3">
        <v>0.94269668275192242</v>
      </c>
      <c r="AT27" s="3">
        <v>94.269668275192245</v>
      </c>
      <c r="AU27" s="3">
        <v>1.0577442593426385</v>
      </c>
      <c r="AV27" s="3">
        <v>-0.81225992977455885</v>
      </c>
      <c r="AW27" s="3">
        <v>105.77442593426385</v>
      </c>
      <c r="AX27" s="3">
        <v>-0.81225992977456229</v>
      </c>
      <c r="AY27" s="3">
        <v>2.2347557731190681</v>
      </c>
      <c r="AZ27" s="3">
        <v>8.9390230924762726</v>
      </c>
      <c r="BA27" s="3">
        <v>74.947733346216111</v>
      </c>
      <c r="BB27" s="3">
        <v>94.770745267814661</v>
      </c>
      <c r="BC27" s="3">
        <v>4.3613542244441765</v>
      </c>
      <c r="BD27" s="3">
        <v>1.9287788907284664</v>
      </c>
      <c r="BE27" s="3">
        <v>7.7151155629138657</v>
      </c>
      <c r="BF27" s="3">
        <v>4.4796416936706596</v>
      </c>
      <c r="BG27" s="3">
        <v>0.73231203797812228</v>
      </c>
      <c r="BH27" s="3">
        <v>2.9292481519124891</v>
      </c>
      <c r="BI27" s="3">
        <v>4.9000002517051593</v>
      </c>
      <c r="BJ27" s="3">
        <v>0.49631016418642282</v>
      </c>
      <c r="BK27" s="3">
        <v>-5.9010699466119268E-2</v>
      </c>
      <c r="BL27" s="3">
        <v>4.5461594865219723</v>
      </c>
      <c r="BM27" s="3">
        <v>5.6138583368746955E-2</v>
      </c>
      <c r="BN27" s="3">
        <v>-0.81557673366502992</v>
      </c>
      <c r="BO27" s="3">
        <v>4.6613087693568387</v>
      </c>
      <c r="BP27" s="3">
        <v>-0.81557673366496886</v>
      </c>
      <c r="BQ27" s="3">
        <v>3.9906493258833358</v>
      </c>
      <c r="BR27" s="3" t="e">
        <v>#NUM!</v>
      </c>
      <c r="BS27" s="3">
        <v>4.3167909818793753</v>
      </c>
      <c r="BT27" s="3">
        <v>11.812233518045069</v>
      </c>
      <c r="BU27" s="3">
        <v>12.336456621481258</v>
      </c>
      <c r="BV27" s="3">
        <v>4.562888793731485</v>
      </c>
      <c r="BW27" s="3">
        <v>15.080533775797436</v>
      </c>
      <c r="BX27" s="3">
        <v>4.5514607674146168</v>
      </c>
      <c r="BY27" s="3" t="e">
        <v>#DIV/0!</v>
      </c>
      <c r="BZ27" s="3">
        <v>9.3915671829465932</v>
      </c>
      <c r="CA27" s="3" t="e">
        <v>#DIV/0!</v>
      </c>
      <c r="CB27" s="3">
        <v>8.992751196819599</v>
      </c>
      <c r="CC27" s="3" t="e">
        <v>#DIV/0!</v>
      </c>
      <c r="CD27" s="3">
        <v>7.4819836103294683</v>
      </c>
    </row>
    <row r="28" spans="1:82">
      <c r="A28" s="3" t="s">
        <v>27</v>
      </c>
      <c r="B28" s="3">
        <v>2.2200000000000002</v>
      </c>
      <c r="C28" s="130">
        <v>91.26</v>
      </c>
      <c r="D28" s="130">
        <v>96.07</v>
      </c>
      <c r="E28" s="3">
        <v>79.61</v>
      </c>
      <c r="F28" s="15">
        <v>60.93</v>
      </c>
      <c r="G28" s="3">
        <v>53.76</v>
      </c>
      <c r="H28" s="3"/>
      <c r="I28" s="3">
        <v>19.690000000000001</v>
      </c>
      <c r="J28" s="3">
        <v>6.2</v>
      </c>
      <c r="K28" s="3">
        <v>136997.4</v>
      </c>
      <c r="L28" s="3" t="e">
        <v>#DIV/0!</v>
      </c>
      <c r="M28" s="3">
        <v>96.67</v>
      </c>
      <c r="N28" s="3">
        <v>3.46</v>
      </c>
      <c r="O28" s="3">
        <v>3.83</v>
      </c>
      <c r="P28" s="3">
        <v>2396300</v>
      </c>
      <c r="Q28" s="3">
        <v>8086.319767834244</v>
      </c>
      <c r="R28" s="3"/>
      <c r="S28" s="3"/>
      <c r="T28" s="3">
        <v>296340</v>
      </c>
      <c r="U28" s="3"/>
      <c r="V28" s="3">
        <v>227232.59</v>
      </c>
      <c r="W28" s="3" t="e">
        <v>#DIV/0!</v>
      </c>
      <c r="X28" s="3"/>
      <c r="Y28" s="3">
        <v>3572950</v>
      </c>
      <c r="Z28" s="3">
        <v>12056.927853141662</v>
      </c>
      <c r="AA28" s="3">
        <v>56551.7</v>
      </c>
      <c r="AB28" s="3">
        <v>125544.774</v>
      </c>
      <c r="AC28" s="3" t="e">
        <v>#DIV/0!</v>
      </c>
      <c r="AD28" s="3">
        <v>1577.6353836581693</v>
      </c>
      <c r="AE28" s="3">
        <v>4.9225000000000003</v>
      </c>
      <c r="AF28" s="3">
        <v>0.86499999999999999</v>
      </c>
      <c r="AG28" s="3">
        <v>1.55</v>
      </c>
      <c r="AH28" s="3">
        <v>0.95750000000000002</v>
      </c>
      <c r="AI28" s="3">
        <v>170.33022049471018</v>
      </c>
      <c r="AJ28" s="3">
        <v>79.577813289716474</v>
      </c>
      <c r="AK28" s="3">
        <v>785.3992203296998</v>
      </c>
      <c r="AL28" s="3">
        <v>40.713887866945157</v>
      </c>
      <c r="AM28" s="3">
        <v>118.8719198121933</v>
      </c>
      <c r="AN28" s="3">
        <v>89.047607628293775</v>
      </c>
      <c r="AO28" s="3">
        <v>198.27013437379523</v>
      </c>
      <c r="AP28" s="3">
        <v>63.269814288980385</v>
      </c>
      <c r="AQ28" s="3">
        <v>127.40315638450504</v>
      </c>
      <c r="AR28" s="3">
        <v>1.5493179144405838</v>
      </c>
      <c r="AS28" s="3">
        <v>0.88913510154409392</v>
      </c>
      <c r="AT28" s="3">
        <v>88.913510154409394</v>
      </c>
      <c r="AU28" s="3">
        <v>1.0527065527065527</v>
      </c>
      <c r="AV28" s="3">
        <v>-0.47626887043722965</v>
      </c>
      <c r="AW28" s="3">
        <v>105.27065527065527</v>
      </c>
      <c r="AX28" s="3">
        <v>-0.47626887043722466</v>
      </c>
      <c r="AY28" s="3">
        <v>-2.081815342979132E-2</v>
      </c>
      <c r="AZ28" s="3">
        <v>-8.3272613719165278E-2</v>
      </c>
      <c r="BA28" s="3">
        <v>76.117232931056776</v>
      </c>
      <c r="BB28" s="3">
        <v>95.505077804873793</v>
      </c>
      <c r="BC28" s="3">
        <v>4.3767353264824793</v>
      </c>
      <c r="BD28" s="3">
        <v>1.5381102038302785</v>
      </c>
      <c r="BE28" s="3">
        <v>6.1524408153211141</v>
      </c>
      <c r="BF28" s="3">
        <v>4.4891711438867885</v>
      </c>
      <c r="BG28" s="3">
        <v>0.95294502161289429</v>
      </c>
      <c r="BH28" s="3">
        <v>3.8117800864515772</v>
      </c>
      <c r="BI28" s="3">
        <v>4.8473565182197378</v>
      </c>
      <c r="BJ28" s="3">
        <v>0.4378147788788278</v>
      </c>
      <c r="BK28" s="3">
        <v>-0.11750608477371419</v>
      </c>
      <c r="BL28" s="3">
        <v>4.487664101214377</v>
      </c>
      <c r="BM28" s="3">
        <v>5.1364516922390614E-2</v>
      </c>
      <c r="BN28" s="3">
        <v>-0.47740664463563409</v>
      </c>
      <c r="BO28" s="3">
        <v>4.6565347029104824</v>
      </c>
      <c r="BP28" s="3">
        <v>-0.4774066446356251</v>
      </c>
      <c r="BQ28" s="3">
        <v>3.9845296962148939</v>
      </c>
      <c r="BR28" s="3" t="e">
        <v>#NUM!</v>
      </c>
      <c r="BS28" s="3">
        <v>4.3322746903622908</v>
      </c>
      <c r="BT28" s="3">
        <v>11.827717226527986</v>
      </c>
      <c r="BU28" s="3">
        <v>12.333729397443737</v>
      </c>
      <c r="BV28" s="3">
        <v>4.5713031164765141</v>
      </c>
      <c r="BW28" s="3">
        <v>15.088902143064923</v>
      </c>
      <c r="BX28" s="3">
        <v>4.5591794168048336</v>
      </c>
      <c r="BY28" s="3" t="e">
        <v>#DIV/0!</v>
      </c>
      <c r="BZ28" s="3">
        <v>9.3973946992843338</v>
      </c>
      <c r="CA28" s="3" t="e">
        <v>#DIV/0!</v>
      </c>
      <c r="CB28" s="3">
        <v>8.9979289952800716</v>
      </c>
      <c r="CC28" s="3" t="e">
        <v>#DIV/0!</v>
      </c>
      <c r="CD28" s="3">
        <v>7.3636824123862565</v>
      </c>
    </row>
    <row r="29" spans="1:82">
      <c r="A29" s="3" t="s">
        <v>28</v>
      </c>
      <c r="B29" s="3">
        <v>2.33</v>
      </c>
      <c r="C29" s="130">
        <v>93.63</v>
      </c>
      <c r="D29" s="130">
        <v>96.05</v>
      </c>
      <c r="E29" s="3">
        <v>79.069999999999993</v>
      </c>
      <c r="F29" s="15">
        <v>64.709999999999994</v>
      </c>
      <c r="G29" s="3">
        <v>53.92</v>
      </c>
      <c r="H29" s="3"/>
      <c r="I29" s="3">
        <v>18.78</v>
      </c>
      <c r="J29" s="3">
        <v>6.09</v>
      </c>
      <c r="K29" s="3">
        <v>138745.20000000001</v>
      </c>
      <c r="L29" s="3" t="e">
        <v>#DIV/0!</v>
      </c>
      <c r="M29" s="3">
        <v>97.22</v>
      </c>
      <c r="N29" s="3">
        <v>3.97</v>
      </c>
      <c r="O29" s="3">
        <v>3.73</v>
      </c>
      <c r="P29" s="3">
        <v>2405325</v>
      </c>
      <c r="Q29" s="3">
        <v>8096.3929636536222</v>
      </c>
      <c r="R29" s="3"/>
      <c r="S29" s="3"/>
      <c r="T29" s="3">
        <v>297086</v>
      </c>
      <c r="U29" s="3"/>
      <c r="V29" s="3">
        <v>229404.01</v>
      </c>
      <c r="W29" s="3" t="e">
        <v>#DIV/0!</v>
      </c>
      <c r="X29" s="3"/>
      <c r="Y29" s="3">
        <v>3593350</v>
      </c>
      <c r="Z29" s="3">
        <v>12095.319200500866</v>
      </c>
      <c r="AA29" s="3">
        <v>53299.199999999997</v>
      </c>
      <c r="AB29" s="3">
        <v>124187.136</v>
      </c>
      <c r="AC29" s="3" t="e">
        <v>#DIV/0!</v>
      </c>
      <c r="AD29" s="3">
        <v>1537.1714394897947</v>
      </c>
      <c r="AE29" s="3">
        <v>4.6950000000000003</v>
      </c>
      <c r="AF29" s="3">
        <v>0.99250000000000005</v>
      </c>
      <c r="AG29" s="3">
        <v>1.5225</v>
      </c>
      <c r="AH29" s="3">
        <v>0.9325</v>
      </c>
      <c r="AI29" s="3">
        <v>172.92349810174215</v>
      </c>
      <c r="AJ29" s="3">
        <v>80.789385497052407</v>
      </c>
      <c r="AK29" s="3">
        <v>833.23003284777849</v>
      </c>
      <c r="AL29" s="3">
        <v>43.193363638042115</v>
      </c>
      <c r="AM29" s="3">
        <v>119.980400464442</v>
      </c>
      <c r="AN29" s="3">
        <v>89.877976569427616</v>
      </c>
      <c r="AO29" s="3">
        <v>205.66561038593781</v>
      </c>
      <c r="AP29" s="3">
        <v>65.629778361959367</v>
      </c>
      <c r="AQ29" s="3">
        <v>133.71592539454807</v>
      </c>
      <c r="AR29" s="3">
        <v>1.6166358889968202</v>
      </c>
      <c r="AS29" s="3">
        <v>0.92776808550750078</v>
      </c>
      <c r="AT29" s="3">
        <v>92.776808550750076</v>
      </c>
      <c r="AU29" s="3">
        <v>1.0258464167467691</v>
      </c>
      <c r="AV29" s="3">
        <v>-2.5515311831891805</v>
      </c>
      <c r="AW29" s="3">
        <v>102.58464167467692</v>
      </c>
      <c r="AX29" s="3">
        <v>-2.5515311831891787</v>
      </c>
      <c r="AY29" s="3">
        <v>3.2170744403956286</v>
      </c>
      <c r="AZ29" s="3">
        <v>12.868297761582514</v>
      </c>
      <c r="BA29" s="3">
        <v>77.088329460749321</v>
      </c>
      <c r="BB29" s="3">
        <v>95.864771218548611</v>
      </c>
      <c r="BC29" s="3">
        <v>4.3918455892868318</v>
      </c>
      <c r="BD29" s="3">
        <v>1.5110262804352459</v>
      </c>
      <c r="BE29" s="3">
        <v>6.0441051217409836</v>
      </c>
      <c r="BF29" s="3">
        <v>4.4984529344850293</v>
      </c>
      <c r="BG29" s="3">
        <v>0.92817905982407467</v>
      </c>
      <c r="BH29" s="3">
        <v>3.7127162392962987</v>
      </c>
      <c r="BI29" s="3">
        <v>4.8957175899131586</v>
      </c>
      <c r="BJ29" s="3">
        <v>0.48034737836613656</v>
      </c>
      <c r="BK29" s="3">
        <v>-7.497348528640542E-2</v>
      </c>
      <c r="BL29" s="3">
        <v>4.5301967007016861</v>
      </c>
      <c r="BM29" s="3">
        <v>2.5518044263767834E-2</v>
      </c>
      <c r="BN29" s="3">
        <v>-2.5846472658622779</v>
      </c>
      <c r="BO29" s="3">
        <v>4.6306882302518595</v>
      </c>
      <c r="BP29" s="3">
        <v>-2.5846472658622943</v>
      </c>
      <c r="BQ29" s="3">
        <v>3.9875014666040518</v>
      </c>
      <c r="BR29" s="3" t="e">
        <v>#NUM!</v>
      </c>
      <c r="BS29" s="3">
        <v>4.3449519002499848</v>
      </c>
      <c r="BT29" s="3">
        <v>11.84039443641568</v>
      </c>
      <c r="BU29" s="3">
        <v>12.343239963908237</v>
      </c>
      <c r="BV29" s="3">
        <v>4.576976451617309</v>
      </c>
      <c r="BW29" s="3">
        <v>15.094595472985183</v>
      </c>
      <c r="BX29" s="3">
        <v>4.5629385652713781</v>
      </c>
      <c r="BY29" s="3" t="e">
        <v>#DIV/0!</v>
      </c>
      <c r="BZ29" s="3">
        <v>9.4005738138079895</v>
      </c>
      <c r="CA29" s="3" t="e">
        <v>#DIV/0!</v>
      </c>
      <c r="CB29" s="3">
        <v>8.999173928350011</v>
      </c>
      <c r="CC29" s="3" t="e">
        <v>#DIV/0!</v>
      </c>
      <c r="CD29" s="3">
        <v>7.3376992789512085</v>
      </c>
    </row>
    <row r="30" spans="1:82">
      <c r="A30" s="3" t="s">
        <v>29</v>
      </c>
      <c r="B30" s="3">
        <v>2.17</v>
      </c>
      <c r="C30" s="130">
        <v>95.6</v>
      </c>
      <c r="D30" s="130">
        <v>99.14</v>
      </c>
      <c r="E30" s="3">
        <v>78.150000000000006</v>
      </c>
      <c r="F30" s="15">
        <v>65.13</v>
      </c>
      <c r="G30" s="3">
        <v>53.05</v>
      </c>
      <c r="H30" s="3"/>
      <c r="I30" s="3">
        <v>17.22</v>
      </c>
      <c r="J30" s="3">
        <v>5.5</v>
      </c>
      <c r="K30" s="3">
        <v>140412.4</v>
      </c>
      <c r="L30" s="3" t="e">
        <v>#DIV/0!</v>
      </c>
      <c r="M30" s="3">
        <v>98.39</v>
      </c>
      <c r="N30" s="3">
        <v>4.45</v>
      </c>
      <c r="O30" s="3">
        <v>3.64</v>
      </c>
      <c r="P30" s="3">
        <v>2432300</v>
      </c>
      <c r="Q30" s="3">
        <v>8169.3177848832529</v>
      </c>
      <c r="R30" s="3"/>
      <c r="S30" s="3"/>
      <c r="T30" s="3">
        <v>297736</v>
      </c>
      <c r="U30" s="3"/>
      <c r="V30" s="3">
        <v>232266.54</v>
      </c>
      <c r="W30" s="3" t="e">
        <v>#DIV/0!</v>
      </c>
      <c r="X30" s="3"/>
      <c r="Y30" s="3">
        <v>3636525</v>
      </c>
      <c r="Z30" s="3">
        <v>12213.924416261387</v>
      </c>
      <c r="AA30" s="3">
        <v>59250.3</v>
      </c>
      <c r="AB30" s="3">
        <v>128573.151</v>
      </c>
      <c r="AC30" s="3" t="e">
        <v>#DIV/0!</v>
      </c>
      <c r="AD30" s="3">
        <v>1569.8751518939825</v>
      </c>
      <c r="AE30" s="3">
        <v>4.3049999999999997</v>
      </c>
      <c r="AF30" s="3">
        <v>1.1125</v>
      </c>
      <c r="AG30" s="3">
        <v>1.375</v>
      </c>
      <c r="AH30" s="3">
        <v>0.91</v>
      </c>
      <c r="AI30" s="3">
        <v>175.3011962006411</v>
      </c>
      <c r="AJ30" s="3">
        <v>81.900239547636872</v>
      </c>
      <c r="AK30" s="3">
        <v>879.05768465440622</v>
      </c>
      <c r="AL30" s="3">
        <v>45.568998638134431</v>
      </c>
      <c r="AM30" s="3">
        <v>121.07222210866843</v>
      </c>
      <c r="AN30" s="3">
        <v>90.695866156209419</v>
      </c>
      <c r="AO30" s="3">
        <v>213.15183860398594</v>
      </c>
      <c r="AP30" s="3">
        <v>68.018702294334673</v>
      </c>
      <c r="AQ30" s="3">
        <v>124.53371592539455</v>
      </c>
      <c r="AR30" s="3">
        <v>1.4987160822057737</v>
      </c>
      <c r="AS30" s="3">
        <v>0.86009531260015715</v>
      </c>
      <c r="AT30" s="3">
        <v>86.009531260015706</v>
      </c>
      <c r="AU30" s="3">
        <v>1.0370292887029289</v>
      </c>
      <c r="AV30" s="3">
        <v>1.0901117139565197</v>
      </c>
      <c r="AW30" s="3">
        <v>103.70292887029289</v>
      </c>
      <c r="AX30" s="3">
        <v>1.090111713956522</v>
      </c>
      <c r="AY30" s="3">
        <v>2.9755900746419206</v>
      </c>
      <c r="AZ30" s="3">
        <v>11.902360298567682</v>
      </c>
      <c r="BA30" s="3">
        <v>78.014643761186093</v>
      </c>
      <c r="BB30" s="3">
        <v>96.939865936983907</v>
      </c>
      <c r="BC30" s="3">
        <v>4.4055019157343169</v>
      </c>
      <c r="BD30" s="3">
        <v>1.3656326447485156</v>
      </c>
      <c r="BE30" s="3">
        <v>5.4625305789940626</v>
      </c>
      <c r="BF30" s="3">
        <v>4.5075117789733756</v>
      </c>
      <c r="BG30" s="3">
        <v>0.90588444883463737</v>
      </c>
      <c r="BH30" s="3">
        <v>3.6235377953385495</v>
      </c>
      <c r="BI30" s="3">
        <v>4.8245764898879173</v>
      </c>
      <c r="BJ30" s="3">
        <v>0.40460879638175595</v>
      </c>
      <c r="BK30" s="3">
        <v>-0.15071206727078584</v>
      </c>
      <c r="BL30" s="3">
        <v>4.4544581187173051</v>
      </c>
      <c r="BM30" s="3">
        <v>3.6360172535072233E-2</v>
      </c>
      <c r="BN30" s="3">
        <v>1.0842128271304399</v>
      </c>
      <c r="BO30" s="3">
        <v>4.6415303585231635</v>
      </c>
      <c r="BP30" s="3">
        <v>1.0842128271304041</v>
      </c>
      <c r="BQ30" s="3">
        <v>3.971234865059992</v>
      </c>
      <c r="BR30" s="3" t="e">
        <v>#NUM!</v>
      </c>
      <c r="BS30" s="3">
        <v>4.3568965495965708</v>
      </c>
      <c r="BT30" s="3">
        <v>11.852339085762265</v>
      </c>
      <c r="BU30" s="3">
        <v>12.355640870501999</v>
      </c>
      <c r="BV30" s="3">
        <v>4.5889391728776738</v>
      </c>
      <c r="BW30" s="3">
        <v>15.106539113295298</v>
      </c>
      <c r="BX30" s="3">
        <v>4.5740908474678923</v>
      </c>
      <c r="BY30" s="3" t="e">
        <v>#DIV/0!</v>
      </c>
      <c r="BZ30" s="3">
        <v>9.4103319254768341</v>
      </c>
      <c r="CA30" s="3" t="e">
        <v>#DIV/0!</v>
      </c>
      <c r="CB30" s="3">
        <v>9.0081406819052532</v>
      </c>
      <c r="CC30" s="3" t="e">
        <v>#DIV/0!</v>
      </c>
      <c r="CD30" s="3">
        <v>7.3587513740937496</v>
      </c>
    </row>
    <row r="31" spans="1:82">
      <c r="A31" s="3" t="s">
        <v>30</v>
      </c>
      <c r="B31" s="3">
        <v>2.16</v>
      </c>
      <c r="C31" s="130">
        <v>100.57</v>
      </c>
      <c r="D31" s="130">
        <v>102.09</v>
      </c>
      <c r="E31" s="3">
        <v>90.48</v>
      </c>
      <c r="F31" s="15">
        <v>76.739999999999995</v>
      </c>
      <c r="G31" s="3">
        <v>55.14</v>
      </c>
      <c r="H31" s="3"/>
      <c r="I31" s="3">
        <v>15.69</v>
      </c>
      <c r="J31" s="3">
        <v>4.29</v>
      </c>
      <c r="K31" s="3">
        <v>142862.04999999999</v>
      </c>
      <c r="L31" s="3" t="e">
        <v>#DIV/0!</v>
      </c>
      <c r="M31" s="3">
        <v>98.68</v>
      </c>
      <c r="N31" s="3">
        <v>4.9000000000000004</v>
      </c>
      <c r="O31" s="3">
        <v>4.01</v>
      </c>
      <c r="P31" s="3">
        <v>2445250</v>
      </c>
      <c r="Q31" s="3">
        <v>8194.3178467065227</v>
      </c>
      <c r="R31" s="3"/>
      <c r="S31" s="3"/>
      <c r="T31" s="3">
        <v>298408</v>
      </c>
      <c r="U31" s="3"/>
      <c r="V31" s="3">
        <v>234645.28</v>
      </c>
      <c r="W31" s="3" t="e">
        <v>#DIV/0!</v>
      </c>
      <c r="X31" s="3"/>
      <c r="Y31" s="3">
        <v>3647400</v>
      </c>
      <c r="Z31" s="3">
        <v>12222.862657837592</v>
      </c>
      <c r="AA31" s="3">
        <v>62063.8</v>
      </c>
      <c r="AB31" s="3">
        <v>134057.80800000002</v>
      </c>
      <c r="AC31" s="3" t="e">
        <v>#DIV/0!</v>
      </c>
      <c r="AD31" s="3">
        <v>1619.4738281528034</v>
      </c>
      <c r="AE31" s="3">
        <v>3.9224999999999999</v>
      </c>
      <c r="AF31" s="3">
        <v>1.2250000000000001</v>
      </c>
      <c r="AG31" s="3">
        <v>1.0725</v>
      </c>
      <c r="AH31" s="3">
        <v>1.0024999999999999</v>
      </c>
      <c r="AI31" s="3">
        <v>177.18130152989301</v>
      </c>
      <c r="AJ31" s="3">
        <v>82.778619616785292</v>
      </c>
      <c r="AK31" s="3">
        <v>916.76925932608015</v>
      </c>
      <c r="AL31" s="3">
        <v>47.523908679710388</v>
      </c>
      <c r="AM31" s="3">
        <v>122.28597113530782</v>
      </c>
      <c r="AN31" s="3">
        <v>91.605092214425397</v>
      </c>
      <c r="AO31" s="3">
        <v>221.69922733200579</v>
      </c>
      <c r="AP31" s="3">
        <v>70.746252256337499</v>
      </c>
      <c r="AQ31" s="3">
        <v>123.95982783357246</v>
      </c>
      <c r="AR31" s="3">
        <v>1.4907763707091921</v>
      </c>
      <c r="AS31" s="3">
        <v>0.8555388067197659</v>
      </c>
      <c r="AT31" s="3">
        <v>85.553880671976586</v>
      </c>
      <c r="AU31" s="3">
        <v>1.0151138510490207</v>
      </c>
      <c r="AV31" s="3">
        <v>-2.1132901348735298</v>
      </c>
      <c r="AW31" s="3">
        <v>101.51138510490208</v>
      </c>
      <c r="AX31" s="3">
        <v>-2.1132901348735347</v>
      </c>
      <c r="AY31" s="3">
        <v>-0.47996865510824271</v>
      </c>
      <c r="AZ31" s="3">
        <v>-1.9198746204329709</v>
      </c>
      <c r="BA31" s="3">
        <v>79.375695720198195</v>
      </c>
      <c r="BB31" s="3">
        <v>97.455991112284622</v>
      </c>
      <c r="BC31" s="3">
        <v>4.4161698108588325</v>
      </c>
      <c r="BD31" s="3">
        <v>1.0667895124515603</v>
      </c>
      <c r="BE31" s="3">
        <v>4.2671580498062411</v>
      </c>
      <c r="BF31" s="3">
        <v>4.5174868619954536</v>
      </c>
      <c r="BG31" s="3">
        <v>0.99750830220779463</v>
      </c>
      <c r="BH31" s="3">
        <v>3.9900332088311785</v>
      </c>
      <c r="BI31" s="3">
        <v>4.8199575440316229</v>
      </c>
      <c r="BJ31" s="3">
        <v>0.39929703842302472</v>
      </c>
      <c r="BK31" s="3">
        <v>-0.15602382522951719</v>
      </c>
      <c r="BL31" s="3">
        <v>4.4491463607585739</v>
      </c>
      <c r="BM31" s="3">
        <v>1.5000774724535169E-2</v>
      </c>
      <c r="BN31" s="3">
        <v>-2.1359397810537062</v>
      </c>
      <c r="BO31" s="3">
        <v>4.6201709607126267</v>
      </c>
      <c r="BP31" s="3">
        <v>-2.1359397810536862</v>
      </c>
      <c r="BQ31" s="3">
        <v>4.0098754055956505</v>
      </c>
      <c r="BR31" s="3" t="e">
        <v>#NUM!</v>
      </c>
      <c r="BS31" s="3">
        <v>4.3741922221533187</v>
      </c>
      <c r="BT31" s="3">
        <v>11.869634758319012</v>
      </c>
      <c r="BU31" s="3">
        <v>12.365830205955262</v>
      </c>
      <c r="BV31" s="3">
        <v>4.5918822916611557</v>
      </c>
      <c r="BW31" s="3">
        <v>15.109525142964868</v>
      </c>
      <c r="BX31" s="3">
        <v>4.5794009028969143</v>
      </c>
      <c r="BY31" s="3" t="e">
        <v>#DIV/0!</v>
      </c>
      <c r="BZ31" s="3">
        <v>9.41106346534316</v>
      </c>
      <c r="CA31" s="3" t="e">
        <v>#DIV/0!</v>
      </c>
      <c r="CB31" s="3">
        <v>9.0111962475310321</v>
      </c>
      <c r="CC31" s="3" t="e">
        <v>#DIV/0!</v>
      </c>
      <c r="CD31" s="3">
        <v>7.3898565780317771</v>
      </c>
    </row>
    <row r="32" spans="1:82">
      <c r="A32" s="3" t="s">
        <v>31</v>
      </c>
      <c r="B32" s="3">
        <v>2.17</v>
      </c>
      <c r="C32" s="130">
        <v>104.23</v>
      </c>
      <c r="D32" s="130">
        <v>101.6</v>
      </c>
      <c r="E32" s="3">
        <v>81.94</v>
      </c>
      <c r="F32" s="15">
        <v>66.27</v>
      </c>
      <c r="G32" s="3">
        <v>56.32</v>
      </c>
      <c r="H32" s="3"/>
      <c r="I32" s="3">
        <v>14.6</v>
      </c>
      <c r="J32" s="3">
        <v>3.83</v>
      </c>
      <c r="K32" s="3">
        <v>144348.72</v>
      </c>
      <c r="L32" s="3" t="e">
        <v>#DIV/0!</v>
      </c>
      <c r="M32" s="3">
        <v>98.77</v>
      </c>
      <c r="N32" s="3">
        <v>5.25</v>
      </c>
      <c r="O32" s="3">
        <v>3.33</v>
      </c>
      <c r="P32" s="3">
        <v>2459525</v>
      </c>
      <c r="Q32" s="3">
        <v>8220.8870913831142</v>
      </c>
      <c r="R32" s="3"/>
      <c r="S32" s="3"/>
      <c r="T32" s="3">
        <v>299180</v>
      </c>
      <c r="U32" s="3"/>
      <c r="V32" s="3">
        <v>237787.76</v>
      </c>
      <c r="W32" s="3" t="e">
        <v>#DIV/0!</v>
      </c>
      <c r="X32" s="3"/>
      <c r="Y32" s="3">
        <v>3650650</v>
      </c>
      <c r="Z32" s="3">
        <v>12202.185974998329</v>
      </c>
      <c r="AA32" s="3">
        <v>72801.5</v>
      </c>
      <c r="AB32" s="3">
        <v>157979.255</v>
      </c>
      <c r="AC32" s="3" t="e">
        <v>#DIV/0!</v>
      </c>
      <c r="AD32" s="3">
        <v>1890.3546668097945</v>
      </c>
      <c r="AE32" s="3">
        <v>3.65</v>
      </c>
      <c r="AF32" s="3">
        <v>1.3125</v>
      </c>
      <c r="AG32" s="3">
        <v>0.95750000000000002</v>
      </c>
      <c r="AH32" s="3">
        <v>0.83250000000000002</v>
      </c>
      <c r="AI32" s="3">
        <v>178.8778124920417</v>
      </c>
      <c r="AJ32" s="3">
        <v>83.571224899615999</v>
      </c>
      <c r="AK32" s="3">
        <v>951.88152195826899</v>
      </c>
      <c r="AL32" s="3">
        <v>49.34407438214329</v>
      </c>
      <c r="AM32" s="3">
        <v>123.30400184500924</v>
      </c>
      <c r="AN32" s="3">
        <v>92.367704607110483</v>
      </c>
      <c r="AO32" s="3">
        <v>229.08181160216159</v>
      </c>
      <c r="AP32" s="3">
        <v>73.102102456473546</v>
      </c>
      <c r="AQ32" s="3">
        <v>124.53371592539455</v>
      </c>
      <c r="AR32" s="3">
        <v>1.4958237708523758</v>
      </c>
      <c r="AS32" s="3">
        <v>0.85843544955660034</v>
      </c>
      <c r="AT32" s="3">
        <v>85.843544955660022</v>
      </c>
      <c r="AU32" s="3">
        <v>0.97476734145639443</v>
      </c>
      <c r="AV32" s="3">
        <v>-3.9745797528949236</v>
      </c>
      <c r="AW32" s="3">
        <v>97.47673414563944</v>
      </c>
      <c r="AX32" s="3">
        <v>-3.9745797528949272</v>
      </c>
      <c r="AY32" s="3">
        <v>-2.066929133858264</v>
      </c>
      <c r="AZ32" s="3">
        <v>-8.2677165354330562</v>
      </c>
      <c r="BA32" s="3">
        <v>80.201705605653061</v>
      </c>
      <c r="BB32" s="3">
        <v>98.024924461892169</v>
      </c>
      <c r="BC32" s="3">
        <v>4.4256992610749615</v>
      </c>
      <c r="BD32" s="3">
        <v>0.95294502161289429</v>
      </c>
      <c r="BE32" s="3">
        <v>3.8117800864515772</v>
      </c>
      <c r="BF32" s="3">
        <v>4.5257774003131876</v>
      </c>
      <c r="BG32" s="3">
        <v>0.82905383177340752</v>
      </c>
      <c r="BH32" s="3">
        <v>3.3162153270936301</v>
      </c>
      <c r="BI32" s="3">
        <v>4.8245764898879173</v>
      </c>
      <c r="BJ32" s="3">
        <v>0.40267707238092409</v>
      </c>
      <c r="BK32" s="3">
        <v>-0.15264379127161765</v>
      </c>
      <c r="BL32" s="3">
        <v>4.4525263947164735</v>
      </c>
      <c r="BM32" s="3">
        <v>-2.5556460606849487E-2</v>
      </c>
      <c r="BN32" s="3">
        <v>-4.0557235331384653</v>
      </c>
      <c r="BO32" s="3">
        <v>4.5796137253812415</v>
      </c>
      <c r="BP32" s="3">
        <v>-4.0557235331385222</v>
      </c>
      <c r="BQ32" s="3">
        <v>4.0310497118497866</v>
      </c>
      <c r="BR32" s="3" t="e">
        <v>#NUM!</v>
      </c>
      <c r="BS32" s="3">
        <v>4.384544781549736</v>
      </c>
      <c r="BT32" s="3">
        <v>11.879987317715431</v>
      </c>
      <c r="BU32" s="3">
        <v>12.379133790089035</v>
      </c>
      <c r="BV32" s="3">
        <v>4.5927939149200361</v>
      </c>
      <c r="BW32" s="3">
        <v>15.110415791895704</v>
      </c>
      <c r="BX32" s="3">
        <v>4.5852217775776616</v>
      </c>
      <c r="BY32" s="3" t="e">
        <v>#DIV/0!</v>
      </c>
      <c r="BZ32" s="3">
        <v>9.4093703929493895</v>
      </c>
      <c r="CA32" s="3" t="e">
        <v>#DIV/0!</v>
      </c>
      <c r="CB32" s="3">
        <v>9.0144334008871727</v>
      </c>
      <c r="CC32" s="3" t="e">
        <v>#DIV/0!</v>
      </c>
      <c r="CD32" s="3">
        <v>7.5445197448455206</v>
      </c>
    </row>
    <row r="33" spans="1:82">
      <c r="A33" s="3" t="s">
        <v>32</v>
      </c>
      <c r="B33" s="3">
        <v>2.13</v>
      </c>
      <c r="C33" s="130">
        <v>104.11</v>
      </c>
      <c r="D33" s="130">
        <v>99.5</v>
      </c>
      <c r="E33" s="3">
        <v>88.99</v>
      </c>
      <c r="F33" s="15">
        <v>66.34</v>
      </c>
      <c r="G33" s="3">
        <v>56.53</v>
      </c>
      <c r="H33" s="3"/>
      <c r="I33" s="3">
        <v>13.59</v>
      </c>
      <c r="J33" s="3">
        <v>3.14</v>
      </c>
      <c r="K33" s="3">
        <v>146031.56</v>
      </c>
      <c r="L33" s="3" t="e">
        <v>#DIV/0!</v>
      </c>
      <c r="M33" s="3">
        <v>99.54</v>
      </c>
      <c r="N33" s="3">
        <v>5.24</v>
      </c>
      <c r="O33" s="3">
        <v>1.93</v>
      </c>
      <c r="P33" s="3">
        <v>2484600</v>
      </c>
      <c r="Q33" s="3">
        <v>8283.4910283851095</v>
      </c>
      <c r="R33" s="3"/>
      <c r="S33" s="3"/>
      <c r="T33" s="3">
        <v>299946</v>
      </c>
      <c r="U33" s="3"/>
      <c r="V33" s="3">
        <v>240444.46</v>
      </c>
      <c r="W33" s="3" t="e">
        <v>#DIV/0!</v>
      </c>
      <c r="X33" s="3"/>
      <c r="Y33" s="3">
        <v>3679225</v>
      </c>
      <c r="Z33" s="3">
        <v>12266.291265761171</v>
      </c>
      <c r="AA33" s="3">
        <v>85213.1</v>
      </c>
      <c r="AB33" s="3">
        <v>181503.90299999999</v>
      </c>
      <c r="AC33" s="3" t="e">
        <v>#DIV/0!</v>
      </c>
      <c r="AD33" s="3">
        <v>2154.9306616698518</v>
      </c>
      <c r="AE33" s="3">
        <v>3.3975</v>
      </c>
      <c r="AF33" s="3">
        <v>1.31</v>
      </c>
      <c r="AG33" s="3">
        <v>0.78500000000000003</v>
      </c>
      <c r="AH33" s="3">
        <v>0.48249999999999998</v>
      </c>
      <c r="AI33" s="3">
        <v>180.28200332010422</v>
      </c>
      <c r="AJ33" s="3">
        <v>84.227259015077976</v>
      </c>
      <c r="AK33" s="3">
        <v>981.77060174775875</v>
      </c>
      <c r="AL33" s="3">
        <v>50.893478317742606</v>
      </c>
      <c r="AM33" s="3">
        <v>123.89894365391142</v>
      </c>
      <c r="AN33" s="3">
        <v>92.813378781839788</v>
      </c>
      <c r="AO33" s="3">
        <v>233.50309056608333</v>
      </c>
      <c r="AP33" s="3">
        <v>74.512973033883497</v>
      </c>
      <c r="AQ33" s="3">
        <v>122.23816355810617</v>
      </c>
      <c r="AR33" s="3">
        <v>1.4638441171204903</v>
      </c>
      <c r="AS33" s="3">
        <v>0.84008270709927724</v>
      </c>
      <c r="AT33" s="3">
        <v>84.008270709927714</v>
      </c>
      <c r="AU33" s="3">
        <v>0.95571991163192782</v>
      </c>
      <c r="AV33" s="3">
        <v>-1.9540488293347984</v>
      </c>
      <c r="AW33" s="3">
        <v>95.571991163192777</v>
      </c>
      <c r="AX33" s="3">
        <v>-1.9540488293348006</v>
      </c>
      <c r="AY33" s="3">
        <v>1.5376884422110493</v>
      </c>
      <c r="AZ33" s="3">
        <v>6.1507537688441971</v>
      </c>
      <c r="BA33" s="3">
        <v>81.136709658764289</v>
      </c>
      <c r="BB33" s="3">
        <v>99.024294251132758</v>
      </c>
      <c r="BC33" s="3">
        <v>4.4335186101270931</v>
      </c>
      <c r="BD33" s="3">
        <v>0.78193490521316633</v>
      </c>
      <c r="BE33" s="3">
        <v>3.1277396208526653</v>
      </c>
      <c r="BF33" s="3">
        <v>4.5305907973087169</v>
      </c>
      <c r="BG33" s="3">
        <v>0.48133969955292955</v>
      </c>
      <c r="BH33" s="3">
        <v>1.9253587982117182</v>
      </c>
      <c r="BI33" s="3">
        <v>4.8059713020568831</v>
      </c>
      <c r="BJ33" s="3">
        <v>0.38106593249328724</v>
      </c>
      <c r="BK33" s="3">
        <v>-0.17425493115925447</v>
      </c>
      <c r="BL33" s="3">
        <v>4.4309152548288369</v>
      </c>
      <c r="BM33" s="3">
        <v>-4.5290388322114392E-2</v>
      </c>
      <c r="BN33" s="3">
        <v>-1.9733927715264905</v>
      </c>
      <c r="BO33" s="3">
        <v>4.5598797976659773</v>
      </c>
      <c r="BP33" s="3">
        <v>-1.9733927715264166</v>
      </c>
      <c r="BQ33" s="3">
        <v>4.0347714706871995</v>
      </c>
      <c r="BR33" s="3" t="e">
        <v>#NUM!</v>
      </c>
      <c r="BS33" s="3">
        <v>4.3961355055481866</v>
      </c>
      <c r="BT33" s="3">
        <v>11.891578041713881</v>
      </c>
      <c r="BU33" s="3">
        <v>12.390244406307296</v>
      </c>
      <c r="BV33" s="3">
        <v>4.6005595734304086</v>
      </c>
      <c r="BW33" s="3">
        <v>15.11821269014019</v>
      </c>
      <c r="BX33" s="3">
        <v>4.595365216505888</v>
      </c>
      <c r="BY33" s="3" t="e">
        <v>#DIV/0!</v>
      </c>
      <c r="BZ33" s="3">
        <v>9.4146102316859341</v>
      </c>
      <c r="CA33" s="3" t="e">
        <v>#DIV/0!</v>
      </c>
      <c r="CB33" s="3">
        <v>9.0220197803074562</v>
      </c>
      <c r="CC33" s="3" t="e">
        <v>#DIV/0!</v>
      </c>
      <c r="CD33" s="3">
        <v>7.6755138264609704</v>
      </c>
    </row>
    <row r="34" spans="1:82">
      <c r="A34" s="3" t="s">
        <v>33</v>
      </c>
      <c r="B34" s="3">
        <v>2.04</v>
      </c>
      <c r="C34" s="130">
        <v>104.91</v>
      </c>
      <c r="D34" s="130">
        <v>101.03</v>
      </c>
      <c r="E34" s="3">
        <v>85.2</v>
      </c>
      <c r="F34" s="15">
        <v>68.42</v>
      </c>
      <c r="G34" s="3">
        <v>55.79</v>
      </c>
      <c r="H34" s="3"/>
      <c r="I34" s="3">
        <v>12.93</v>
      </c>
      <c r="J34" s="3">
        <v>2.99</v>
      </c>
      <c r="K34" s="3">
        <v>149330.26999999999</v>
      </c>
      <c r="L34" s="3" t="e">
        <v>#DIV/0!</v>
      </c>
      <c r="M34" s="3">
        <v>99.6</v>
      </c>
      <c r="N34" s="3">
        <v>5.25</v>
      </c>
      <c r="O34" s="3">
        <v>2.42</v>
      </c>
      <c r="P34" s="3">
        <v>2497675</v>
      </c>
      <c r="Q34" s="3">
        <v>8308.7166385570617</v>
      </c>
      <c r="R34" s="3"/>
      <c r="S34" s="3"/>
      <c r="T34" s="3">
        <v>300609</v>
      </c>
      <c r="U34" s="3"/>
      <c r="V34" s="3">
        <v>244814.05</v>
      </c>
      <c r="W34" s="3" t="e">
        <v>#DIV/0!</v>
      </c>
      <c r="X34" s="3"/>
      <c r="Y34" s="3">
        <v>3681500</v>
      </c>
      <c r="Z34" s="3">
        <v>12246.805651194742</v>
      </c>
      <c r="AA34" s="3">
        <v>108874</v>
      </c>
      <c r="AB34" s="3">
        <v>222102.96</v>
      </c>
      <c r="AC34" s="3" t="e">
        <v>#DIV/0!</v>
      </c>
      <c r="AD34" s="3">
        <v>2617.3837426991399</v>
      </c>
      <c r="AE34" s="3">
        <v>3.2324999999999999</v>
      </c>
      <c r="AF34" s="3">
        <v>1.3125</v>
      </c>
      <c r="AG34" s="3">
        <v>0.74750000000000005</v>
      </c>
      <c r="AH34" s="3">
        <v>0.60499999999999998</v>
      </c>
      <c r="AI34" s="3">
        <v>181.62961129492197</v>
      </c>
      <c r="AJ34" s="3">
        <v>84.856857776215676</v>
      </c>
      <c r="AK34" s="3">
        <v>1011.1255427400167</v>
      </c>
      <c r="AL34" s="3">
        <v>52.415193319443098</v>
      </c>
      <c r="AM34" s="3">
        <v>124.6485322630176</v>
      </c>
      <c r="AN34" s="3">
        <v>93.374899723469937</v>
      </c>
      <c r="AO34" s="3">
        <v>239.15386535778254</v>
      </c>
      <c r="AP34" s="3">
        <v>76.316186981303474</v>
      </c>
      <c r="AQ34" s="3">
        <v>117.07317073170734</v>
      </c>
      <c r="AR34" s="3">
        <v>1.4000085338709591</v>
      </c>
      <c r="AS34" s="3">
        <v>0.80344822603785315</v>
      </c>
      <c r="AT34" s="3">
        <v>80.344822603785317</v>
      </c>
      <c r="AU34" s="3">
        <v>0.963015918406253</v>
      </c>
      <c r="AV34" s="3">
        <v>0.76340428670853733</v>
      </c>
      <c r="AW34" s="3">
        <v>96.301591840625306</v>
      </c>
      <c r="AX34" s="3">
        <v>0.76340428670854887</v>
      </c>
      <c r="AY34" s="3">
        <v>6.9682272592299199</v>
      </c>
      <c r="AZ34" s="3">
        <v>27.87290903691968</v>
      </c>
      <c r="BA34" s="3">
        <v>82.969508510727934</v>
      </c>
      <c r="BB34" s="3">
        <v>99.545401329669971</v>
      </c>
      <c r="BC34" s="3">
        <v>4.4409658107621421</v>
      </c>
      <c r="BD34" s="3">
        <v>0.74472006350490005</v>
      </c>
      <c r="BE34" s="3">
        <v>2.9788802540196002</v>
      </c>
      <c r="BF34" s="3">
        <v>4.5366225695404365</v>
      </c>
      <c r="BG34" s="3">
        <v>0.60317722317195788</v>
      </c>
      <c r="BH34" s="3">
        <v>2.4127088926878315</v>
      </c>
      <c r="BI34" s="3">
        <v>4.7627991301916746</v>
      </c>
      <c r="BJ34" s="3">
        <v>0.33647833222474838</v>
      </c>
      <c r="BK34" s="3">
        <v>-0.21884253142779353</v>
      </c>
      <c r="BL34" s="3">
        <v>4.3863276545602981</v>
      </c>
      <c r="BM34" s="3">
        <v>-3.7685337303753251E-2</v>
      </c>
      <c r="BN34" s="3">
        <v>0.76050510183611408</v>
      </c>
      <c r="BO34" s="3">
        <v>4.5674848486843382</v>
      </c>
      <c r="BP34" s="3">
        <v>0.76050510183609532</v>
      </c>
      <c r="BQ34" s="3">
        <v>4.0215946418574369</v>
      </c>
      <c r="BR34" s="3" t="e">
        <v>#NUM!</v>
      </c>
      <c r="BS34" s="3">
        <v>4.4184731729600584</v>
      </c>
      <c r="BT34" s="3">
        <v>11.913915709125753</v>
      </c>
      <c r="BU34" s="3">
        <v>12.408254221764198</v>
      </c>
      <c r="BV34" s="3">
        <v>4.6011621645905523</v>
      </c>
      <c r="BW34" s="3">
        <v>15.118830835790909</v>
      </c>
      <c r="BX34" s="3">
        <v>4.6006138348642978</v>
      </c>
      <c r="BY34" s="3" t="e">
        <v>#DIV/0!</v>
      </c>
      <c r="BZ34" s="3">
        <v>9.4130204188004711</v>
      </c>
      <c r="CA34" s="3" t="e">
        <v>#DIV/0!</v>
      </c>
      <c r="CB34" s="3">
        <v>9.0250604401296854</v>
      </c>
      <c r="CC34" s="3" t="e">
        <v>#DIV/0!</v>
      </c>
      <c r="CD34" s="3">
        <v>7.8699305263615997</v>
      </c>
    </row>
    <row r="35" spans="1:82">
      <c r="A35" s="3" t="s">
        <v>34</v>
      </c>
      <c r="B35" s="3">
        <v>1.92</v>
      </c>
      <c r="C35" s="130">
        <v>108.71</v>
      </c>
      <c r="D35" s="130">
        <v>108.07</v>
      </c>
      <c r="E35" s="3">
        <v>90.88</v>
      </c>
      <c r="F35" s="15">
        <v>75.510000000000005</v>
      </c>
      <c r="G35" s="3">
        <v>58.68</v>
      </c>
      <c r="H35" s="3"/>
      <c r="I35" s="3">
        <v>12.34</v>
      </c>
      <c r="J35" s="3">
        <v>3.28</v>
      </c>
      <c r="K35" s="3">
        <v>151580.24</v>
      </c>
      <c r="L35" s="3" t="e">
        <v>#DIV/0!</v>
      </c>
      <c r="M35" s="3">
        <v>100.37</v>
      </c>
      <c r="N35" s="3">
        <v>5.25</v>
      </c>
      <c r="O35" s="3">
        <v>2.65</v>
      </c>
      <c r="P35" s="3">
        <v>2506150</v>
      </c>
      <c r="Q35" s="3">
        <v>8318.2313033549744</v>
      </c>
      <c r="R35" s="3"/>
      <c r="S35" s="3"/>
      <c r="T35" s="3">
        <v>301284</v>
      </c>
      <c r="U35" s="3"/>
      <c r="V35" s="3">
        <v>249197.4</v>
      </c>
      <c r="W35" s="3" t="e">
        <v>#DIV/0!</v>
      </c>
      <c r="X35" s="3"/>
      <c r="Y35" s="3">
        <v>3709675</v>
      </c>
      <c r="Z35" s="3">
        <v>12312.884189004395</v>
      </c>
      <c r="AA35" s="3">
        <v>146456</v>
      </c>
      <c r="AB35" s="3">
        <v>281195.52000000002</v>
      </c>
      <c r="AC35" s="3" t="e">
        <v>#DIV/0!</v>
      </c>
      <c r="AD35" s="3">
        <v>3286.8112000693695</v>
      </c>
      <c r="AE35" s="3">
        <v>3.085</v>
      </c>
      <c r="AF35" s="3">
        <v>1.3125</v>
      </c>
      <c r="AG35" s="3">
        <v>0.82</v>
      </c>
      <c r="AH35" s="3">
        <v>0.66249999999999998</v>
      </c>
      <c r="AI35" s="3">
        <v>183.11897410754034</v>
      </c>
      <c r="AJ35" s="3">
        <v>85.552684009980638</v>
      </c>
      <c r="AK35" s="3">
        <v>1044.2904605418892</v>
      </c>
      <c r="AL35" s="3">
        <v>54.134411660320836</v>
      </c>
      <c r="AM35" s="3">
        <v>125.4743287892601</v>
      </c>
      <c r="AN35" s="3">
        <v>93.993508434137937</v>
      </c>
      <c r="AO35" s="3">
        <v>245.49144278976377</v>
      </c>
      <c r="AP35" s="3">
        <v>78.338565936308015</v>
      </c>
      <c r="AQ35" s="3">
        <v>110.18651362984218</v>
      </c>
      <c r="AR35" s="3">
        <v>1.3155966630410438</v>
      </c>
      <c r="AS35" s="3">
        <v>0.75500525856013989</v>
      </c>
      <c r="AT35" s="3">
        <v>75.500525856014008</v>
      </c>
      <c r="AU35" s="3">
        <v>0.99411277711342105</v>
      </c>
      <c r="AV35" s="3">
        <v>3.2291115975146001</v>
      </c>
      <c r="AW35" s="3">
        <v>99.411277711342109</v>
      </c>
      <c r="AX35" s="3">
        <v>3.2291115975145965</v>
      </c>
      <c r="AY35" s="3">
        <v>2.3595817525677854</v>
      </c>
      <c r="AZ35" s="3">
        <v>9.4383270102711414</v>
      </c>
      <c r="BA35" s="3">
        <v>84.219616108228976</v>
      </c>
      <c r="BB35" s="3">
        <v>99.883174369104239</v>
      </c>
      <c r="BC35" s="3">
        <v>4.4491323734285357</v>
      </c>
      <c r="BD35" s="3">
        <v>0.81665626663935953</v>
      </c>
      <c r="BE35" s="3">
        <v>3.2666250665574381</v>
      </c>
      <c r="BF35" s="3">
        <v>4.5432257206740081</v>
      </c>
      <c r="BG35" s="3">
        <v>0.6603151133571572</v>
      </c>
      <c r="BH35" s="3">
        <v>2.6412604534286288</v>
      </c>
      <c r="BI35" s="3">
        <v>4.70217450837524</v>
      </c>
      <c r="BJ35" s="3">
        <v>0.274290298875492</v>
      </c>
      <c r="BK35" s="3">
        <v>-0.28103056477704996</v>
      </c>
      <c r="BL35" s="3">
        <v>4.3241396212110415</v>
      </c>
      <c r="BM35" s="3">
        <v>-5.9046209008347256E-3</v>
      </c>
      <c r="BN35" s="3">
        <v>3.1780716402918525</v>
      </c>
      <c r="BO35" s="3">
        <v>4.5992655650872569</v>
      </c>
      <c r="BP35" s="3">
        <v>3.1780716402918685</v>
      </c>
      <c r="BQ35" s="3">
        <v>4.0720989532747813</v>
      </c>
      <c r="BR35" s="3" t="e">
        <v>#NUM!</v>
      </c>
      <c r="BS35" s="3">
        <v>4.43342786452141</v>
      </c>
      <c r="BT35" s="3">
        <v>11.928870400687105</v>
      </c>
      <c r="BU35" s="3">
        <v>12.426000632454169</v>
      </c>
      <c r="BV35" s="3">
        <v>4.608863357825709</v>
      </c>
      <c r="BW35" s="3">
        <v>15.126454829668253</v>
      </c>
      <c r="BX35" s="3">
        <v>4.6040012467357787</v>
      </c>
      <c r="BY35" s="3" t="e">
        <v>#DIV/0!</v>
      </c>
      <c r="BZ35" s="3">
        <v>9.4184014881614058</v>
      </c>
      <c r="CA35" s="3" t="e">
        <v>#DIV/0!</v>
      </c>
      <c r="CB35" s="3">
        <v>9.0262049274847573</v>
      </c>
      <c r="CC35" s="3" t="e">
        <v>#DIV/0!</v>
      </c>
      <c r="CD35" s="3">
        <v>8.0976731336420045</v>
      </c>
    </row>
    <row r="36" spans="1:82">
      <c r="A36" s="3" t="s">
        <v>35</v>
      </c>
      <c r="B36" s="3">
        <v>1.83</v>
      </c>
      <c r="C36" s="130">
        <v>113.34</v>
      </c>
      <c r="D36" s="130">
        <v>110.62</v>
      </c>
      <c r="E36" s="3">
        <v>87.73</v>
      </c>
      <c r="F36" s="15">
        <v>78.819999999999993</v>
      </c>
      <c r="G36" s="3">
        <v>59.73</v>
      </c>
      <c r="H36" s="3"/>
      <c r="I36" s="3">
        <v>11.45</v>
      </c>
      <c r="J36" s="3">
        <v>4.01</v>
      </c>
      <c r="K36" s="3">
        <v>152506.76999999999</v>
      </c>
      <c r="L36" s="3" t="e">
        <v>#DIV/0!</v>
      </c>
      <c r="M36" s="3">
        <v>101.04</v>
      </c>
      <c r="N36" s="3">
        <v>5.07</v>
      </c>
      <c r="O36" s="3">
        <v>2.36</v>
      </c>
      <c r="P36" s="3">
        <v>2517300</v>
      </c>
      <c r="Q36" s="3">
        <v>8333.7195675060084</v>
      </c>
      <c r="R36" s="3"/>
      <c r="S36" s="3"/>
      <c r="T36" s="3">
        <v>302062</v>
      </c>
      <c r="U36" s="3"/>
      <c r="V36" s="3">
        <v>251755.27</v>
      </c>
      <c r="W36" s="3" t="e">
        <v>#DIV/0!</v>
      </c>
      <c r="X36" s="3"/>
      <c r="Y36" s="3">
        <v>3734625</v>
      </c>
      <c r="Z36" s="3">
        <v>12363.769689666358</v>
      </c>
      <c r="AA36" s="3">
        <v>162218</v>
      </c>
      <c r="AB36" s="3">
        <v>296858.94</v>
      </c>
      <c r="AC36" s="3" t="e">
        <v>#DIV/0!</v>
      </c>
      <c r="AD36" s="3">
        <v>3435.4558353644675</v>
      </c>
      <c r="AE36" s="3">
        <v>2.8624999999999998</v>
      </c>
      <c r="AF36" s="3">
        <v>1.2675000000000001</v>
      </c>
      <c r="AG36" s="3">
        <v>1.0024999999999999</v>
      </c>
      <c r="AH36" s="3">
        <v>0.59</v>
      </c>
      <c r="AI36" s="3">
        <v>184.95474182296843</v>
      </c>
      <c r="AJ36" s="3">
        <v>86.410349667180697</v>
      </c>
      <c r="AK36" s="3">
        <v>1086.1665080096188</v>
      </c>
      <c r="AL36" s="3">
        <v>56.305201567899687</v>
      </c>
      <c r="AM36" s="3">
        <v>126.21462732911674</v>
      </c>
      <c r="AN36" s="3">
        <v>94.548070133899358</v>
      </c>
      <c r="AO36" s="3">
        <v>251.2850408396022</v>
      </c>
      <c r="AP36" s="3">
        <v>80.187356092404883</v>
      </c>
      <c r="AQ36" s="3">
        <v>105.02152080344334</v>
      </c>
      <c r="AR36" s="3">
        <v>1.2488069553434964</v>
      </c>
      <c r="AS36" s="3">
        <v>0.71667544065623912</v>
      </c>
      <c r="AT36" s="3">
        <v>71.6675440656239</v>
      </c>
      <c r="AU36" s="3">
        <v>0.97600141168166576</v>
      </c>
      <c r="AV36" s="3">
        <v>-1.8218622523236028</v>
      </c>
      <c r="AW36" s="3">
        <v>97.600141168166573</v>
      </c>
      <c r="AX36" s="3">
        <v>-1.8218622523236097</v>
      </c>
      <c r="AY36" s="3">
        <v>5.559573314048083</v>
      </c>
      <c r="AZ36" s="3">
        <v>22.238293256192332</v>
      </c>
      <c r="BA36" s="3">
        <v>84.734406168679854</v>
      </c>
      <c r="BB36" s="3">
        <v>100.32756013779944</v>
      </c>
      <c r="BC36" s="3">
        <v>4.4591074564506137</v>
      </c>
      <c r="BD36" s="3">
        <v>0.99750830220779463</v>
      </c>
      <c r="BE36" s="3">
        <v>3.9900332088311785</v>
      </c>
      <c r="BF36" s="3">
        <v>4.5491083838321638</v>
      </c>
      <c r="BG36" s="3">
        <v>0.58826631581556654</v>
      </c>
      <c r="BH36" s="3">
        <v>2.3530652632622662</v>
      </c>
      <c r="BI36" s="3">
        <v>4.654165289188879</v>
      </c>
      <c r="BJ36" s="3">
        <v>0.22218865982520886</v>
      </c>
      <c r="BK36" s="3">
        <v>-0.33313220382733283</v>
      </c>
      <c r="BL36" s="3">
        <v>4.2720379821607581</v>
      </c>
      <c r="BM36" s="3">
        <v>-2.4291246174941244E-2</v>
      </c>
      <c r="BN36" s="3">
        <v>-1.8386625274106518</v>
      </c>
      <c r="BO36" s="3">
        <v>4.5808789398131502</v>
      </c>
      <c r="BP36" s="3">
        <v>-1.8386625274106727</v>
      </c>
      <c r="BQ36" s="3">
        <v>4.0898344067442149</v>
      </c>
      <c r="BR36" s="3" t="e">
        <v>#NUM!</v>
      </c>
      <c r="BS36" s="3">
        <v>4.4395217313211717</v>
      </c>
      <c r="BT36" s="3">
        <v>11.934964267486867</v>
      </c>
      <c r="BU36" s="3">
        <v>12.436212743827447</v>
      </c>
      <c r="BV36" s="3">
        <v>4.6155164780422355</v>
      </c>
      <c r="BW36" s="3">
        <v>15.133157969902051</v>
      </c>
      <c r="BX36" s="3">
        <v>4.6084404342704453</v>
      </c>
      <c r="BY36" s="3" t="e">
        <v>#DIV/0!</v>
      </c>
      <c r="BZ36" s="3">
        <v>9.4225256755846889</v>
      </c>
      <c r="CA36" s="3" t="e">
        <v>#DIV/0!</v>
      </c>
      <c r="CB36" s="3">
        <v>9.0280651622089092</v>
      </c>
      <c r="CC36" s="3" t="e">
        <v>#DIV/0!</v>
      </c>
      <c r="CD36" s="3">
        <v>8.1419048990150369</v>
      </c>
    </row>
    <row r="37" spans="1:82">
      <c r="A37" s="3" t="s">
        <v>36</v>
      </c>
      <c r="B37" s="3">
        <v>1.77</v>
      </c>
      <c r="C37" s="130">
        <v>121.08</v>
      </c>
      <c r="D37" s="130">
        <v>116.77</v>
      </c>
      <c r="E37" s="3">
        <v>96.62</v>
      </c>
      <c r="F37" s="15">
        <v>85.14</v>
      </c>
      <c r="G37" s="3">
        <v>60.3</v>
      </c>
      <c r="H37" s="3"/>
      <c r="I37" s="3">
        <v>11.17</v>
      </c>
      <c r="J37" s="3">
        <v>4.24</v>
      </c>
      <c r="K37" s="3">
        <v>156532.79</v>
      </c>
      <c r="L37" s="3" t="e">
        <v>#DIV/0!</v>
      </c>
      <c r="M37" s="3">
        <v>101.4</v>
      </c>
      <c r="N37" s="3">
        <v>4.49</v>
      </c>
      <c r="O37" s="3">
        <v>3.97</v>
      </c>
      <c r="P37" s="3">
        <v>2520450</v>
      </c>
      <c r="Q37" s="3">
        <v>8323.0139781857088</v>
      </c>
      <c r="R37" s="3"/>
      <c r="S37" s="3"/>
      <c r="T37" s="3">
        <v>302829</v>
      </c>
      <c r="U37" s="3"/>
      <c r="V37" s="3">
        <v>255952.13</v>
      </c>
      <c r="W37" s="3" t="e">
        <v>#DIV/0!</v>
      </c>
      <c r="X37" s="3"/>
      <c r="Y37" s="3">
        <v>3747950</v>
      </c>
      <c r="Z37" s="3">
        <v>12376.45668017264</v>
      </c>
      <c r="AA37" s="3">
        <v>179493</v>
      </c>
      <c r="AB37" s="3">
        <v>317702.61</v>
      </c>
      <c r="AC37" s="3" t="e">
        <v>#DIV/0!</v>
      </c>
      <c r="AD37" s="3">
        <v>3638.1091638912844</v>
      </c>
      <c r="AE37" s="3">
        <v>2.7925</v>
      </c>
      <c r="AF37" s="3">
        <v>1.1225000000000001</v>
      </c>
      <c r="AG37" s="3">
        <v>1.06</v>
      </c>
      <c r="AH37" s="3">
        <v>0.99250000000000005</v>
      </c>
      <c r="AI37" s="3">
        <v>186.91526208629188</v>
      </c>
      <c r="AJ37" s="3">
        <v>87.326299373652802</v>
      </c>
      <c r="AK37" s="3">
        <v>1132.2199679492267</v>
      </c>
      <c r="AL37" s="3">
        <v>58.692542114378639</v>
      </c>
      <c r="AM37" s="3">
        <v>127.46730750535822</v>
      </c>
      <c r="AN37" s="3">
        <v>95.486459729978307</v>
      </c>
      <c r="AO37" s="3">
        <v>261.26105696093441</v>
      </c>
      <c r="AP37" s="3">
        <v>83.370794129273364</v>
      </c>
      <c r="AQ37" s="3">
        <v>101.57819225251077</v>
      </c>
      <c r="AR37" s="3">
        <v>1.2070557094493704</v>
      </c>
      <c r="AS37" s="3">
        <v>0.69271489781886397</v>
      </c>
      <c r="AT37" s="3">
        <v>69.271489781886402</v>
      </c>
      <c r="AU37" s="3">
        <v>0.96440370003303599</v>
      </c>
      <c r="AV37" s="3">
        <v>-1.1882884091987873</v>
      </c>
      <c r="AW37" s="3">
        <v>96.440370003303599</v>
      </c>
      <c r="AX37" s="3">
        <v>-1.188288409198784</v>
      </c>
      <c r="AY37" s="3">
        <v>8.2641089320887318</v>
      </c>
      <c r="AZ37" s="3">
        <v>33.056435728354927</v>
      </c>
      <c r="BA37" s="3">
        <v>86.971306300544356</v>
      </c>
      <c r="BB37" s="3">
        <v>100.45310409935908</v>
      </c>
      <c r="BC37" s="3">
        <v>4.469651670326285</v>
      </c>
      <c r="BD37" s="3">
        <v>1.0544213875671282</v>
      </c>
      <c r="BE37" s="3">
        <v>4.2176855502685129</v>
      </c>
      <c r="BF37" s="3">
        <v>4.5589844545023706</v>
      </c>
      <c r="BG37" s="3">
        <v>0.98760706702067935</v>
      </c>
      <c r="BH37" s="3">
        <v>3.9504282680827174</v>
      </c>
      <c r="BI37" s="3">
        <v>4.6208288689212873</v>
      </c>
      <c r="BJ37" s="3">
        <v>0.18818409635215227</v>
      </c>
      <c r="BK37" s="3">
        <v>-0.36713676730038952</v>
      </c>
      <c r="BL37" s="3">
        <v>4.238033418687702</v>
      </c>
      <c r="BM37" s="3">
        <v>-3.624529606589439E-2</v>
      </c>
      <c r="BN37" s="3">
        <v>-1.1954049890953147</v>
      </c>
      <c r="BO37" s="3">
        <v>4.5689248899221973</v>
      </c>
      <c r="BP37" s="3">
        <v>-1.1954049890952945</v>
      </c>
      <c r="BQ37" s="3">
        <v>4.0993321037331398</v>
      </c>
      <c r="BR37" s="3" t="e">
        <v>#NUM!</v>
      </c>
      <c r="BS37" s="3">
        <v>4.4655782516170133</v>
      </c>
      <c r="BT37" s="3">
        <v>11.961020787782708</v>
      </c>
      <c r="BU37" s="3">
        <v>12.45274571378898</v>
      </c>
      <c r="BV37" s="3">
        <v>4.619073091157083</v>
      </c>
      <c r="BW37" s="3">
        <v>15.136719581803225</v>
      </c>
      <c r="BX37" s="3">
        <v>4.609690992718372</v>
      </c>
      <c r="BY37" s="3" t="e">
        <v>#DIV/0!</v>
      </c>
      <c r="BZ37" s="3">
        <v>9.4235512920385354</v>
      </c>
      <c r="CA37" s="3" t="e">
        <v>#DIV/0!</v>
      </c>
      <c r="CB37" s="3">
        <v>9.0267797252095061</v>
      </c>
      <c r="CC37" s="3" t="e">
        <v>#DIV/0!</v>
      </c>
      <c r="CD37" s="3">
        <v>8.1992193651950274</v>
      </c>
    </row>
    <row r="38" spans="1:82">
      <c r="A38" s="3" t="s">
        <v>37</v>
      </c>
      <c r="B38" s="3">
        <v>1.74</v>
      </c>
      <c r="C38" s="130">
        <v>127.97</v>
      </c>
      <c r="D38" s="130">
        <v>126.42</v>
      </c>
      <c r="E38" s="3">
        <v>104.3</v>
      </c>
      <c r="F38" s="15">
        <v>91.94</v>
      </c>
      <c r="G38" s="3">
        <v>59.3</v>
      </c>
      <c r="H38" s="3"/>
      <c r="I38" s="3">
        <v>11.17</v>
      </c>
      <c r="J38" s="3">
        <v>4.5999999999999996</v>
      </c>
      <c r="K38" s="3">
        <v>160020.26</v>
      </c>
      <c r="L38" s="3" t="e">
        <v>#DIV/0!</v>
      </c>
      <c r="M38" s="3">
        <v>100.71</v>
      </c>
      <c r="N38" s="3">
        <v>3.17</v>
      </c>
      <c r="O38" s="3">
        <v>4.09</v>
      </c>
      <c r="P38" s="3">
        <v>2515250</v>
      </c>
      <c r="Q38" s="3">
        <v>8287.6432483014505</v>
      </c>
      <c r="R38" s="3"/>
      <c r="S38" s="3"/>
      <c r="T38" s="3">
        <v>303494</v>
      </c>
      <c r="U38" s="3"/>
      <c r="V38" s="3">
        <v>260313.49</v>
      </c>
      <c r="W38" s="3" t="e">
        <v>#DIV/0!</v>
      </c>
      <c r="X38" s="3"/>
      <c r="Y38" s="3">
        <v>3722375</v>
      </c>
      <c r="Z38" s="3">
        <v>12265.069490665384</v>
      </c>
      <c r="AA38" s="3">
        <v>194285</v>
      </c>
      <c r="AB38" s="3">
        <v>338055.9</v>
      </c>
      <c r="AC38" s="3" t="e">
        <v>#DIV/0!</v>
      </c>
      <c r="AD38" s="3">
        <v>3827.168437739158</v>
      </c>
      <c r="AE38" s="3">
        <v>2.7925</v>
      </c>
      <c r="AF38" s="3">
        <v>0.79249999999999998</v>
      </c>
      <c r="AG38" s="3">
        <v>1.1499999999999999</v>
      </c>
      <c r="AH38" s="3">
        <v>1.0225</v>
      </c>
      <c r="AI38" s="3">
        <v>189.06478760028423</v>
      </c>
      <c r="AJ38" s="3">
        <v>88.330551816449827</v>
      </c>
      <c r="AK38" s="3">
        <v>1184.3020864748912</v>
      </c>
      <c r="AL38" s="3">
        <v>61.392399051640069</v>
      </c>
      <c r="AM38" s="3">
        <v>128.7706607246005</v>
      </c>
      <c r="AN38" s="3">
        <v>96.462808780717324</v>
      </c>
      <c r="AO38" s="3">
        <v>271.94663419063659</v>
      </c>
      <c r="AP38" s="3">
        <v>86.780659609160622</v>
      </c>
      <c r="AQ38" s="3">
        <v>99.856527977044479</v>
      </c>
      <c r="AR38" s="3">
        <v>1.18510142742449</v>
      </c>
      <c r="AS38" s="3">
        <v>0.68011559680028122</v>
      </c>
      <c r="AT38" s="3">
        <v>68.011559680028128</v>
      </c>
      <c r="AU38" s="3">
        <v>0.98788778619989059</v>
      </c>
      <c r="AV38" s="3">
        <v>2.4350887668774126</v>
      </c>
      <c r="AW38" s="3">
        <v>98.78877861998906</v>
      </c>
      <c r="AX38" s="3">
        <v>2.4350887668774139</v>
      </c>
      <c r="AY38" s="3">
        <v>8.622053472551805</v>
      </c>
      <c r="AZ38" s="3">
        <v>34.48821389020722</v>
      </c>
      <c r="BA38" s="3">
        <v>88.908982244248932</v>
      </c>
      <c r="BB38" s="3">
        <v>100.24585692472094</v>
      </c>
      <c r="BC38" s="3">
        <v>4.4810860479519485</v>
      </c>
      <c r="BD38" s="3">
        <v>1.1434377625663572</v>
      </c>
      <c r="BE38" s="3">
        <v>4.5737510502654288</v>
      </c>
      <c r="BF38" s="3">
        <v>4.5691575328227065</v>
      </c>
      <c r="BG38" s="3">
        <v>1.0173078320335982</v>
      </c>
      <c r="BH38" s="3">
        <v>4.0692313281343928</v>
      </c>
      <c r="BI38" s="3">
        <v>4.6037344355619876</v>
      </c>
      <c r="BJ38" s="3">
        <v>0.16982836368752563</v>
      </c>
      <c r="BK38" s="3">
        <v>-0.38549249996501622</v>
      </c>
      <c r="BL38" s="3">
        <v>4.2196776860230756</v>
      </c>
      <c r="BM38" s="3">
        <v>-1.2186164405351904E-2</v>
      </c>
      <c r="BN38" s="3">
        <v>2.4059131660542485</v>
      </c>
      <c r="BO38" s="3">
        <v>4.5929840215827396</v>
      </c>
      <c r="BP38" s="3">
        <v>2.4059131660542299</v>
      </c>
      <c r="BQ38" s="3">
        <v>4.0826093060036799</v>
      </c>
      <c r="BR38" s="3" t="e">
        <v>#NUM!</v>
      </c>
      <c r="BS38" s="3">
        <v>4.4876131750340011</v>
      </c>
      <c r="BT38" s="3">
        <v>11.983055711199695</v>
      </c>
      <c r="BU38" s="3">
        <v>12.469641914457316</v>
      </c>
      <c r="BV38" s="3">
        <v>4.6122450996600532</v>
      </c>
      <c r="BW38" s="3">
        <v>15.12987246339288</v>
      </c>
      <c r="BX38" s="3">
        <v>4.6076257378984717</v>
      </c>
      <c r="BY38" s="3" t="e">
        <v>#DIV/0!</v>
      </c>
      <c r="BZ38" s="3">
        <v>9.4145106224462403</v>
      </c>
      <c r="CA38" s="3" t="e">
        <v>#DIV/0!</v>
      </c>
      <c r="CB38" s="3">
        <v>9.0225209192076559</v>
      </c>
      <c r="CC38" s="3" t="e">
        <v>#DIV/0!</v>
      </c>
      <c r="CD38" s="3">
        <v>8.2498804974540647</v>
      </c>
    </row>
    <row r="39" spans="1:82">
      <c r="A39" s="3" t="s">
        <v>38</v>
      </c>
      <c r="B39" s="3">
        <v>1.59</v>
      </c>
      <c r="C39" s="130">
        <v>146.49</v>
      </c>
      <c r="D39" s="130">
        <v>137.32</v>
      </c>
      <c r="E39" s="3">
        <v>104.77</v>
      </c>
      <c r="F39" s="15">
        <v>103.27</v>
      </c>
      <c r="G39" s="3">
        <v>62.47</v>
      </c>
      <c r="H39" s="3"/>
      <c r="I39" s="3">
        <v>11.69</v>
      </c>
      <c r="J39" s="3">
        <v>5.53</v>
      </c>
      <c r="K39" s="3">
        <v>162235.45000000001</v>
      </c>
      <c r="L39" s="3" t="e">
        <v>#DIV/0!</v>
      </c>
      <c r="M39" s="3">
        <v>101.21</v>
      </c>
      <c r="N39" s="3">
        <v>2.08</v>
      </c>
      <c r="O39" s="3">
        <v>4.37</v>
      </c>
      <c r="P39" s="3">
        <v>2519475</v>
      </c>
      <c r="Q39" s="3">
        <v>8283.3870331404523</v>
      </c>
      <c r="R39" s="3"/>
      <c r="S39" s="3"/>
      <c r="T39" s="3">
        <v>304160</v>
      </c>
      <c r="U39" s="3"/>
      <c r="V39" s="3">
        <v>264368.61</v>
      </c>
      <c r="W39" s="3" t="e">
        <v>#DIV/0!</v>
      </c>
      <c r="X39" s="3"/>
      <c r="Y39" s="3">
        <v>3740850</v>
      </c>
      <c r="Z39" s="3">
        <v>12298.954497632823</v>
      </c>
      <c r="AA39" s="3">
        <v>199883</v>
      </c>
      <c r="AB39" s="3">
        <v>317813.97000000003</v>
      </c>
      <c r="AC39" s="3" t="e">
        <v>#DIV/0!</v>
      </c>
      <c r="AD39" s="3">
        <v>3548.9431580257001</v>
      </c>
      <c r="AE39" s="3">
        <v>2.9224999999999999</v>
      </c>
      <c r="AF39" s="3">
        <v>0.52</v>
      </c>
      <c r="AG39" s="3">
        <v>1.3825000000000001</v>
      </c>
      <c r="AH39" s="3">
        <v>1.0925</v>
      </c>
      <c r="AI39" s="3">
        <v>191.67860828885816</v>
      </c>
      <c r="AJ39" s="3">
        <v>89.551721695312239</v>
      </c>
      <c r="AK39" s="3">
        <v>1249.7939918569525</v>
      </c>
      <c r="AL39" s="3">
        <v>64.78739871919575</v>
      </c>
      <c r="AM39" s="3">
        <v>130.17748019301678</v>
      </c>
      <c r="AN39" s="3">
        <v>97.516664966646672</v>
      </c>
      <c r="AO39" s="3">
        <v>283.8307021047674</v>
      </c>
      <c r="AP39" s="3">
        <v>90.572974434080948</v>
      </c>
      <c r="AQ39" s="3">
        <v>91.248206599713072</v>
      </c>
      <c r="AR39" s="3">
        <v>1.0798398180926698</v>
      </c>
      <c r="AS39" s="3">
        <v>0.61970721267872009</v>
      </c>
      <c r="AT39" s="3">
        <v>61.970721267872015</v>
      </c>
      <c r="AU39" s="3">
        <v>0.93740187043484191</v>
      </c>
      <c r="AV39" s="3">
        <v>-5.110490935337193</v>
      </c>
      <c r="AW39" s="3">
        <v>93.740187043484184</v>
      </c>
      <c r="AX39" s="3">
        <v>-5.110490935337201</v>
      </c>
      <c r="AY39" s="3">
        <v>3.1750655403437245</v>
      </c>
      <c r="AZ39" s="3">
        <v>12.700262161374898</v>
      </c>
      <c r="BA39" s="3">
        <v>90.139765698654244</v>
      </c>
      <c r="BB39" s="3">
        <v>100.41424525411442</v>
      </c>
      <c r="BC39" s="3">
        <v>4.4948163544002071</v>
      </c>
      <c r="BD39" s="3">
        <v>1.3730306448258567</v>
      </c>
      <c r="BE39" s="3">
        <v>5.4921225793034267</v>
      </c>
      <c r="BF39" s="3">
        <v>4.580023286133013</v>
      </c>
      <c r="BG39" s="3">
        <v>1.0865753310306481</v>
      </c>
      <c r="BH39" s="3">
        <v>4.3463013241225923</v>
      </c>
      <c r="BI39" s="3">
        <v>4.51358333856769</v>
      </c>
      <c r="BJ39" s="3">
        <v>7.6812713555275303E-2</v>
      </c>
      <c r="BK39" s="3">
        <v>-0.47850815009726666</v>
      </c>
      <c r="BL39" s="3">
        <v>4.126662035890825</v>
      </c>
      <c r="BM39" s="3">
        <v>-6.4643198152187331E-2</v>
      </c>
      <c r="BN39" s="3">
        <v>-5.2457033746835426</v>
      </c>
      <c r="BO39" s="3">
        <v>4.5405269878359036</v>
      </c>
      <c r="BP39" s="3">
        <v>-5.2457033746835968</v>
      </c>
      <c r="BQ39" s="3">
        <v>4.1346864415054787</v>
      </c>
      <c r="BR39" s="3" t="e">
        <v>#NUM!</v>
      </c>
      <c r="BS39" s="3">
        <v>4.5013614179542012</v>
      </c>
      <c r="BT39" s="3">
        <v>11.996803954119896</v>
      </c>
      <c r="BU39" s="3">
        <v>12.485099658277809</v>
      </c>
      <c r="BV39" s="3">
        <v>4.6171975662008098</v>
      </c>
      <c r="BW39" s="3">
        <v>15.134823416295454</v>
      </c>
      <c r="BX39" s="3">
        <v>4.6093040821940434</v>
      </c>
      <c r="BY39" s="3" t="e">
        <v>#DIV/0!</v>
      </c>
      <c r="BZ39" s="3">
        <v>9.4172695375553346</v>
      </c>
      <c r="CA39" s="3" t="e">
        <v>#DIV/0!</v>
      </c>
      <c r="CB39" s="3">
        <v>9.0220072257097499</v>
      </c>
      <c r="CC39" s="3" t="e">
        <v>#DIV/0!</v>
      </c>
      <c r="CD39" s="3">
        <v>8.1744051361828429</v>
      </c>
    </row>
    <row r="40" spans="1:82">
      <c r="A40" s="3" t="s">
        <v>39</v>
      </c>
      <c r="B40" s="3">
        <v>1.91</v>
      </c>
      <c r="C40" s="130">
        <v>154.11000000000001</v>
      </c>
      <c r="D40" s="130">
        <v>141.68</v>
      </c>
      <c r="E40" s="3">
        <v>115.83</v>
      </c>
      <c r="F40" s="15">
        <v>117.52</v>
      </c>
      <c r="G40" s="3">
        <v>63.98</v>
      </c>
      <c r="H40" s="3"/>
      <c r="I40" s="3">
        <v>12.89</v>
      </c>
      <c r="J40" s="3">
        <v>6.24</v>
      </c>
      <c r="K40" s="3">
        <v>165200.43</v>
      </c>
      <c r="L40" s="3" t="e">
        <v>#DIV/0!</v>
      </c>
      <c r="M40" s="3">
        <v>100.72</v>
      </c>
      <c r="N40" s="3">
        <v>1.94</v>
      </c>
      <c r="O40" s="3">
        <v>5.3</v>
      </c>
      <c r="P40" s="3">
        <v>2501275</v>
      </c>
      <c r="Q40" s="3">
        <v>8203.5375300916348</v>
      </c>
      <c r="R40" s="3"/>
      <c r="S40" s="3"/>
      <c r="T40" s="3">
        <v>304902</v>
      </c>
      <c r="U40" s="3"/>
      <c r="V40" s="3">
        <v>269127.86</v>
      </c>
      <c r="W40" s="3" t="e">
        <v>#DIV/0!</v>
      </c>
      <c r="X40" s="3"/>
      <c r="Y40" s="3">
        <v>3722900</v>
      </c>
      <c r="Z40" s="3">
        <v>12210.152770398357</v>
      </c>
      <c r="AA40" s="3">
        <v>205597</v>
      </c>
      <c r="AB40" s="3">
        <v>392690.26999999996</v>
      </c>
      <c r="AC40" s="3" t="e">
        <v>#DIV/0!</v>
      </c>
      <c r="AD40" s="3">
        <v>4317.7103874287113</v>
      </c>
      <c r="AE40" s="3">
        <v>3.2225000000000001</v>
      </c>
      <c r="AF40" s="3">
        <v>0.48499999999999999</v>
      </c>
      <c r="AG40" s="3">
        <v>1.56</v>
      </c>
      <c r="AH40" s="3">
        <v>1.325</v>
      </c>
      <c r="AI40" s="3">
        <v>194.66879457816435</v>
      </c>
      <c r="AJ40" s="3">
        <v>90.948728553759111</v>
      </c>
      <c r="AK40" s="3">
        <v>1327.7811369488263</v>
      </c>
      <c r="AL40" s="3">
        <v>68.830132399273552</v>
      </c>
      <c r="AM40" s="3">
        <v>131.90233180557425</v>
      </c>
      <c r="AN40" s="3">
        <v>98.808760777454737</v>
      </c>
      <c r="AO40" s="3">
        <v>298.87372931632007</v>
      </c>
      <c r="AP40" s="3">
        <v>95.373342079087237</v>
      </c>
      <c r="AQ40" s="3">
        <v>109.6126255380201</v>
      </c>
      <c r="AR40" s="3">
        <v>1.2941645541832811</v>
      </c>
      <c r="AS40" s="3">
        <v>0.74270562650403515</v>
      </c>
      <c r="AT40" s="3">
        <v>74.270562650403519</v>
      </c>
      <c r="AU40" s="3">
        <v>0.91934332619557457</v>
      </c>
      <c r="AV40" s="3">
        <v>-1.9264463629553399</v>
      </c>
      <c r="AW40" s="3">
        <v>91.934332619557452</v>
      </c>
      <c r="AX40" s="3">
        <v>-1.9264463629553381</v>
      </c>
      <c r="AY40" s="3">
        <v>-13.71400338791644</v>
      </c>
      <c r="AZ40" s="3">
        <v>-54.856013551665761</v>
      </c>
      <c r="BA40" s="3">
        <v>91.787140563402957</v>
      </c>
      <c r="BB40" s="3">
        <v>99.68888014288099</v>
      </c>
      <c r="BC40" s="3">
        <v>4.5102959252485935</v>
      </c>
      <c r="BD40" s="3">
        <v>1.5479570848386359</v>
      </c>
      <c r="BE40" s="3">
        <v>6.1918283393545437</v>
      </c>
      <c r="BF40" s="3">
        <v>4.5931862726592936</v>
      </c>
      <c r="BG40" s="3">
        <v>1.3162986526280562</v>
      </c>
      <c r="BH40" s="3">
        <v>5.2651946105122249</v>
      </c>
      <c r="BI40" s="3">
        <v>4.6969525643940884</v>
      </c>
      <c r="BJ40" s="3">
        <v>0.25786535505956798</v>
      </c>
      <c r="BK40" s="3">
        <v>-0.29745550859297382</v>
      </c>
      <c r="BL40" s="3">
        <v>4.3077146773951176</v>
      </c>
      <c r="BM40" s="3">
        <v>-8.4095639672708097E-2</v>
      </c>
      <c r="BN40" s="3">
        <v>-1.9452441520520767</v>
      </c>
      <c r="BO40" s="3">
        <v>4.5210745463153836</v>
      </c>
      <c r="BP40" s="3">
        <v>-1.9452441520519947</v>
      </c>
      <c r="BQ40" s="3">
        <v>4.1585705345213722</v>
      </c>
      <c r="BR40" s="3" t="e">
        <v>#NUM!</v>
      </c>
      <c r="BS40" s="3">
        <v>4.519472206805502</v>
      </c>
      <c r="BT40" s="3">
        <v>12.014914742971197</v>
      </c>
      <c r="BU40" s="3">
        <v>12.502941861642245</v>
      </c>
      <c r="BV40" s="3">
        <v>4.6123443897360916</v>
      </c>
      <c r="BW40" s="3">
        <v>15.130013492435024</v>
      </c>
      <c r="BX40" s="3">
        <v>4.602054137576804</v>
      </c>
      <c r="BY40" s="3" t="e">
        <v>#DIV/0!</v>
      </c>
      <c r="BZ40" s="3">
        <v>9.4100230789346142</v>
      </c>
      <c r="CA40" s="3" t="e">
        <v>#DIV/0!</v>
      </c>
      <c r="CB40" s="3">
        <v>9.0123207463322199</v>
      </c>
      <c r="CC40" s="3" t="e">
        <v>#DIV/0!</v>
      </c>
      <c r="CD40" s="3">
        <v>8.3704805378269462</v>
      </c>
    </row>
    <row r="41" spans="1:82">
      <c r="A41" s="3" t="s">
        <v>40</v>
      </c>
      <c r="B41" s="3">
        <v>2.33</v>
      </c>
      <c r="C41" s="130">
        <v>127.35</v>
      </c>
      <c r="D41" s="130">
        <v>122.25</v>
      </c>
      <c r="E41" s="3">
        <v>116.63</v>
      </c>
      <c r="F41" s="15">
        <v>110.1</v>
      </c>
      <c r="G41" s="3">
        <v>60.88</v>
      </c>
      <c r="H41" s="3"/>
      <c r="I41" s="3">
        <v>13.65</v>
      </c>
      <c r="J41" s="3">
        <v>6.22</v>
      </c>
      <c r="K41" s="3">
        <v>161831.38</v>
      </c>
      <c r="L41" s="3" t="e">
        <v>#DIV/0!</v>
      </c>
      <c r="M41" s="3">
        <v>98.6</v>
      </c>
      <c r="N41" s="3">
        <v>0.5</v>
      </c>
      <c r="O41" s="3">
        <v>1.6</v>
      </c>
      <c r="P41" s="3">
        <v>2471175</v>
      </c>
      <c r="Q41" s="3">
        <v>8085.8822836500703</v>
      </c>
      <c r="R41" s="3"/>
      <c r="S41" s="3"/>
      <c r="T41" s="3">
        <v>305616</v>
      </c>
      <c r="U41" s="3"/>
      <c r="V41" s="3">
        <v>258117.87</v>
      </c>
      <c r="W41" s="3" t="e">
        <v>#DIV/0!</v>
      </c>
      <c r="X41" s="3"/>
      <c r="Y41" s="3">
        <v>3644250</v>
      </c>
      <c r="Z41" s="3">
        <v>11924.277524736925</v>
      </c>
      <c r="AA41" s="3">
        <v>192902</v>
      </c>
      <c r="AB41" s="3">
        <v>449461.66000000003</v>
      </c>
      <c r="AC41" s="3" t="e">
        <v>#DIV/0!</v>
      </c>
      <c r="AD41" s="3">
        <v>4866.2532733105418</v>
      </c>
      <c r="AE41" s="3">
        <v>3.4125000000000001</v>
      </c>
      <c r="AF41" s="3">
        <v>0.125</v>
      </c>
      <c r="AG41" s="3">
        <v>1.5549999999999999</v>
      </c>
      <c r="AH41" s="3">
        <v>0.4</v>
      </c>
      <c r="AI41" s="3">
        <v>197.6958943338548</v>
      </c>
      <c r="AJ41" s="3">
        <v>92.36298128277005</v>
      </c>
      <c r="AK41" s="3">
        <v>1410.3691236670434</v>
      </c>
      <c r="AL41" s="3">
        <v>73.111366634508386</v>
      </c>
      <c r="AM41" s="3">
        <v>132.42994113279656</v>
      </c>
      <c r="AN41" s="3">
        <v>99.203995820564572</v>
      </c>
      <c r="AO41" s="3">
        <v>303.65570898538118</v>
      </c>
      <c r="AP41" s="3">
        <v>96.899315552352633</v>
      </c>
      <c r="AQ41" s="3">
        <v>133.71592539454807</v>
      </c>
      <c r="AR41" s="3">
        <v>1.5607899389065651</v>
      </c>
      <c r="AS41" s="3">
        <v>0.89571875977421234</v>
      </c>
      <c r="AT41" s="3">
        <v>89.571875977421243</v>
      </c>
      <c r="AU41" s="3">
        <v>0.9599528857479388</v>
      </c>
      <c r="AV41" s="3">
        <v>4.4172354761539037</v>
      </c>
      <c r="AW41" s="3">
        <v>95.995288574793875</v>
      </c>
      <c r="AX41" s="3">
        <v>4.4172354761539045</v>
      </c>
      <c r="AY41" s="3">
        <v>-5.1615541922290458</v>
      </c>
      <c r="AZ41" s="3">
        <v>-20.646216768916183</v>
      </c>
      <c r="BA41" s="3">
        <v>89.915260048835705</v>
      </c>
      <c r="BB41" s="3">
        <v>98.48923784353336</v>
      </c>
      <c r="BC41" s="3">
        <v>4.5257262629039516</v>
      </c>
      <c r="BD41" s="3">
        <v>1.5430337655358173</v>
      </c>
      <c r="BE41" s="3">
        <v>6.1721350621432691</v>
      </c>
      <c r="BF41" s="3">
        <v>4.597178293928831</v>
      </c>
      <c r="BG41" s="3">
        <v>0.39920212695374602</v>
      </c>
      <c r="BH41" s="3">
        <v>1.5968085078149841</v>
      </c>
      <c r="BI41" s="3">
        <v>4.8957175899131586</v>
      </c>
      <c r="BJ41" s="3">
        <v>0.4451920641928187</v>
      </c>
      <c r="BK41" s="3">
        <v>-0.1101287994597233</v>
      </c>
      <c r="BL41" s="3">
        <v>4.495041386528368</v>
      </c>
      <c r="BM41" s="3">
        <v>-4.0871073070484557E-2</v>
      </c>
      <c r="BN41" s="3">
        <v>4.322456660222354</v>
      </c>
      <c r="BO41" s="3">
        <v>4.5642991129176069</v>
      </c>
      <c r="BP41" s="3">
        <v>4.3224566602223291</v>
      </c>
      <c r="BQ41" s="3">
        <v>4.1089047135534305</v>
      </c>
      <c r="BR41" s="3" t="e">
        <v>#NUM!</v>
      </c>
      <c r="BS41" s="3">
        <v>4.4988676717759732</v>
      </c>
      <c r="BT41" s="3">
        <v>11.994310207941668</v>
      </c>
      <c r="BU41" s="3">
        <v>12.461171620039902</v>
      </c>
      <c r="BV41" s="3">
        <v>4.5910712616085894</v>
      </c>
      <c r="BW41" s="3">
        <v>15.10866114093626</v>
      </c>
      <c r="BX41" s="3">
        <v>4.5899472817369409</v>
      </c>
      <c r="BY41" s="3" t="e">
        <v>#DIV/0!</v>
      </c>
      <c r="BZ41" s="3">
        <v>9.3863317289934791</v>
      </c>
      <c r="CA41" s="3" t="e">
        <v>#DIV/0!</v>
      </c>
      <c r="CB41" s="3">
        <v>8.9978748920499871</v>
      </c>
      <c r="CC41" s="3" t="e">
        <v>#DIV/0!</v>
      </c>
      <c r="CD41" s="3">
        <v>8.4900795715800861</v>
      </c>
    </row>
    <row r="42" spans="1:82">
      <c r="A42" s="3" t="s">
        <v>41</v>
      </c>
      <c r="B42" s="3">
        <v>2.23</v>
      </c>
      <c r="C42" s="130">
        <v>115.77</v>
      </c>
      <c r="D42" s="130">
        <v>115.94</v>
      </c>
      <c r="E42" s="3">
        <v>84.19</v>
      </c>
      <c r="F42" s="15">
        <v>96.63</v>
      </c>
      <c r="G42" s="3">
        <v>57.69</v>
      </c>
      <c r="H42" s="3"/>
      <c r="I42" s="3">
        <v>12.56</v>
      </c>
      <c r="J42" s="3">
        <v>5.78</v>
      </c>
      <c r="K42" s="3">
        <v>163315.01999999999</v>
      </c>
      <c r="L42" s="3" t="e">
        <v>#DIV/0!</v>
      </c>
      <c r="M42" s="3">
        <v>97.23</v>
      </c>
      <c r="N42" s="3">
        <v>0.18</v>
      </c>
      <c r="O42" s="3">
        <v>-0.04</v>
      </c>
      <c r="P42" s="3">
        <v>2462700</v>
      </c>
      <c r="Q42" s="3">
        <v>8041.8107544156974</v>
      </c>
      <c r="R42" s="3"/>
      <c r="S42" s="3"/>
      <c r="T42" s="3">
        <v>306237</v>
      </c>
      <c r="U42" s="3"/>
      <c r="V42" s="3">
        <v>252528.76</v>
      </c>
      <c r="W42" s="3" t="e">
        <v>#DIV/0!</v>
      </c>
      <c r="X42" s="3"/>
      <c r="Y42" s="3">
        <v>3593750</v>
      </c>
      <c r="Z42" s="3">
        <v>11735.192024477774</v>
      </c>
      <c r="AA42" s="3">
        <v>189454</v>
      </c>
      <c r="AB42" s="3">
        <v>422482.42</v>
      </c>
      <c r="AC42" s="3" t="e">
        <v>#DIV/0!</v>
      </c>
      <c r="AD42" s="3">
        <v>4508.9981080882717</v>
      </c>
      <c r="AE42" s="3">
        <v>3.14</v>
      </c>
      <c r="AF42" s="3">
        <v>4.4999999999999998E-2</v>
      </c>
      <c r="AG42" s="3">
        <v>1.4450000000000001</v>
      </c>
      <c r="AH42" s="3">
        <v>-0.01</v>
      </c>
      <c r="AI42" s="3">
        <v>200.55260000697902</v>
      </c>
      <c r="AJ42" s="3">
        <v>93.697626362306096</v>
      </c>
      <c r="AK42" s="3">
        <v>1491.8884590149985</v>
      </c>
      <c r="AL42" s="3">
        <v>77.337203625982966</v>
      </c>
      <c r="AM42" s="3">
        <v>132.41669813868327</v>
      </c>
      <c r="AN42" s="3">
        <v>99.194075420982514</v>
      </c>
      <c r="AO42" s="3">
        <v>303.53424670178703</v>
      </c>
      <c r="AP42" s="3">
        <v>96.860555826131687</v>
      </c>
      <c r="AQ42" s="3">
        <v>127.97704447632712</v>
      </c>
      <c r="AR42" s="3">
        <v>1.4723780037705219</v>
      </c>
      <c r="AS42" s="3">
        <v>0.84498020302468968</v>
      </c>
      <c r="AT42" s="3">
        <v>84.498020302468973</v>
      </c>
      <c r="AU42" s="3">
        <v>1.0014684287812041</v>
      </c>
      <c r="AV42" s="3">
        <v>4.324747979784326</v>
      </c>
      <c r="AW42" s="3">
        <v>100.14684287812041</v>
      </c>
      <c r="AX42" s="3">
        <v>4.3247479797843287</v>
      </c>
      <c r="AY42" s="3">
        <v>0.23287907538380725</v>
      </c>
      <c r="AZ42" s="3">
        <v>0.93151630153522902</v>
      </c>
      <c r="BA42" s="3">
        <v>90.739586433612573</v>
      </c>
      <c r="BB42" s="3">
        <v>98.151464804099106</v>
      </c>
      <c r="BC42" s="3">
        <v>4.5400728566108732</v>
      </c>
      <c r="BD42" s="3">
        <v>1.4346593706921595</v>
      </c>
      <c r="BE42" s="3">
        <v>5.7386374827686382</v>
      </c>
      <c r="BF42" s="3">
        <v>4.5970782889284978</v>
      </c>
      <c r="BG42" s="3">
        <v>-1.0000500033324755E-2</v>
      </c>
      <c r="BH42" s="3">
        <v>-4.000200013329902E-2</v>
      </c>
      <c r="BI42" s="3">
        <v>4.8518509078075773</v>
      </c>
      <c r="BJ42" s="3">
        <v>0.38687878337998183</v>
      </c>
      <c r="BK42" s="3">
        <v>-0.16844208027256014</v>
      </c>
      <c r="BL42" s="3">
        <v>4.436728105715531</v>
      </c>
      <c r="BM42" s="3">
        <v>1.4673516939497444E-3</v>
      </c>
      <c r="BN42" s="3">
        <v>4.2338424764434297</v>
      </c>
      <c r="BO42" s="3">
        <v>4.6066375376820412</v>
      </c>
      <c r="BP42" s="3">
        <v>4.2338424764434279</v>
      </c>
      <c r="BQ42" s="3">
        <v>4.0550838482687981</v>
      </c>
      <c r="BR42" s="3" t="e">
        <v>#NUM!</v>
      </c>
      <c r="BS42" s="3">
        <v>4.5079937165178334</v>
      </c>
      <c r="BT42" s="3">
        <v>12.003436252683528</v>
      </c>
      <c r="BU42" s="3">
        <v>12.439280422201426</v>
      </c>
      <c r="BV42" s="3">
        <v>4.5770793058215657</v>
      </c>
      <c r="BW42" s="3">
        <v>15.094706783527798</v>
      </c>
      <c r="BX42" s="3">
        <v>4.5865118447486415</v>
      </c>
      <c r="BY42" s="3" t="e">
        <v>#DIV/0!</v>
      </c>
      <c r="BZ42" s="3">
        <v>9.3703474715494366</v>
      </c>
      <c r="CA42" s="3" t="e">
        <v>#DIV/0!</v>
      </c>
      <c r="CB42" s="3">
        <v>8.9924095550261054</v>
      </c>
      <c r="CC42" s="3" t="e">
        <v>#DIV/0!</v>
      </c>
      <c r="CD42" s="3">
        <v>8.4138302588353397</v>
      </c>
    </row>
    <row r="43" spans="1:82">
      <c r="A43" s="3" t="s">
        <v>42</v>
      </c>
      <c r="B43" s="3">
        <v>1.94</v>
      </c>
      <c r="C43" s="130">
        <v>119</v>
      </c>
      <c r="D43" s="130">
        <v>116.21</v>
      </c>
      <c r="E43" s="3">
        <v>88.1</v>
      </c>
      <c r="F43" s="15">
        <v>90.09</v>
      </c>
      <c r="G43" s="3">
        <v>60.97</v>
      </c>
      <c r="H43" s="3"/>
      <c r="I43" s="3">
        <v>10.26</v>
      </c>
      <c r="J43" s="3">
        <v>5.17</v>
      </c>
      <c r="K43" s="3">
        <v>168196.41</v>
      </c>
      <c r="L43" s="3" t="e">
        <v>#DIV/0!</v>
      </c>
      <c r="M43" s="3">
        <v>97.1</v>
      </c>
      <c r="N43" s="3">
        <v>0.18</v>
      </c>
      <c r="O43" s="3">
        <v>-1.1499999999999999</v>
      </c>
      <c r="P43" s="3">
        <v>2451600</v>
      </c>
      <c r="Q43" s="3">
        <v>7989.1548754179348</v>
      </c>
      <c r="R43" s="3"/>
      <c r="S43" s="3"/>
      <c r="T43" s="3">
        <v>306866</v>
      </c>
      <c r="U43" s="3"/>
      <c r="V43" s="3">
        <v>259498.85</v>
      </c>
      <c r="W43" s="3" t="e">
        <v>#DIV/0!</v>
      </c>
      <c r="X43" s="3"/>
      <c r="Y43" s="3">
        <v>3588900</v>
      </c>
      <c r="Z43" s="3">
        <v>11695.332816278114</v>
      </c>
      <c r="AA43" s="3">
        <v>200516</v>
      </c>
      <c r="AB43" s="3">
        <v>389001.04</v>
      </c>
      <c r="AC43" s="3" t="e">
        <v>#DIV/0!</v>
      </c>
      <c r="AD43" s="3">
        <v>4098.6882172846481</v>
      </c>
      <c r="AE43" s="3">
        <v>2.5649999999999999</v>
      </c>
      <c r="AF43" s="3">
        <v>4.4999999999999998E-2</v>
      </c>
      <c r="AG43" s="3">
        <v>1.2925</v>
      </c>
      <c r="AH43" s="3">
        <v>-0.28749999999999998</v>
      </c>
      <c r="AI43" s="3">
        <v>203.14474236206925</v>
      </c>
      <c r="AJ43" s="3">
        <v>94.908668183038913</v>
      </c>
      <c r="AK43" s="3">
        <v>1569.0190923460741</v>
      </c>
      <c r="AL43" s="3">
        <v>81.335537053446288</v>
      </c>
      <c r="AM43" s="3">
        <v>132.03600013153456</v>
      </c>
      <c r="AN43" s="3">
        <v>98.908892454147193</v>
      </c>
      <c r="AO43" s="3">
        <v>300.04360286471649</v>
      </c>
      <c r="AP43" s="3">
        <v>95.746659434131175</v>
      </c>
      <c r="AQ43" s="3">
        <v>111.33428981348636</v>
      </c>
      <c r="AR43" s="3">
        <v>1.2609228143282962</v>
      </c>
      <c r="AS43" s="3">
        <v>0.72362858784981143</v>
      </c>
      <c r="AT43" s="3">
        <v>72.362858784981142</v>
      </c>
      <c r="AU43" s="3">
        <v>0.97655462184873942</v>
      </c>
      <c r="AV43" s="3">
        <v>-2.487727642376607</v>
      </c>
      <c r="AW43" s="3">
        <v>97.65546218487394</v>
      </c>
      <c r="AX43" s="3">
        <v>-2.4877276423766066</v>
      </c>
      <c r="AY43" s="3">
        <v>1.170295155322254</v>
      </c>
      <c r="AZ43" s="3">
        <v>4.6811806212890161</v>
      </c>
      <c r="BA43" s="3">
        <v>93.451739362480808</v>
      </c>
      <c r="BB43" s="3">
        <v>97.709071796698481</v>
      </c>
      <c r="BC43" s="3">
        <v>4.5529150416241677</v>
      </c>
      <c r="BD43" s="3">
        <v>1.2842185013294483</v>
      </c>
      <c r="BE43" s="3">
        <v>5.136874005317793</v>
      </c>
      <c r="BF43" s="3">
        <v>4.5941991481776547</v>
      </c>
      <c r="BG43" s="3">
        <v>-0.28791407508430567</v>
      </c>
      <c r="BH43" s="3">
        <v>-1.1516563003372227</v>
      </c>
      <c r="BI43" s="3">
        <v>4.7125372954107858</v>
      </c>
      <c r="BJ43" s="3">
        <v>0.2318438452190526</v>
      </c>
      <c r="BK43" s="3">
        <v>-0.32347701843348914</v>
      </c>
      <c r="BL43" s="3">
        <v>4.2816931675546019</v>
      </c>
      <c r="BM43" s="3">
        <v>-2.3724593876747122E-2</v>
      </c>
      <c r="BN43" s="3">
        <v>-2.5191945570696865</v>
      </c>
      <c r="BO43" s="3">
        <v>4.5814455921113444</v>
      </c>
      <c r="BP43" s="3">
        <v>-2.5191945570696817</v>
      </c>
      <c r="BQ43" s="3">
        <v>4.1103819399197246</v>
      </c>
      <c r="BR43" s="3" t="e">
        <v>#NUM!</v>
      </c>
      <c r="BS43" s="3">
        <v>4.5374451464889862</v>
      </c>
      <c r="BT43" s="3">
        <v>12.03288768265468</v>
      </c>
      <c r="BU43" s="3">
        <v>12.466507549979031</v>
      </c>
      <c r="BV43" s="3">
        <v>4.5757413752972793</v>
      </c>
      <c r="BW43" s="3">
        <v>15.093356306827106</v>
      </c>
      <c r="BX43" s="3">
        <v>4.5819944083378878</v>
      </c>
      <c r="BY43" s="3" t="e">
        <v>#DIV/0!</v>
      </c>
      <c r="BZ43" s="3">
        <v>9.3669451366106316</v>
      </c>
      <c r="CA43" s="3" t="e">
        <v>#DIV/0!</v>
      </c>
      <c r="CB43" s="3">
        <v>8.9858402603772412</v>
      </c>
      <c r="CC43" s="3" t="e">
        <v>#DIV/0!</v>
      </c>
      <c r="CD43" s="3">
        <v>8.318422254494692</v>
      </c>
    </row>
    <row r="44" spans="1:82">
      <c r="A44" s="3" t="s">
        <v>43</v>
      </c>
      <c r="B44" s="3">
        <v>1.79</v>
      </c>
      <c r="C44" s="130">
        <v>124.72</v>
      </c>
      <c r="D44" s="130">
        <v>117.57</v>
      </c>
      <c r="E44" s="3">
        <v>83.48</v>
      </c>
      <c r="F44" s="15">
        <v>90.73</v>
      </c>
      <c r="G44" s="3">
        <v>63.04</v>
      </c>
      <c r="H44" s="3"/>
      <c r="I44" s="3">
        <v>8.76</v>
      </c>
      <c r="J44" s="3">
        <v>4.3899999999999997</v>
      </c>
      <c r="K44" s="3">
        <v>172071.22</v>
      </c>
      <c r="L44" s="3" t="e">
        <v>#DIV/0!</v>
      </c>
      <c r="M44" s="3">
        <v>97.42</v>
      </c>
      <c r="N44" s="3">
        <v>0.15</v>
      </c>
      <c r="O44" s="3">
        <v>-1.62</v>
      </c>
      <c r="P44" s="3">
        <v>2466475</v>
      </c>
      <c r="Q44" s="3">
        <v>8019.1531766442431</v>
      </c>
      <c r="R44" s="3"/>
      <c r="S44" s="3"/>
      <c r="T44" s="3">
        <v>307573</v>
      </c>
      <c r="U44" s="3"/>
      <c r="V44" s="3">
        <v>265717.43</v>
      </c>
      <c r="W44" s="3" t="e">
        <v>#DIV/0!</v>
      </c>
      <c r="X44" s="3"/>
      <c r="Y44" s="3">
        <v>3600625</v>
      </c>
      <c r="Z44" s="3">
        <v>11706.570472700791</v>
      </c>
      <c r="AA44" s="3">
        <v>220613</v>
      </c>
      <c r="AB44" s="3">
        <v>394897.27</v>
      </c>
      <c r="AC44" s="3" t="e">
        <v>#DIV/0!</v>
      </c>
      <c r="AD44" s="3">
        <v>4115.6443262464663</v>
      </c>
      <c r="AE44" s="3">
        <v>2.19</v>
      </c>
      <c r="AF44" s="3">
        <v>3.7499999999999999E-2</v>
      </c>
      <c r="AG44" s="3">
        <v>1.0974999999999999</v>
      </c>
      <c r="AH44" s="3">
        <v>-0.40500000000000003</v>
      </c>
      <c r="AI44" s="3">
        <v>205.37425590949294</v>
      </c>
      <c r="AJ44" s="3">
        <v>95.950290816347746</v>
      </c>
      <c r="AK44" s="3">
        <v>1637.8990305000668</v>
      </c>
      <c r="AL44" s="3">
        <v>84.906167130092598</v>
      </c>
      <c r="AM44" s="3">
        <v>131.50125433100186</v>
      </c>
      <c r="AN44" s="3">
        <v>98.508311439707896</v>
      </c>
      <c r="AO44" s="3">
        <v>295.18289649830808</v>
      </c>
      <c r="AP44" s="3">
        <v>94.19556355129825</v>
      </c>
      <c r="AQ44" s="3">
        <v>102.72596843615496</v>
      </c>
      <c r="AR44" s="3">
        <v>1.1461380308358946</v>
      </c>
      <c r="AS44" s="3">
        <v>0.6577549674811447</v>
      </c>
      <c r="AT44" s="3">
        <v>65.775496748114463</v>
      </c>
      <c r="AU44" s="3">
        <v>0.9426715843489416</v>
      </c>
      <c r="AV44" s="3">
        <v>-3.469651030441391</v>
      </c>
      <c r="AW44" s="3">
        <v>94.267158434894156</v>
      </c>
      <c r="AX44" s="3">
        <v>-3.4696510304413932</v>
      </c>
      <c r="AY44" s="3">
        <v>0.31470613251680657</v>
      </c>
      <c r="AZ44" s="3">
        <v>1.2588245300672263</v>
      </c>
      <c r="BA44" s="3">
        <v>95.604625587574048</v>
      </c>
      <c r="BB44" s="3">
        <v>98.301918281841211</v>
      </c>
      <c r="BC44" s="3">
        <v>4.5638302533646735</v>
      </c>
      <c r="BD44" s="3">
        <v>1.0915211740505804</v>
      </c>
      <c r="BE44" s="3">
        <v>4.3660846962023214</v>
      </c>
      <c r="BF44" s="3">
        <v>4.5901409247167999</v>
      </c>
      <c r="BG44" s="3">
        <v>-0.40582234608548262</v>
      </c>
      <c r="BH44" s="3">
        <v>-1.6232893843419305</v>
      </c>
      <c r="BI44" s="3">
        <v>4.6320649421882134</v>
      </c>
      <c r="BJ44" s="3">
        <v>0.13639805679512013</v>
      </c>
      <c r="BK44" s="3">
        <v>-0.41892280685742173</v>
      </c>
      <c r="BL44" s="3">
        <v>4.1862473791306698</v>
      </c>
      <c r="BM44" s="3">
        <v>-5.9037323869871323E-2</v>
      </c>
      <c r="BN44" s="3">
        <v>-3.5312729993124203</v>
      </c>
      <c r="BO44" s="3">
        <v>4.5461328621182204</v>
      </c>
      <c r="BP44" s="3">
        <v>-3.5312729993123959</v>
      </c>
      <c r="BQ44" s="3">
        <v>4.1437694455496237</v>
      </c>
      <c r="BR44" s="3" t="e">
        <v>#NUM!</v>
      </c>
      <c r="BS44" s="3">
        <v>4.5602212036941081</v>
      </c>
      <c r="BT44" s="3">
        <v>12.055663739859803</v>
      </c>
      <c r="BU44" s="3">
        <v>12.49018872989739</v>
      </c>
      <c r="BV44" s="3">
        <v>4.5790315283783967</v>
      </c>
      <c r="BW44" s="3">
        <v>15.096617999468785</v>
      </c>
      <c r="BX44" s="3">
        <v>4.5880435415287488</v>
      </c>
      <c r="BY44" s="3" t="e">
        <v>#DIV/0!</v>
      </c>
      <c r="BZ44" s="3">
        <v>9.367905542022763</v>
      </c>
      <c r="CA44" s="3" t="e">
        <v>#DIV/0!</v>
      </c>
      <c r="CB44" s="3">
        <v>8.9895881063385534</v>
      </c>
      <c r="CC44" s="3" t="e">
        <v>#DIV/0!</v>
      </c>
      <c r="CD44" s="3">
        <v>8.3225506807436034</v>
      </c>
    </row>
    <row r="45" spans="1:82">
      <c r="A45" s="3" t="s">
        <v>44</v>
      </c>
      <c r="B45" s="3">
        <v>1.74</v>
      </c>
      <c r="C45" s="130">
        <v>132.44</v>
      </c>
      <c r="D45" s="130">
        <v>117.94</v>
      </c>
      <c r="E45" s="3">
        <v>92.47</v>
      </c>
      <c r="F45" s="15">
        <v>97.8</v>
      </c>
      <c r="G45" s="3">
        <v>64.12</v>
      </c>
      <c r="H45" s="3"/>
      <c r="I45" s="3">
        <v>8.64</v>
      </c>
      <c r="J45" s="3">
        <v>4.22</v>
      </c>
      <c r="K45" s="3">
        <v>172884.86</v>
      </c>
      <c r="L45" s="3" t="e">
        <v>#DIV/0!</v>
      </c>
      <c r="M45" s="3">
        <v>98.36</v>
      </c>
      <c r="N45" s="3">
        <v>0.12</v>
      </c>
      <c r="O45" s="3">
        <v>1.44</v>
      </c>
      <c r="P45" s="3">
        <v>2466200</v>
      </c>
      <c r="Q45" s="3">
        <v>7999.7404998621405</v>
      </c>
      <c r="R45" s="3"/>
      <c r="S45" s="3"/>
      <c r="T45" s="3">
        <v>308285</v>
      </c>
      <c r="U45" s="3"/>
      <c r="V45" s="3">
        <v>271618.23</v>
      </c>
      <c r="W45" s="3" t="e">
        <v>#DIV/0!</v>
      </c>
      <c r="X45" s="3"/>
      <c r="Y45" s="3">
        <v>3635475</v>
      </c>
      <c r="Z45" s="3">
        <v>11792.57829605722</v>
      </c>
      <c r="AA45" s="3">
        <v>237424</v>
      </c>
      <c r="AB45" s="3">
        <v>413117.76</v>
      </c>
      <c r="AC45" s="3" t="e">
        <v>#DIV/0!</v>
      </c>
      <c r="AD45" s="3">
        <v>4260.590198922464</v>
      </c>
      <c r="AE45" s="3">
        <v>2.16</v>
      </c>
      <c r="AF45" s="3">
        <v>0.03</v>
      </c>
      <c r="AG45" s="3">
        <v>1.0549999999999999</v>
      </c>
      <c r="AH45" s="3">
        <v>0.36</v>
      </c>
      <c r="AI45" s="3">
        <v>207.5409543093381</v>
      </c>
      <c r="AJ45" s="3">
        <v>96.962566384460231</v>
      </c>
      <c r="AK45" s="3">
        <v>1707.0183695871697</v>
      </c>
      <c r="AL45" s="3">
        <v>88.489207382982499</v>
      </c>
      <c r="AM45" s="3">
        <v>131.97465884659348</v>
      </c>
      <c r="AN45" s="3">
        <v>98.862941360890872</v>
      </c>
      <c r="AO45" s="3">
        <v>299.43353020788373</v>
      </c>
      <c r="AP45" s="3">
        <v>95.551979666436949</v>
      </c>
      <c r="AQ45" s="3">
        <v>99.856527977044479</v>
      </c>
      <c r="AR45" s="3">
        <v>1.10646068462614</v>
      </c>
      <c r="AS45" s="3">
        <v>0.63498461097626402</v>
      </c>
      <c r="AT45" s="3">
        <v>63.498461097626397</v>
      </c>
      <c r="AU45" s="3">
        <v>0.89051646028390219</v>
      </c>
      <c r="AV45" s="3">
        <v>-5.532692926249652</v>
      </c>
      <c r="AW45" s="3">
        <v>89.051646028390223</v>
      </c>
      <c r="AX45" s="3">
        <v>-5.5326929262496432</v>
      </c>
      <c r="AY45" s="3">
        <v>0.68678989316601768</v>
      </c>
      <c r="AZ45" s="3">
        <v>2.7471595726640707</v>
      </c>
      <c r="BA45" s="3">
        <v>96.056692746527588</v>
      </c>
      <c r="BB45" s="3">
        <v>98.290958094720921</v>
      </c>
      <c r="BC45" s="3">
        <v>4.5743249904573151</v>
      </c>
      <c r="BD45" s="3">
        <v>1.0494737092641593</v>
      </c>
      <c r="BE45" s="3">
        <v>4.1978948370566371</v>
      </c>
      <c r="BF45" s="3">
        <v>4.5937344602269308</v>
      </c>
      <c r="BG45" s="3">
        <v>0.3593535510130863</v>
      </c>
      <c r="BH45" s="3">
        <v>1.4374142040523452</v>
      </c>
      <c r="BI45" s="3">
        <v>4.6037344355619876</v>
      </c>
      <c r="BJ45" s="3">
        <v>0.10116634858638299</v>
      </c>
      <c r="BK45" s="3">
        <v>-0.45415451506615889</v>
      </c>
      <c r="BL45" s="3">
        <v>4.1510156709219324</v>
      </c>
      <c r="BM45" s="3">
        <v>-0.11595369210668739</v>
      </c>
      <c r="BN45" s="3">
        <v>-5.6916368236816073</v>
      </c>
      <c r="BO45" s="3">
        <v>4.4892164938814041</v>
      </c>
      <c r="BP45" s="3">
        <v>-5.6916368236816339</v>
      </c>
      <c r="BQ45" s="3">
        <v>4.1607563277413524</v>
      </c>
      <c r="BR45" s="3" t="e">
        <v>#NUM!</v>
      </c>
      <c r="BS45" s="3">
        <v>4.5649385666051305</v>
      </c>
      <c r="BT45" s="3">
        <v>12.060381102770824</v>
      </c>
      <c r="BU45" s="3">
        <v>12.512152793180013</v>
      </c>
      <c r="BV45" s="3">
        <v>4.5886342173479919</v>
      </c>
      <c r="BW45" s="3">
        <v>15.106250334415405</v>
      </c>
      <c r="BX45" s="3">
        <v>4.5879320401627419</v>
      </c>
      <c r="BY45" s="3" t="e">
        <v>#DIV/0!</v>
      </c>
      <c r="BZ45" s="3">
        <v>9.3752256546154698</v>
      </c>
      <c r="CA45" s="3" t="e">
        <v>#DIV/0!</v>
      </c>
      <c r="CB45" s="3">
        <v>8.9871643826186336</v>
      </c>
      <c r="CC45" s="3" t="e">
        <v>#DIV/0!</v>
      </c>
      <c r="CD45" s="3">
        <v>8.3571629740150311</v>
      </c>
    </row>
    <row r="46" spans="1:82">
      <c r="A46" s="3" t="s">
        <v>45</v>
      </c>
      <c r="B46" s="3">
        <v>1.79</v>
      </c>
      <c r="C46" s="130">
        <v>134.38</v>
      </c>
      <c r="D46" s="130">
        <v>118.75</v>
      </c>
      <c r="E46" s="3">
        <v>88.36</v>
      </c>
      <c r="F46" s="15">
        <v>97.98</v>
      </c>
      <c r="G46" s="3">
        <v>63.08</v>
      </c>
      <c r="H46" s="3"/>
      <c r="I46" s="3">
        <v>8.64</v>
      </c>
      <c r="J46" s="3">
        <v>4.8600000000000003</v>
      </c>
      <c r="K46" s="3">
        <v>175532.29</v>
      </c>
      <c r="L46" s="3" t="e">
        <v>#DIV/0!</v>
      </c>
      <c r="M46" s="3">
        <v>98.78</v>
      </c>
      <c r="N46" s="3">
        <v>0.13</v>
      </c>
      <c r="O46" s="3">
        <v>2.36</v>
      </c>
      <c r="P46" s="3">
        <v>2479425</v>
      </c>
      <c r="Q46" s="3">
        <v>8026.6267400453216</v>
      </c>
      <c r="R46" s="3"/>
      <c r="S46" s="3"/>
      <c r="T46" s="3">
        <v>308900</v>
      </c>
      <c r="U46" s="3"/>
      <c r="V46" s="3">
        <v>276659.5</v>
      </c>
      <c r="W46" s="3" t="e">
        <v>#DIV/0!</v>
      </c>
      <c r="X46" s="3"/>
      <c r="Y46" s="3">
        <v>3651200</v>
      </c>
      <c r="Z46" s="3">
        <v>11820.006474587246</v>
      </c>
      <c r="AA46" s="3">
        <v>242618</v>
      </c>
      <c r="AB46" s="3">
        <v>434286.22000000003</v>
      </c>
      <c r="AC46" s="3" t="e">
        <v>#DIV/0!</v>
      </c>
      <c r="AD46" s="3">
        <v>4425.1405387949389</v>
      </c>
      <c r="AE46" s="3">
        <v>2.16</v>
      </c>
      <c r="AF46" s="3">
        <v>3.2500000000000001E-2</v>
      </c>
      <c r="AG46" s="3">
        <v>1.2150000000000001</v>
      </c>
      <c r="AH46" s="3">
        <v>0.59</v>
      </c>
      <c r="AI46" s="3">
        <v>210.06257690419659</v>
      </c>
      <c r="AJ46" s="3">
        <v>98.140661566031426</v>
      </c>
      <c r="AK46" s="3">
        <v>1789.9794623491061</v>
      </c>
      <c r="AL46" s="3">
        <v>92.789782861795445</v>
      </c>
      <c r="AM46" s="3">
        <v>132.75330933378839</v>
      </c>
      <c r="AN46" s="3">
        <v>99.446232714920129</v>
      </c>
      <c r="AO46" s="3">
        <v>306.50016152078979</v>
      </c>
      <c r="AP46" s="3">
        <v>97.807006386564865</v>
      </c>
      <c r="AQ46" s="3">
        <v>102.72596843615496</v>
      </c>
      <c r="AR46" s="3">
        <v>1.131226833496652</v>
      </c>
      <c r="AS46" s="3">
        <v>0.64919760889334399</v>
      </c>
      <c r="AT46" s="3">
        <v>64.919760889334398</v>
      </c>
      <c r="AU46" s="3">
        <v>0.8836880488167882</v>
      </c>
      <c r="AV46" s="3">
        <v>-0.76679227972238184</v>
      </c>
      <c r="AW46" s="3">
        <v>88.368804881678813</v>
      </c>
      <c r="AX46" s="3">
        <v>-0.76679227972239483</v>
      </c>
      <c r="AY46" s="3">
        <v>2.3747368421052517</v>
      </c>
      <c r="AZ46" s="3">
        <v>9.4989473684210068</v>
      </c>
      <c r="BA46" s="3">
        <v>97.527633406559616</v>
      </c>
      <c r="BB46" s="3">
        <v>98.81804345714194</v>
      </c>
      <c r="BC46" s="3">
        <v>4.5864017716827643</v>
      </c>
      <c r="BD46" s="3">
        <v>1.2076781225449196</v>
      </c>
      <c r="BE46" s="3">
        <v>4.8307124901796783</v>
      </c>
      <c r="BF46" s="3">
        <v>4.5996171233850864</v>
      </c>
      <c r="BG46" s="3">
        <v>0.58826631581556654</v>
      </c>
      <c r="BH46" s="3">
        <v>2.3530652632622662</v>
      </c>
      <c r="BI46" s="3">
        <v>4.6320649421882134</v>
      </c>
      <c r="BJ46" s="3">
        <v>0.12330273714531513</v>
      </c>
      <c r="BK46" s="3">
        <v>-0.43201812650722682</v>
      </c>
      <c r="BL46" s="3">
        <v>4.1731520594808647</v>
      </c>
      <c r="BM46" s="3">
        <v>-0.12365116457725334</v>
      </c>
      <c r="BN46" s="3">
        <v>-0.76974724705659447</v>
      </c>
      <c r="BO46" s="3">
        <v>4.481519021410838</v>
      </c>
      <c r="BP46" s="3">
        <v>-0.76974724705660691</v>
      </c>
      <c r="BQ46" s="3">
        <v>4.1444037620948375</v>
      </c>
      <c r="BR46" s="3" t="e">
        <v>#NUM!</v>
      </c>
      <c r="BS46" s="3">
        <v>4.5801357574025241</v>
      </c>
      <c r="BT46" s="3">
        <v>12.075578293568219</v>
      </c>
      <c r="BU46" s="3">
        <v>12.530542787154708</v>
      </c>
      <c r="BV46" s="3">
        <v>4.5928951551124788</v>
      </c>
      <c r="BW46" s="3">
        <v>15.110566438649894</v>
      </c>
      <c r="BX46" s="3">
        <v>4.5932802141641416</v>
      </c>
      <c r="BY46" s="3" t="e">
        <v>#DIV/0!</v>
      </c>
      <c r="BZ46" s="3">
        <v>9.3775488387253585</v>
      </c>
      <c r="CA46" s="3" t="e">
        <v>#DIV/0!</v>
      </c>
      <c r="CB46" s="3">
        <v>8.9905196364954314</v>
      </c>
      <c r="CC46" s="3" t="e">
        <v>#DIV/0!</v>
      </c>
      <c r="CD46" s="3">
        <v>8.3950573171173328</v>
      </c>
    </row>
    <row r="47" spans="1:82">
      <c r="A47" s="3" t="s">
        <v>46</v>
      </c>
      <c r="B47" s="3">
        <v>1.8</v>
      </c>
      <c r="C47" s="130">
        <v>142.44</v>
      </c>
      <c r="D47" s="130">
        <v>121.57</v>
      </c>
      <c r="E47" s="3">
        <v>103.02</v>
      </c>
      <c r="F47" s="15">
        <v>97.34</v>
      </c>
      <c r="G47" s="3">
        <v>66.319999999999993</v>
      </c>
      <c r="H47" s="3"/>
      <c r="I47" s="3">
        <v>9.34</v>
      </c>
      <c r="J47" s="3">
        <v>5.0999999999999996</v>
      </c>
      <c r="K47" s="3">
        <v>177662.82</v>
      </c>
      <c r="L47" s="3" t="e">
        <v>#DIV/0!</v>
      </c>
      <c r="M47" s="3">
        <v>99.74</v>
      </c>
      <c r="N47" s="3">
        <v>0.19</v>
      </c>
      <c r="O47" s="3">
        <v>1.76</v>
      </c>
      <c r="P47" s="3">
        <v>2499600</v>
      </c>
      <c r="Q47" s="3">
        <v>8077.374239393519</v>
      </c>
      <c r="R47" s="3"/>
      <c r="S47" s="3"/>
      <c r="T47" s="3">
        <v>309457</v>
      </c>
      <c r="U47" s="3"/>
      <c r="V47" s="3">
        <v>280887.42</v>
      </c>
      <c r="W47" s="3" t="e">
        <v>#DIV/0!</v>
      </c>
      <c r="X47" s="3"/>
      <c r="Y47" s="3">
        <v>3686475</v>
      </c>
      <c r="Z47" s="3">
        <v>11912.721315077701</v>
      </c>
      <c r="AA47" s="3">
        <v>251825</v>
      </c>
      <c r="AB47" s="3">
        <v>453285</v>
      </c>
      <c r="AC47" s="3" t="e">
        <v>#DIV/0!</v>
      </c>
      <c r="AD47" s="3">
        <v>4560.5803809317058</v>
      </c>
      <c r="AE47" s="3">
        <v>2.335</v>
      </c>
      <c r="AF47" s="3">
        <v>4.7500000000000001E-2</v>
      </c>
      <c r="AG47" s="3">
        <v>1.2749999999999999</v>
      </c>
      <c r="AH47" s="3">
        <v>0.44</v>
      </c>
      <c r="AI47" s="3">
        <v>212.7408747597251</v>
      </c>
      <c r="AJ47" s="3">
        <v>99.391955000998337</v>
      </c>
      <c r="AK47" s="3">
        <v>1881.2684149289105</v>
      </c>
      <c r="AL47" s="3">
        <v>97.52206178774702</v>
      </c>
      <c r="AM47" s="3">
        <v>133.33742389485707</v>
      </c>
      <c r="AN47" s="3">
        <v>99.883796138865776</v>
      </c>
      <c r="AO47" s="3">
        <v>311.89456436355573</v>
      </c>
      <c r="AP47" s="3">
        <v>99.528409698968417</v>
      </c>
      <c r="AQ47" s="3">
        <v>103.29985652797704</v>
      </c>
      <c r="AR47" s="3">
        <v>1.1281676042829714</v>
      </c>
      <c r="AS47" s="3">
        <v>0.64744195367745838</v>
      </c>
      <c r="AT47" s="3">
        <v>64.744195367745846</v>
      </c>
      <c r="AU47" s="3">
        <v>0.85348216793035658</v>
      </c>
      <c r="AV47" s="3">
        <v>-3.4181610724367832</v>
      </c>
      <c r="AW47" s="3">
        <v>85.348216793035661</v>
      </c>
      <c r="AX47" s="3">
        <v>-3.4181610724367726</v>
      </c>
      <c r="AY47" s="3">
        <v>-0.32080282964546125</v>
      </c>
      <c r="AZ47" s="3">
        <v>-1.283211318581845</v>
      </c>
      <c r="BA47" s="3">
        <v>98.711378851922831</v>
      </c>
      <c r="BB47" s="3">
        <v>99.622122639511971</v>
      </c>
      <c r="BC47" s="3">
        <v>4.5990711747834272</v>
      </c>
      <c r="BD47" s="3">
        <v>1.266940310066289</v>
      </c>
      <c r="BE47" s="3">
        <v>5.0677612402651562</v>
      </c>
      <c r="BF47" s="3">
        <v>4.604007471686379</v>
      </c>
      <c r="BG47" s="3">
        <v>0.43903483012925903</v>
      </c>
      <c r="BH47" s="3">
        <v>1.7561393205170361</v>
      </c>
      <c r="BI47" s="3">
        <v>4.637635987237668</v>
      </c>
      <c r="BJ47" s="3">
        <v>0.12059472739540042</v>
      </c>
      <c r="BK47" s="3">
        <v>-0.43472613625714157</v>
      </c>
      <c r="BL47" s="3">
        <v>4.1704440497309498</v>
      </c>
      <c r="BM47" s="3">
        <v>-0.15843062984187448</v>
      </c>
      <c r="BN47" s="3">
        <v>-3.4779465264621141</v>
      </c>
      <c r="BO47" s="3">
        <v>4.4467395561462171</v>
      </c>
      <c r="BP47" s="3">
        <v>-3.4779465264620946</v>
      </c>
      <c r="BQ47" s="3">
        <v>4.1944915108270395</v>
      </c>
      <c r="BR47" s="3" t="e">
        <v>#NUM!</v>
      </c>
      <c r="BS47" s="3">
        <v>4.5922002270478952</v>
      </c>
      <c r="BT47" s="3">
        <v>12.087642763213591</v>
      </c>
      <c r="BU47" s="3">
        <v>12.545709227468612</v>
      </c>
      <c r="BV47" s="3">
        <v>4.6025668001179767</v>
      </c>
      <c r="BW47" s="3">
        <v>15.120181274888781</v>
      </c>
      <c r="BX47" s="3">
        <v>4.6013842547812382</v>
      </c>
      <c r="BY47" s="3" t="e">
        <v>#DIV/0!</v>
      </c>
      <c r="BZ47" s="3">
        <v>9.3853621261804552</v>
      </c>
      <c r="CA47" s="3" t="e">
        <v>#DIV/0!</v>
      </c>
      <c r="CB47" s="3">
        <v>8.9968221283287377</v>
      </c>
      <c r="CC47" s="3" t="e">
        <v>#DIV/0!</v>
      </c>
      <c r="CD47" s="3">
        <v>8.4252051709295728</v>
      </c>
    </row>
    <row r="48" spans="1:82">
      <c r="A48" s="3" t="s">
        <v>47</v>
      </c>
      <c r="B48" s="3">
        <v>1.7</v>
      </c>
      <c r="C48" s="130">
        <v>153.52000000000001</v>
      </c>
      <c r="D48" s="130">
        <v>121.18</v>
      </c>
      <c r="E48" s="3">
        <v>102.96</v>
      </c>
      <c r="F48" s="15">
        <v>99.71</v>
      </c>
      <c r="G48" s="3">
        <v>67.41</v>
      </c>
      <c r="H48" s="3"/>
      <c r="I48" s="3">
        <v>10.54</v>
      </c>
      <c r="J48" s="3">
        <v>4.59</v>
      </c>
      <c r="K48" s="3">
        <v>181624.22</v>
      </c>
      <c r="L48" s="3" t="e">
        <v>#DIV/0!</v>
      </c>
      <c r="M48" s="3">
        <v>100.41</v>
      </c>
      <c r="N48" s="3">
        <v>0.18</v>
      </c>
      <c r="O48" s="3">
        <v>1.17</v>
      </c>
      <c r="P48" s="3">
        <v>2515775</v>
      </c>
      <c r="Q48" s="3">
        <v>8113.6496305637174</v>
      </c>
      <c r="R48" s="3"/>
      <c r="S48" s="3"/>
      <c r="T48" s="3">
        <v>310067</v>
      </c>
      <c r="U48" s="3"/>
      <c r="V48" s="3">
        <v>284057.93</v>
      </c>
      <c r="W48" s="3" t="e">
        <v>#DIV/0!</v>
      </c>
      <c r="X48" s="3"/>
      <c r="Y48" s="3">
        <v>3711375</v>
      </c>
      <c r="Z48" s="3">
        <v>11969.590443355792</v>
      </c>
      <c r="AA48" s="3">
        <v>273852</v>
      </c>
      <c r="AB48" s="3">
        <v>465548.39999999997</v>
      </c>
      <c r="AC48" s="3" t="e">
        <v>#DIV/0!</v>
      </c>
      <c r="AD48" s="3">
        <v>4630.8258855451804</v>
      </c>
      <c r="AE48" s="3">
        <v>2.6349999999999998</v>
      </c>
      <c r="AF48" s="3">
        <v>4.4999999999999998E-2</v>
      </c>
      <c r="AG48" s="3">
        <v>1.1475</v>
      </c>
      <c r="AH48" s="3">
        <v>0.29249999999999998</v>
      </c>
      <c r="AI48" s="3">
        <v>215.18207629759291</v>
      </c>
      <c r="AJ48" s="3">
        <v>100.53247768463478</v>
      </c>
      <c r="AK48" s="3">
        <v>1967.6186351741476</v>
      </c>
      <c r="AL48" s="3">
        <v>101.9983244238046</v>
      </c>
      <c r="AM48" s="3">
        <v>133.72743585974953</v>
      </c>
      <c r="AN48" s="3">
        <v>100.17595624257196</v>
      </c>
      <c r="AO48" s="3">
        <v>315.54373076660937</v>
      </c>
      <c r="AP48" s="3">
        <v>100.69289209244636</v>
      </c>
      <c r="AQ48" s="3">
        <v>97.560975609756099</v>
      </c>
      <c r="AR48" s="3">
        <v>1.0564850236279519</v>
      </c>
      <c r="AS48" s="3">
        <v>0.60630417424846594</v>
      </c>
      <c r="AT48" s="3">
        <v>60.630417424846598</v>
      </c>
      <c r="AU48" s="3">
        <v>0.78934340802501302</v>
      </c>
      <c r="AV48" s="3">
        <v>-7.5149502022843944</v>
      </c>
      <c r="AW48" s="3">
        <v>78.934340802501296</v>
      </c>
      <c r="AX48" s="3">
        <v>-7.5149502022844041</v>
      </c>
      <c r="AY48" s="3">
        <v>3.7629971942564788</v>
      </c>
      <c r="AZ48" s="3">
        <v>15.051988777025915</v>
      </c>
      <c r="BA48" s="3">
        <v>100.91237541487286</v>
      </c>
      <c r="BB48" s="3">
        <v>100.26678091831423</v>
      </c>
      <c r="BC48" s="3">
        <v>4.6104808363349905</v>
      </c>
      <c r="BD48" s="3">
        <v>1.140966155156331</v>
      </c>
      <c r="BE48" s="3">
        <v>4.5638646206253242</v>
      </c>
      <c r="BF48" s="3">
        <v>4.6069282021973565</v>
      </c>
      <c r="BG48" s="3">
        <v>0.29207305109775206</v>
      </c>
      <c r="BH48" s="3">
        <v>1.1682922043910082</v>
      </c>
      <c r="BI48" s="3">
        <v>4.5804775733977197</v>
      </c>
      <c r="BJ48" s="3">
        <v>5.4947382514866396E-2</v>
      </c>
      <c r="BK48" s="3">
        <v>-0.50037348113767555</v>
      </c>
      <c r="BL48" s="3">
        <v>4.1047967048504157</v>
      </c>
      <c r="BM48" s="3">
        <v>-0.23655380818260149</v>
      </c>
      <c r="BN48" s="3">
        <v>-7.8123178340727017</v>
      </c>
      <c r="BO48" s="3">
        <v>4.3686163778054894</v>
      </c>
      <c r="BP48" s="3">
        <v>-7.8123178340727684</v>
      </c>
      <c r="BQ48" s="3">
        <v>4.2107933748653474</v>
      </c>
      <c r="BR48" s="3" t="e">
        <v>#NUM!</v>
      </c>
      <c r="BS48" s="3">
        <v>4.6142525701346946</v>
      </c>
      <c r="BT48" s="3">
        <v>12.109695106300389</v>
      </c>
      <c r="BU48" s="3">
        <v>12.55693347521572</v>
      </c>
      <c r="BV48" s="3">
        <v>4.6092618038913447</v>
      </c>
      <c r="BW48" s="3">
        <v>15.126912985867103</v>
      </c>
      <c r="BX48" s="3">
        <v>4.6078344428847942</v>
      </c>
      <c r="BY48" s="3" t="e">
        <v>#DIV/0!</v>
      </c>
      <c r="BZ48" s="3">
        <v>9.3901245827081663</v>
      </c>
      <c r="CA48" s="3" t="e">
        <v>#DIV/0!</v>
      </c>
      <c r="CB48" s="3">
        <v>9.0013030619816838</v>
      </c>
      <c r="CC48" s="3" t="e">
        <v>#DIV/0!</v>
      </c>
      <c r="CD48" s="3">
        <v>8.4404905081805914</v>
      </c>
    </row>
    <row r="49" spans="1:82">
      <c r="A49" s="3" t="s">
        <v>48</v>
      </c>
      <c r="B49" s="3">
        <v>1.68</v>
      </c>
      <c r="C49" s="130">
        <v>162.26</v>
      </c>
      <c r="D49" s="130">
        <v>125.74</v>
      </c>
      <c r="E49" s="3">
        <v>105.64</v>
      </c>
      <c r="F49" s="15">
        <v>104.94</v>
      </c>
      <c r="G49" s="3">
        <v>67.53</v>
      </c>
      <c r="H49" s="3"/>
      <c r="I49" s="3">
        <v>10.66</v>
      </c>
      <c r="J49" s="3">
        <v>5.58</v>
      </c>
      <c r="K49" s="3">
        <v>185109.1</v>
      </c>
      <c r="L49" s="3" t="e">
        <v>#DIV/0!</v>
      </c>
      <c r="M49" s="3">
        <v>101.05</v>
      </c>
      <c r="N49" s="3">
        <v>0.18</v>
      </c>
      <c r="O49" s="3">
        <v>1.27</v>
      </c>
      <c r="P49" s="3">
        <v>2541525</v>
      </c>
      <c r="Q49" s="3">
        <v>8180.523368095789</v>
      </c>
      <c r="R49" s="3"/>
      <c r="S49" s="3"/>
      <c r="T49" s="3">
        <v>310680</v>
      </c>
      <c r="U49" s="3"/>
      <c r="V49" s="3">
        <v>287388.63</v>
      </c>
      <c r="W49" s="3" t="e">
        <v>#DIV/0!</v>
      </c>
      <c r="X49" s="3"/>
      <c r="Y49" s="3">
        <v>3734750</v>
      </c>
      <c r="Z49" s="3">
        <v>12021.21153598558</v>
      </c>
      <c r="AA49" s="3">
        <v>287114</v>
      </c>
      <c r="AB49" s="3">
        <v>482351.51999999996</v>
      </c>
      <c r="AC49" s="3" t="e">
        <v>#DIV/0!</v>
      </c>
      <c r="AD49" s="3">
        <v>4731.9563054373721</v>
      </c>
      <c r="AE49" s="3">
        <v>2.665</v>
      </c>
      <c r="AF49" s="3">
        <v>4.4999999999999998E-2</v>
      </c>
      <c r="AG49" s="3">
        <v>1.395</v>
      </c>
      <c r="AH49" s="3">
        <v>0.3175</v>
      </c>
      <c r="AI49" s="3">
        <v>218.1838662619443</v>
      </c>
      <c r="AJ49" s="3">
        <v>101.93490574833541</v>
      </c>
      <c r="AK49" s="3">
        <v>2077.4117550168653</v>
      </c>
      <c r="AL49" s="3">
        <v>107.68983092665292</v>
      </c>
      <c r="AM49" s="3">
        <v>134.15202046860423</v>
      </c>
      <c r="AN49" s="3">
        <v>100.49401490364214</v>
      </c>
      <c r="AO49" s="3">
        <v>319.55113614734529</v>
      </c>
      <c r="AP49" s="3">
        <v>101.97169182202042</v>
      </c>
      <c r="AQ49" s="3">
        <v>96.413199426111902</v>
      </c>
      <c r="AR49" s="3">
        <v>1.0329608611696197</v>
      </c>
      <c r="AS49" s="3">
        <v>0.59280393754354077</v>
      </c>
      <c r="AT49" s="3">
        <v>59.280393754354066</v>
      </c>
      <c r="AU49" s="3">
        <v>0.77492912609392339</v>
      </c>
      <c r="AV49" s="3">
        <v>-1.8261103829517074</v>
      </c>
      <c r="AW49" s="3">
        <v>77.492912609392334</v>
      </c>
      <c r="AX49" s="3">
        <v>-1.8261103829517071</v>
      </c>
      <c r="AY49" s="3">
        <v>8.0006362334977155</v>
      </c>
      <c r="AZ49" s="3">
        <v>32.002544933990862</v>
      </c>
      <c r="BA49" s="3">
        <v>102.84861232664475</v>
      </c>
      <c r="BB49" s="3">
        <v>101.29305298503186</v>
      </c>
      <c r="BC49" s="3">
        <v>4.6243344306235254</v>
      </c>
      <c r="BD49" s="3">
        <v>1.3853594288534943</v>
      </c>
      <c r="BE49" s="3">
        <v>5.5414377154139771</v>
      </c>
      <c r="BF49" s="3">
        <v>4.6100981725281773</v>
      </c>
      <c r="BG49" s="3">
        <v>0.31699703308207816</v>
      </c>
      <c r="BH49" s="3">
        <v>1.2679881323283126</v>
      </c>
      <c r="BI49" s="3">
        <v>4.5686431157507172</v>
      </c>
      <c r="BJ49" s="3">
        <v>3.2429300910149131E-2</v>
      </c>
      <c r="BK49" s="3">
        <v>-0.52289156274239268</v>
      </c>
      <c r="BL49" s="3">
        <v>4.0822786232456982</v>
      </c>
      <c r="BM49" s="3">
        <v>-0.25498370401200388</v>
      </c>
      <c r="BN49" s="3">
        <v>-1.8429895829402381</v>
      </c>
      <c r="BO49" s="3">
        <v>4.3501864819760874</v>
      </c>
      <c r="BP49" s="3">
        <v>-1.8429895829402021</v>
      </c>
      <c r="BQ49" s="3">
        <v>4.2125719435867506</v>
      </c>
      <c r="BR49" s="3" t="e">
        <v>#NUM!</v>
      </c>
      <c r="BS49" s="3">
        <v>4.6332581238022552</v>
      </c>
      <c r="BT49" s="3">
        <v>12.128700659967951</v>
      </c>
      <c r="BU49" s="3">
        <v>12.568590690257842</v>
      </c>
      <c r="BV49" s="3">
        <v>4.61561544384963</v>
      </c>
      <c r="BW49" s="3">
        <v>15.133191439904564</v>
      </c>
      <c r="BX49" s="3">
        <v>4.6180178302754928</v>
      </c>
      <c r="BY49" s="3" t="e">
        <v>#DIV/0!</v>
      </c>
      <c r="BZ49" s="3">
        <v>9.3944279963531176</v>
      </c>
      <c r="CA49" s="3" t="e">
        <v>#DIV/0!</v>
      </c>
      <c r="CB49" s="3">
        <v>9.009511408979872</v>
      </c>
      <c r="CC49" s="3" t="e">
        <v>#DIV/0!</v>
      </c>
      <c r="CD49" s="3">
        <v>8.4620939912089366</v>
      </c>
    </row>
    <row r="50" spans="1:82">
      <c r="A50" s="3" t="s">
        <v>49</v>
      </c>
      <c r="B50" s="3">
        <v>1.63</v>
      </c>
      <c r="C50" s="130">
        <v>171.98</v>
      </c>
      <c r="D50" s="130">
        <v>135.80000000000001</v>
      </c>
      <c r="E50" s="3">
        <v>114.75</v>
      </c>
      <c r="F50" s="15">
        <v>111.73</v>
      </c>
      <c r="G50" s="3">
        <v>65.75</v>
      </c>
      <c r="H50" s="3"/>
      <c r="I50" s="3">
        <v>11.21</v>
      </c>
      <c r="J50" s="3">
        <v>6.1</v>
      </c>
      <c r="K50" s="3">
        <v>186429.91</v>
      </c>
      <c r="L50" s="3" t="e">
        <v>#DIV/0!</v>
      </c>
      <c r="M50" s="3">
        <v>100.66</v>
      </c>
      <c r="N50" s="3">
        <v>0.15</v>
      </c>
      <c r="O50" s="3">
        <v>2.14</v>
      </c>
      <c r="P50" s="3">
        <v>2554275</v>
      </c>
      <c r="Q50" s="3">
        <v>8208.0619298115962</v>
      </c>
      <c r="R50" s="3"/>
      <c r="S50" s="3"/>
      <c r="T50" s="3">
        <v>311191</v>
      </c>
      <c r="U50" s="3"/>
      <c r="V50" s="3">
        <v>289754.61</v>
      </c>
      <c r="W50" s="3" t="e">
        <v>#DIV/0!</v>
      </c>
      <c r="X50" s="3"/>
      <c r="Y50" s="3">
        <v>3720325</v>
      </c>
      <c r="Z50" s="3">
        <v>11955.11759658859</v>
      </c>
      <c r="AA50" s="3">
        <v>315651</v>
      </c>
      <c r="AB50" s="3">
        <v>514511.12999999995</v>
      </c>
      <c r="AC50" s="3" t="e">
        <v>#DIV/0!</v>
      </c>
      <c r="AD50" s="3">
        <v>4971.630573426316</v>
      </c>
      <c r="AE50" s="3">
        <v>2.8025000000000002</v>
      </c>
      <c r="AF50" s="3">
        <v>3.7499999999999999E-2</v>
      </c>
      <c r="AG50" s="3">
        <v>1.5249999999999999</v>
      </c>
      <c r="AH50" s="3">
        <v>0.53500000000000003</v>
      </c>
      <c r="AI50" s="3">
        <v>221.51117022243895</v>
      </c>
      <c r="AJ50" s="3">
        <v>103.48941306099752</v>
      </c>
      <c r="AK50" s="3">
        <v>2204.1338720728941</v>
      </c>
      <c r="AL50" s="3">
        <v>114.25891061317874</v>
      </c>
      <c r="AM50" s="3">
        <v>134.86973377811125</v>
      </c>
      <c r="AN50" s="3">
        <v>101.0316578833766</v>
      </c>
      <c r="AO50" s="3">
        <v>326.38953046089853</v>
      </c>
      <c r="AP50" s="3">
        <v>104.15388602701168</v>
      </c>
      <c r="AQ50" s="3">
        <v>93.543758967001438</v>
      </c>
      <c r="AR50" s="3">
        <v>0.9924450574549486</v>
      </c>
      <c r="AS50" s="3">
        <v>0.56955240026108955</v>
      </c>
      <c r="AT50" s="3">
        <v>56.955240026108967</v>
      </c>
      <c r="AU50" s="3">
        <v>0.78962670077916053</v>
      </c>
      <c r="AV50" s="3">
        <v>1.8966346973330501</v>
      </c>
      <c r="AW50" s="3">
        <v>78.962670077916059</v>
      </c>
      <c r="AX50" s="3">
        <v>1.8966346973330641</v>
      </c>
      <c r="AY50" s="3">
        <v>4.1016200294550664</v>
      </c>
      <c r="AZ50" s="3">
        <v>16.406480117820266</v>
      </c>
      <c r="BA50" s="3">
        <v>103.5824686073309</v>
      </c>
      <c r="BB50" s="3">
        <v>101.80120711515421</v>
      </c>
      <c r="BC50" s="3">
        <v>4.6394693182077953</v>
      </c>
      <c r="BD50" s="3">
        <v>1.513488758426984</v>
      </c>
      <c r="BE50" s="3">
        <v>6.0539550337079362</v>
      </c>
      <c r="BF50" s="3">
        <v>4.6154339121176964</v>
      </c>
      <c r="BG50" s="3">
        <v>0.53357395895190507</v>
      </c>
      <c r="BH50" s="3">
        <v>2.1342958358076203</v>
      </c>
      <c r="BI50" s="3">
        <v>4.5384293371542208</v>
      </c>
      <c r="BJ50" s="3">
        <v>-7.5836256810986368E-3</v>
      </c>
      <c r="BK50" s="3">
        <v>-0.56290448933364057</v>
      </c>
      <c r="BL50" s="3">
        <v>4.042265696654451</v>
      </c>
      <c r="BM50" s="3">
        <v>-0.23619497585815449</v>
      </c>
      <c r="BN50" s="3">
        <v>1.8788728153849381</v>
      </c>
      <c r="BO50" s="3">
        <v>4.3689752101299373</v>
      </c>
      <c r="BP50" s="3">
        <v>1.878872815384991</v>
      </c>
      <c r="BQ50" s="3">
        <v>4.1858596710578739</v>
      </c>
      <c r="BR50" s="3" t="e">
        <v>#NUM!</v>
      </c>
      <c r="BS50" s="3">
        <v>4.6403680935687746</v>
      </c>
      <c r="BT50" s="3">
        <v>12.13581062973447</v>
      </c>
      <c r="BU50" s="3">
        <v>12.576789671342903</v>
      </c>
      <c r="BV50" s="3">
        <v>4.611748501348214</v>
      </c>
      <c r="BW50" s="3">
        <v>15.129321588024576</v>
      </c>
      <c r="BX50" s="3">
        <v>4.623021961758834</v>
      </c>
      <c r="BY50" s="3" t="e">
        <v>#DIV/0!</v>
      </c>
      <c r="BZ50" s="3">
        <v>9.3889147164470224</v>
      </c>
      <c r="CA50" s="3" t="e">
        <v>#DIV/0!</v>
      </c>
      <c r="CB50" s="3">
        <v>9.0128721124371065</v>
      </c>
      <c r="CC50" s="3" t="e">
        <v>#DIV/0!</v>
      </c>
      <c r="CD50" s="3">
        <v>8.5115031484675239</v>
      </c>
    </row>
    <row r="51" spans="1:82">
      <c r="A51" s="3" t="s">
        <v>50</v>
      </c>
      <c r="B51" s="3">
        <v>1.57</v>
      </c>
      <c r="C51" s="130">
        <v>183.28</v>
      </c>
      <c r="D51" s="130">
        <v>141.37</v>
      </c>
      <c r="E51" s="3">
        <v>129.19999999999999</v>
      </c>
      <c r="F51" s="15">
        <v>115.71</v>
      </c>
      <c r="G51" s="3">
        <v>68.510000000000005</v>
      </c>
      <c r="H51" s="3"/>
      <c r="I51" s="3">
        <v>11.91</v>
      </c>
      <c r="J51" s="3">
        <v>6.59</v>
      </c>
      <c r="K51" s="3">
        <v>189220.83</v>
      </c>
      <c r="L51" s="3" t="e">
        <v>#DIV/0!</v>
      </c>
      <c r="M51" s="3">
        <v>101.39</v>
      </c>
      <c r="N51" s="3">
        <v>0.09</v>
      </c>
      <c r="O51" s="3">
        <v>3.43</v>
      </c>
      <c r="P51" s="3">
        <v>2559425</v>
      </c>
      <c r="Q51" s="3">
        <v>8210.9698820691174</v>
      </c>
      <c r="R51" s="3"/>
      <c r="S51" s="3"/>
      <c r="T51" s="3">
        <v>311708</v>
      </c>
      <c r="U51" s="3"/>
      <c r="V51" s="3">
        <v>295212.01</v>
      </c>
      <c r="W51" s="3" t="e">
        <v>#DIV/0!</v>
      </c>
      <c r="X51" s="3"/>
      <c r="Y51" s="3">
        <v>3747400</v>
      </c>
      <c r="Z51" s="3">
        <v>12022.148934258987</v>
      </c>
      <c r="AA51" s="3">
        <v>334204</v>
      </c>
      <c r="AB51" s="3">
        <v>524700.28</v>
      </c>
      <c r="AC51" s="3" t="e">
        <v>#DIV/0!</v>
      </c>
      <c r="AD51" s="3">
        <v>4987.9107092003824</v>
      </c>
      <c r="AE51" s="3">
        <v>2.9775</v>
      </c>
      <c r="AF51" s="3">
        <v>2.2499999999999999E-2</v>
      </c>
      <c r="AG51" s="3">
        <v>1.6475</v>
      </c>
      <c r="AH51" s="3">
        <v>0.85750000000000004</v>
      </c>
      <c r="AI51" s="3">
        <v>225.16056675185362</v>
      </c>
      <c r="AJ51" s="3">
        <v>105.19440114117747</v>
      </c>
      <c r="AK51" s="3">
        <v>2349.386294242498</v>
      </c>
      <c r="AL51" s="3">
        <v>121.78857282258724</v>
      </c>
      <c r="AM51" s="3">
        <v>136.02624174525855</v>
      </c>
      <c r="AN51" s="3">
        <v>101.89800434972656</v>
      </c>
      <c r="AO51" s="3">
        <v>337.58469135570732</v>
      </c>
      <c r="AP51" s="3">
        <v>107.72636431773816</v>
      </c>
      <c r="AQ51" s="3">
        <v>90.100430416068875</v>
      </c>
      <c r="AR51" s="3">
        <v>0.94848402018555411</v>
      </c>
      <c r="AS51" s="3">
        <v>0.54432368446803692</v>
      </c>
      <c r="AT51" s="3">
        <v>54.432368446803679</v>
      </c>
      <c r="AU51" s="3">
        <v>0.7713334788302052</v>
      </c>
      <c r="AV51" s="3">
        <v>-2.3166924232557706</v>
      </c>
      <c r="AW51" s="3">
        <v>77.133347883020519</v>
      </c>
      <c r="AX51" s="3">
        <v>-2.3166924232557786</v>
      </c>
      <c r="AY51" s="3">
        <v>-0.5305227417415348</v>
      </c>
      <c r="AZ51" s="3">
        <v>-2.1220909669661392</v>
      </c>
      <c r="BA51" s="3">
        <v>105.1331338588754</v>
      </c>
      <c r="BB51" s="3">
        <v>102.00646152849772</v>
      </c>
      <c r="BC51" s="3">
        <v>4.6558100777958478</v>
      </c>
      <c r="BD51" s="3">
        <v>1.6340759588052478</v>
      </c>
      <c r="BE51" s="3">
        <v>6.5363038352209912</v>
      </c>
      <c r="BF51" s="3">
        <v>4.6239723556377514</v>
      </c>
      <c r="BG51" s="3">
        <v>0.85384435200550612</v>
      </c>
      <c r="BH51" s="3">
        <v>3.4153774080220245</v>
      </c>
      <c r="BI51" s="3">
        <v>4.5009249416957662</v>
      </c>
      <c r="BJ51" s="3">
        <v>-5.2890337207550001E-2</v>
      </c>
      <c r="BK51" s="3">
        <v>-0.60821120086009173</v>
      </c>
      <c r="BL51" s="3">
        <v>3.9969589851279994</v>
      </c>
      <c r="BM51" s="3">
        <v>-0.25963447126629885</v>
      </c>
      <c r="BN51" s="3">
        <v>-2.3439495408144357</v>
      </c>
      <c r="BO51" s="3">
        <v>4.3455357147217928</v>
      </c>
      <c r="BP51" s="3">
        <v>-2.3439495408144495</v>
      </c>
      <c r="BQ51" s="3">
        <v>4.2269797200148078</v>
      </c>
      <c r="BR51" s="3" t="e">
        <v>#NUM!</v>
      </c>
      <c r="BS51" s="3">
        <v>4.6552274885116161</v>
      </c>
      <c r="BT51" s="3">
        <v>12.150670024677311</v>
      </c>
      <c r="BU51" s="3">
        <v>12.595449055162714</v>
      </c>
      <c r="BV51" s="3">
        <v>4.6189744669644881</v>
      </c>
      <c r="BW51" s="3">
        <v>15.136572824146549</v>
      </c>
      <c r="BX51" s="3">
        <v>4.6250361595964566</v>
      </c>
      <c r="BY51" s="3" t="e">
        <v>#DIV/0!</v>
      </c>
      <c r="BZ51" s="3">
        <v>9.394505971998413</v>
      </c>
      <c r="CA51" s="3" t="e">
        <v>#DIV/0!</v>
      </c>
      <c r="CB51" s="3">
        <v>9.0132263297041462</v>
      </c>
      <c r="CC51" s="3" t="e">
        <v>#DIV/0!</v>
      </c>
      <c r="CD51" s="3">
        <v>8.5147724055170819</v>
      </c>
    </row>
    <row r="52" spans="1:82">
      <c r="A52" s="3" t="s">
        <v>51</v>
      </c>
      <c r="B52" s="3">
        <v>1.82</v>
      </c>
      <c r="C52" s="130">
        <v>186.52</v>
      </c>
      <c r="D52" s="130">
        <v>140.62</v>
      </c>
      <c r="E52" s="3">
        <v>123.33</v>
      </c>
      <c r="F52" s="15">
        <v>116.42</v>
      </c>
      <c r="G52" s="3">
        <v>68.84</v>
      </c>
      <c r="H52" s="3"/>
      <c r="I52" s="3">
        <v>12.19</v>
      </c>
      <c r="J52" s="3">
        <v>7.13</v>
      </c>
      <c r="K52" s="3">
        <v>188736.37</v>
      </c>
      <c r="L52" s="3" t="e">
        <v>#DIV/0!</v>
      </c>
      <c r="M52" s="3">
        <v>101.6</v>
      </c>
      <c r="N52" s="3">
        <v>0.08</v>
      </c>
      <c r="O52" s="3">
        <v>3.75</v>
      </c>
      <c r="P52" s="3">
        <v>2570550</v>
      </c>
      <c r="Q52" s="3">
        <v>8230.4744157453388</v>
      </c>
      <c r="R52" s="3"/>
      <c r="S52" s="3"/>
      <c r="T52" s="3">
        <v>312321</v>
      </c>
      <c r="U52" s="3"/>
      <c r="V52" s="3">
        <v>293727.77</v>
      </c>
      <c r="W52" s="3" t="e">
        <v>#DIV/0!</v>
      </c>
      <c r="X52" s="3"/>
      <c r="Y52" s="3">
        <v>3755275</v>
      </c>
      <c r="Z52" s="3">
        <v>12023.767213860099</v>
      </c>
      <c r="AA52" s="3">
        <v>348014</v>
      </c>
      <c r="AB52" s="3">
        <v>633385.48</v>
      </c>
      <c r="AC52" s="3" t="e">
        <v>#DIV/0!</v>
      </c>
      <c r="AD52" s="3">
        <v>5915.6485387578241</v>
      </c>
      <c r="AE52" s="3">
        <v>3.0474999999999999</v>
      </c>
      <c r="AF52" s="3">
        <v>0.02</v>
      </c>
      <c r="AG52" s="3">
        <v>1.7825</v>
      </c>
      <c r="AH52" s="3">
        <v>0.9375</v>
      </c>
      <c r="AI52" s="3">
        <v>229.1740538542054</v>
      </c>
      <c r="AJ52" s="3">
        <v>107.06949134151893</v>
      </c>
      <c r="AK52" s="3">
        <v>2516.8975370219878</v>
      </c>
      <c r="AL52" s="3">
        <v>130.4720980648377</v>
      </c>
      <c r="AM52" s="3">
        <v>137.30148776162034</v>
      </c>
      <c r="AN52" s="3">
        <v>102.85329814050523</v>
      </c>
      <c r="AO52" s="3">
        <v>350.24411728154638</v>
      </c>
      <c r="AP52" s="3">
        <v>111.76610297965335</v>
      </c>
      <c r="AQ52" s="3">
        <v>104.44763271162125</v>
      </c>
      <c r="AR52" s="3">
        <v>1.0903883032287842</v>
      </c>
      <c r="AS52" s="3">
        <v>0.62576086268509867</v>
      </c>
      <c r="AT52" s="3">
        <v>62.576086268509854</v>
      </c>
      <c r="AU52" s="3">
        <v>0.75391378940596177</v>
      </c>
      <c r="AV52" s="3">
        <v>-2.2583862755006976</v>
      </c>
      <c r="AW52" s="3">
        <v>75.391378940596184</v>
      </c>
      <c r="AX52" s="3">
        <v>-2.2583862755006878</v>
      </c>
      <c r="AY52" s="3">
        <v>0.59024320864740076</v>
      </c>
      <c r="AZ52" s="3">
        <v>2.3609728345896031</v>
      </c>
      <c r="BA52" s="3">
        <v>104.8639626580659</v>
      </c>
      <c r="BB52" s="3">
        <v>102.44985091654564</v>
      </c>
      <c r="BC52" s="3">
        <v>4.6734780754492551</v>
      </c>
      <c r="BD52" s="3">
        <v>1.7667997653407319</v>
      </c>
      <c r="BE52" s="3">
        <v>7.0671990613629276</v>
      </c>
      <c r="BF52" s="3">
        <v>4.6333036830666359</v>
      </c>
      <c r="BG52" s="3">
        <v>0.93313274288844283</v>
      </c>
      <c r="BH52" s="3">
        <v>3.7325309715537713</v>
      </c>
      <c r="BI52" s="3">
        <v>4.6486858234242536</v>
      </c>
      <c r="BJ52" s="3">
        <v>8.6533874296414584E-2</v>
      </c>
      <c r="BK52" s="3">
        <v>-0.46878698935612712</v>
      </c>
      <c r="BL52" s="3">
        <v>4.1363831966319644</v>
      </c>
      <c r="BM52" s="3">
        <v>-0.28247725516910493</v>
      </c>
      <c r="BN52" s="3">
        <v>-2.2842783902806083</v>
      </c>
      <c r="BO52" s="3">
        <v>4.3226929308189863</v>
      </c>
      <c r="BP52" s="3">
        <v>-2.2842783902806474</v>
      </c>
      <c r="BQ52" s="3">
        <v>4.2317849713433384</v>
      </c>
      <c r="BR52" s="3" t="e">
        <v>#NUM!</v>
      </c>
      <c r="BS52" s="3">
        <v>4.6526639164176409</v>
      </c>
      <c r="BT52" s="3">
        <v>12.148106452583335</v>
      </c>
      <c r="BU52" s="3">
        <v>12.590408664981144</v>
      </c>
      <c r="BV52" s="3">
        <v>4.6210435351443815</v>
      </c>
      <c r="BW52" s="3">
        <v>15.138672076184523</v>
      </c>
      <c r="BX52" s="3">
        <v>4.6293734195012792</v>
      </c>
      <c r="BY52" s="3" t="e">
        <v>#DIV/0!</v>
      </c>
      <c r="BZ52" s="3">
        <v>9.3946405711206591</v>
      </c>
      <c r="CA52" s="3" t="e">
        <v>#DIV/0!</v>
      </c>
      <c r="CB52" s="3">
        <v>9.015598936693241</v>
      </c>
      <c r="CC52" s="3" t="e">
        <v>#DIV/0!</v>
      </c>
      <c r="CD52" s="3">
        <v>8.6853564134719186</v>
      </c>
    </row>
    <row r="53" spans="1:82">
      <c r="A53" s="3" t="s">
        <v>52</v>
      </c>
      <c r="B53" s="3">
        <v>1.85</v>
      </c>
      <c r="C53" s="130">
        <v>176.26</v>
      </c>
      <c r="D53" s="130">
        <v>141.44999999999999</v>
      </c>
      <c r="E53" s="3">
        <v>118.84</v>
      </c>
      <c r="F53" s="15">
        <v>118.08</v>
      </c>
      <c r="G53" s="3">
        <v>68.459999999999994</v>
      </c>
      <c r="H53" s="3"/>
      <c r="I53" s="3">
        <v>11.33</v>
      </c>
      <c r="J53" s="3">
        <v>6.69</v>
      </c>
      <c r="K53" s="3">
        <v>189823.79</v>
      </c>
      <c r="L53" s="3" t="e">
        <v>#DIV/0!</v>
      </c>
      <c r="M53" s="3">
        <v>102.75</v>
      </c>
      <c r="N53" s="3">
        <v>7.0000000000000007E-2</v>
      </c>
      <c r="O53" s="3">
        <v>3.29</v>
      </c>
      <c r="P53" s="3">
        <v>2579200</v>
      </c>
      <c r="Q53" s="3">
        <v>8242.4939680104817</v>
      </c>
      <c r="R53" s="3"/>
      <c r="S53" s="3"/>
      <c r="T53" s="3">
        <v>312915</v>
      </c>
      <c r="U53" s="3"/>
      <c r="V53" s="3">
        <v>294696.71000000002</v>
      </c>
      <c r="W53" s="3" t="e">
        <v>#DIV/0!</v>
      </c>
      <c r="X53" s="3"/>
      <c r="Y53" s="3">
        <v>3797575</v>
      </c>
      <c r="Z53" s="3">
        <v>12136.123228352748</v>
      </c>
      <c r="AA53" s="3">
        <v>350414</v>
      </c>
      <c r="AB53" s="3">
        <v>648265.9</v>
      </c>
      <c r="AC53" s="3" t="e">
        <v>#DIV/0!</v>
      </c>
      <c r="AD53" s="3">
        <v>5955.0297517385025</v>
      </c>
      <c r="AE53" s="3">
        <v>2.8325</v>
      </c>
      <c r="AF53" s="3">
        <v>1.7500000000000002E-2</v>
      </c>
      <c r="AG53" s="3">
        <v>1.6725000000000001</v>
      </c>
      <c r="AH53" s="3">
        <v>0.82250000000000001</v>
      </c>
      <c r="AI53" s="3">
        <v>233.00698990491699</v>
      </c>
      <c r="AJ53" s="3">
        <v>108.86022858420586</v>
      </c>
      <c r="AK53" s="3">
        <v>2685.2779822487587</v>
      </c>
      <c r="AL53" s="3">
        <v>139.20068142537531</v>
      </c>
      <c r="AM53" s="3">
        <v>138.43079249845965</v>
      </c>
      <c r="AN53" s="3">
        <v>103.69926651771088</v>
      </c>
      <c r="AO53" s="3">
        <v>361.76714874010923</v>
      </c>
      <c r="AP53" s="3">
        <v>115.44320776768396</v>
      </c>
      <c r="AQ53" s="3">
        <v>106.16929698708752</v>
      </c>
      <c r="AR53" s="3">
        <v>1.0990956375457051</v>
      </c>
      <c r="AS53" s="3">
        <v>0.63075789816109329</v>
      </c>
      <c r="AT53" s="3">
        <v>63.075789816109321</v>
      </c>
      <c r="AU53" s="3">
        <v>0.80250765913990696</v>
      </c>
      <c r="AV53" s="3">
        <v>6.4455472783213326</v>
      </c>
      <c r="AW53" s="3">
        <v>80.250765913990691</v>
      </c>
      <c r="AX53" s="3">
        <v>6.4455472783213157</v>
      </c>
      <c r="AY53" s="3">
        <v>1.6472251679038541</v>
      </c>
      <c r="AZ53" s="3">
        <v>6.5889006716154164</v>
      </c>
      <c r="BA53" s="3">
        <v>105.468144937685</v>
      </c>
      <c r="BB53" s="3">
        <v>102.794598620511</v>
      </c>
      <c r="BC53" s="3">
        <v>4.6900647528036457</v>
      </c>
      <c r="BD53" s="3">
        <v>1.6586677354390567</v>
      </c>
      <c r="BE53" s="3">
        <v>6.6346709417562266</v>
      </c>
      <c r="BF53" s="3">
        <v>4.6414950420929246</v>
      </c>
      <c r="BG53" s="3">
        <v>0.81913590262887581</v>
      </c>
      <c r="BH53" s="3">
        <v>3.2765436105155032</v>
      </c>
      <c r="BI53" s="3">
        <v>4.6650349614257829</v>
      </c>
      <c r="BJ53" s="3">
        <v>9.4487693969842093E-2</v>
      </c>
      <c r="BK53" s="3">
        <v>-0.46083316968269983</v>
      </c>
      <c r="BL53" s="3">
        <v>4.1443370163053919</v>
      </c>
      <c r="BM53" s="3">
        <v>-0.22001387992393823</v>
      </c>
      <c r="BN53" s="3">
        <v>6.2463375245166706</v>
      </c>
      <c r="BO53" s="3">
        <v>4.385156306064153</v>
      </c>
      <c r="BP53" s="3">
        <v>6.2463375245166652</v>
      </c>
      <c r="BQ53" s="3">
        <v>4.2262496331020394</v>
      </c>
      <c r="BR53" s="3" t="e">
        <v>#NUM!</v>
      </c>
      <c r="BS53" s="3">
        <v>4.6584089636033132</v>
      </c>
      <c r="BT53" s="3">
        <v>12.153851499769008</v>
      </c>
      <c r="BU53" s="3">
        <v>12.593702004767982</v>
      </c>
      <c r="BV53" s="3">
        <v>4.6322988533763443</v>
      </c>
      <c r="BW53" s="3">
        <v>15.149873263092458</v>
      </c>
      <c r="BX53" s="3">
        <v>4.6327328090386208</v>
      </c>
      <c r="BY53" s="3" t="e">
        <v>#DIV/0!</v>
      </c>
      <c r="BZ53" s="3">
        <v>9.4039416749280988</v>
      </c>
      <c r="CA53" s="3" t="e">
        <v>#DIV/0!</v>
      </c>
      <c r="CB53" s="3">
        <v>9.0170582431300872</v>
      </c>
      <c r="CC53" s="3" t="e">
        <v>#DIV/0!</v>
      </c>
      <c r="CD53" s="3">
        <v>8.6919914778707064</v>
      </c>
    </row>
    <row r="54" spans="1:82">
      <c r="A54" s="3" t="s">
        <v>53</v>
      </c>
      <c r="B54" s="3">
        <v>1.83</v>
      </c>
      <c r="C54" s="130">
        <v>172.83</v>
      </c>
      <c r="D54" s="130">
        <v>143.78</v>
      </c>
      <c r="E54" s="3">
        <v>124.37</v>
      </c>
      <c r="F54" s="15">
        <v>129.16</v>
      </c>
      <c r="G54" s="3">
        <v>66.28</v>
      </c>
      <c r="H54" s="3"/>
      <c r="I54" s="3">
        <v>10.19</v>
      </c>
      <c r="J54" s="3">
        <v>5.76</v>
      </c>
      <c r="K54" s="3">
        <v>192541.79</v>
      </c>
      <c r="L54" s="3" t="e">
        <v>#DIV/0!</v>
      </c>
      <c r="M54" s="3">
        <v>103.32</v>
      </c>
      <c r="N54" s="3">
        <v>0.1</v>
      </c>
      <c r="O54" s="3">
        <v>2.81</v>
      </c>
      <c r="P54" s="3">
        <v>2596900</v>
      </c>
      <c r="Q54" s="3">
        <v>8286.0306247148274</v>
      </c>
      <c r="R54" s="3"/>
      <c r="S54" s="3"/>
      <c r="T54" s="3">
        <v>313407</v>
      </c>
      <c r="U54" s="3"/>
      <c r="V54" s="3">
        <v>295345.57</v>
      </c>
      <c r="W54" s="3" t="e">
        <v>#DIV/0!</v>
      </c>
      <c r="X54" s="3"/>
      <c r="Y54" s="3">
        <v>3818750</v>
      </c>
      <c r="Z54" s="3">
        <v>12184.635314463301</v>
      </c>
      <c r="AA54" s="3">
        <v>363476</v>
      </c>
      <c r="AB54" s="3">
        <v>665161.08000000007</v>
      </c>
      <c r="AC54" s="3" t="e">
        <v>#DIV/0!</v>
      </c>
      <c r="AD54" s="3">
        <v>6023.4921312580045</v>
      </c>
      <c r="AE54" s="3">
        <v>2.5474999999999999</v>
      </c>
      <c r="AF54" s="3">
        <v>2.5000000000000001E-2</v>
      </c>
      <c r="AG54" s="3">
        <v>1.44</v>
      </c>
      <c r="AH54" s="3">
        <v>0.70250000000000001</v>
      </c>
      <c r="AI54" s="3">
        <v>236.3622905595478</v>
      </c>
      <c r="AJ54" s="3">
        <v>110.42781587581842</v>
      </c>
      <c r="AK54" s="3">
        <v>2839.9499940262876</v>
      </c>
      <c r="AL54" s="3">
        <v>147.21864067547696</v>
      </c>
      <c r="AM54" s="3">
        <v>139.40326881576135</v>
      </c>
      <c r="AN54" s="3">
        <v>104.42775386499781</v>
      </c>
      <c r="AO54" s="3">
        <v>371.9328056197063</v>
      </c>
      <c r="AP54" s="3">
        <v>118.68716190595588</v>
      </c>
      <c r="AQ54" s="3">
        <v>105.02152080344334</v>
      </c>
      <c r="AR54" s="3">
        <v>1.0793091458409809</v>
      </c>
      <c r="AS54" s="3">
        <v>0.61940266619281548</v>
      </c>
      <c r="AT54" s="3">
        <v>61.940266619281545</v>
      </c>
      <c r="AU54" s="3">
        <v>0.83191575536654505</v>
      </c>
      <c r="AV54" s="3">
        <v>3.6645253028683142</v>
      </c>
      <c r="AW54" s="3">
        <v>83.191575536654511</v>
      </c>
      <c r="AX54" s="3">
        <v>3.6645253028683289</v>
      </c>
      <c r="AY54" s="3">
        <v>-2.2395326192794496</v>
      </c>
      <c r="AZ54" s="3">
        <v>-8.9581304771177983</v>
      </c>
      <c r="BA54" s="3">
        <v>106.97829505080109</v>
      </c>
      <c r="BB54" s="3">
        <v>103.50003611879845</v>
      </c>
      <c r="BC54" s="3">
        <v>4.7043620575044702</v>
      </c>
      <c r="BD54" s="3">
        <v>1.4297304700824576</v>
      </c>
      <c r="BE54" s="3">
        <v>5.7189218803298303</v>
      </c>
      <c r="BF54" s="3">
        <v>4.6484954817376698</v>
      </c>
      <c r="BG54" s="3">
        <v>0.70004396447451711</v>
      </c>
      <c r="BH54" s="3">
        <v>2.8001758578980684</v>
      </c>
      <c r="BI54" s="3">
        <v>4.654165289188879</v>
      </c>
      <c r="BJ54" s="3">
        <v>7.6321156676858223E-2</v>
      </c>
      <c r="BK54" s="3">
        <v>-0.47899970697568361</v>
      </c>
      <c r="BL54" s="3">
        <v>4.1261704790124076</v>
      </c>
      <c r="BM54" s="3">
        <v>-0.18402409885667609</v>
      </c>
      <c r="BN54" s="3">
        <v>3.5989781067262139</v>
      </c>
      <c r="BO54" s="3">
        <v>4.4211460871314152</v>
      </c>
      <c r="BP54" s="3">
        <v>3.598978106726225</v>
      </c>
      <c r="BQ54" s="3">
        <v>4.1938881925583624</v>
      </c>
      <c r="BR54" s="3" t="e">
        <v>#NUM!</v>
      </c>
      <c r="BS54" s="3">
        <v>4.6726259638925507</v>
      </c>
      <c r="BT54" s="3">
        <v>12.168068500058245</v>
      </c>
      <c r="BU54" s="3">
        <v>12.595901373469346</v>
      </c>
      <c r="BV54" s="3">
        <v>4.6378309682276395</v>
      </c>
      <c r="BW54" s="3">
        <v>15.155433701902043</v>
      </c>
      <c r="BX54" s="3">
        <v>4.6395719616792608</v>
      </c>
      <c r="BY54" s="3" t="e">
        <v>#DIV/0!</v>
      </c>
      <c r="BZ54" s="3">
        <v>9.4079310365562989</v>
      </c>
      <c r="CA54" s="3" t="e">
        <v>#DIV/0!</v>
      </c>
      <c r="CB54" s="3">
        <v>9.022326318589343</v>
      </c>
      <c r="CC54" s="3" t="e">
        <v>#DIV/0!</v>
      </c>
      <c r="CD54" s="3">
        <v>8.7034224583655551</v>
      </c>
    </row>
    <row r="55" spans="1:82">
      <c r="A55" s="3" t="s">
        <v>54</v>
      </c>
      <c r="B55" s="3">
        <v>2.09</v>
      </c>
      <c r="C55" s="130">
        <v>172.7</v>
      </c>
      <c r="D55" s="130">
        <v>140.56</v>
      </c>
      <c r="E55" s="3">
        <v>119.36</v>
      </c>
      <c r="F55" s="15">
        <v>121.97</v>
      </c>
      <c r="G55" s="3">
        <v>68.89</v>
      </c>
      <c r="H55" s="3"/>
      <c r="I55" s="3">
        <v>8.76</v>
      </c>
      <c r="J55" s="3">
        <v>4.99</v>
      </c>
      <c r="K55" s="3">
        <v>194469.94</v>
      </c>
      <c r="L55" s="3" t="e">
        <v>#DIV/0!</v>
      </c>
      <c r="M55" s="3">
        <v>103.74</v>
      </c>
      <c r="N55" s="3">
        <v>0.15</v>
      </c>
      <c r="O55" s="3">
        <v>1.88</v>
      </c>
      <c r="P55" s="3">
        <v>2605050</v>
      </c>
      <c r="Q55" s="3">
        <v>8298.451834862386</v>
      </c>
      <c r="R55" s="3"/>
      <c r="S55" s="3"/>
      <c r="T55" s="3">
        <v>313920</v>
      </c>
      <c r="U55" s="3"/>
      <c r="V55" s="3">
        <v>296677.49</v>
      </c>
      <c r="W55" s="3" t="e">
        <v>#DIV/0!</v>
      </c>
      <c r="X55" s="3"/>
      <c r="Y55" s="3">
        <v>3834175</v>
      </c>
      <c r="Z55" s="3">
        <v>12213.860219164118</v>
      </c>
      <c r="AA55" s="3">
        <v>372240</v>
      </c>
      <c r="AB55" s="3">
        <v>777981.6</v>
      </c>
      <c r="AC55" s="3" t="e">
        <v>#DIV/0!</v>
      </c>
      <c r="AD55" s="3">
        <v>6958.3542473602156</v>
      </c>
      <c r="AE55" s="3">
        <v>2.19</v>
      </c>
      <c r="AF55" s="3">
        <v>3.7499999999999999E-2</v>
      </c>
      <c r="AG55" s="3">
        <v>1.2475000000000001</v>
      </c>
      <c r="AH55" s="3">
        <v>0.47</v>
      </c>
      <c r="AI55" s="3">
        <v>239.31091013427817</v>
      </c>
      <c r="AJ55" s="3">
        <v>111.80540287886926</v>
      </c>
      <c r="AK55" s="3">
        <v>2981.6634987281996</v>
      </c>
      <c r="AL55" s="3">
        <v>154.56485084518329</v>
      </c>
      <c r="AM55" s="3">
        <v>140.05846417919543</v>
      </c>
      <c r="AN55" s="3">
        <v>104.91856430816331</v>
      </c>
      <c r="AO55" s="3">
        <v>378.92514236535675</v>
      </c>
      <c r="AP55" s="3">
        <v>120.91848054978782</v>
      </c>
      <c r="AQ55" s="3">
        <v>119.9426111908178</v>
      </c>
      <c r="AR55" s="3">
        <v>1.2231878186007943</v>
      </c>
      <c r="AS55" s="3">
        <v>0.70197292315684046</v>
      </c>
      <c r="AT55" s="3">
        <v>70.197292315684052</v>
      </c>
      <c r="AU55" s="3">
        <v>0.81389693109438344</v>
      </c>
      <c r="AV55" s="3">
        <v>-2.1659433850032639</v>
      </c>
      <c r="AW55" s="3">
        <v>81.38969310943834</v>
      </c>
      <c r="AX55" s="3">
        <v>-2.165943385003275</v>
      </c>
      <c r="AY55" s="3">
        <v>-1.3090495162208282</v>
      </c>
      <c r="AZ55" s="3">
        <v>-5.2361980648833129</v>
      </c>
      <c r="BA55" s="3">
        <v>108.0495959855343</v>
      </c>
      <c r="BB55" s="3">
        <v>103.82485620981782</v>
      </c>
      <c r="BC55" s="3">
        <v>4.7167598858401663</v>
      </c>
      <c r="BD55" s="3">
        <v>1.2397828335696026</v>
      </c>
      <c r="BE55" s="3">
        <v>4.9591313342784105</v>
      </c>
      <c r="BF55" s="3">
        <v>4.6531844712238009</v>
      </c>
      <c r="BG55" s="3">
        <v>0.46889894861310566</v>
      </c>
      <c r="BH55" s="3">
        <v>1.8755957944524226</v>
      </c>
      <c r="BI55" s="3">
        <v>4.7870133883122694</v>
      </c>
      <c r="BJ55" s="3">
        <v>0.20146041695068381</v>
      </c>
      <c r="BK55" s="3">
        <v>-0.3538604467018579</v>
      </c>
      <c r="BL55" s="3">
        <v>4.2513097392862331</v>
      </c>
      <c r="BM55" s="3">
        <v>-0.20592154127379103</v>
      </c>
      <c r="BN55" s="3">
        <v>-2.1897442417114945</v>
      </c>
      <c r="BO55" s="3">
        <v>4.3992486447143007</v>
      </c>
      <c r="BP55" s="3">
        <v>-2.1897442417114554</v>
      </c>
      <c r="BQ55" s="3">
        <v>4.2325110296051047</v>
      </c>
      <c r="BR55" s="3" t="e">
        <v>#NUM!</v>
      </c>
      <c r="BS55" s="3">
        <v>4.6825903438023069</v>
      </c>
      <c r="BT55" s="3">
        <v>12.178032879968002</v>
      </c>
      <c r="BU55" s="3">
        <v>12.600400935520787</v>
      </c>
      <c r="BV55" s="3">
        <v>4.6418877689232545</v>
      </c>
      <c r="BW55" s="3">
        <v>15.159464845781846</v>
      </c>
      <c r="BX55" s="3">
        <v>4.6427054045875442</v>
      </c>
      <c r="BY55" s="3" t="e">
        <v>#DIV/0!</v>
      </c>
      <c r="BZ55" s="3">
        <v>9.4103266694048475</v>
      </c>
      <c r="CA55" s="3" t="e">
        <v>#DIV/0!</v>
      </c>
      <c r="CB55" s="3">
        <v>9.0238242504663724</v>
      </c>
      <c r="CC55" s="3" t="e">
        <v>#DIV/0!</v>
      </c>
      <c r="CD55" s="3">
        <v>8.8476982666550832</v>
      </c>
    </row>
    <row r="56" spans="1:82">
      <c r="A56" s="3" t="s">
        <v>55</v>
      </c>
      <c r="B56" s="3">
        <v>2.0299999999999998</v>
      </c>
      <c r="C56" s="130">
        <v>168.58</v>
      </c>
      <c r="D56" s="130">
        <v>138.72</v>
      </c>
      <c r="E56" s="3">
        <v>115.36</v>
      </c>
      <c r="F56" s="15">
        <v>116.24</v>
      </c>
      <c r="G56" s="3">
        <v>69.489999999999995</v>
      </c>
      <c r="H56" s="3"/>
      <c r="I56" s="3">
        <v>7.76</v>
      </c>
      <c r="J56" s="3">
        <v>5.23</v>
      </c>
      <c r="K56" s="3">
        <v>197226.19</v>
      </c>
      <c r="L56" s="3" t="e">
        <v>#DIV/0!</v>
      </c>
      <c r="M56" s="3">
        <v>104.38</v>
      </c>
      <c r="N56" s="3">
        <v>0.14000000000000001</v>
      </c>
      <c r="O56" s="3">
        <v>1.69</v>
      </c>
      <c r="P56" s="3">
        <v>2617600</v>
      </c>
      <c r="Q56" s="3">
        <v>8322.205689723145</v>
      </c>
      <c r="R56" s="3"/>
      <c r="S56" s="3"/>
      <c r="T56" s="3">
        <v>314532</v>
      </c>
      <c r="U56" s="3"/>
      <c r="V56" s="3">
        <v>300408.17</v>
      </c>
      <c r="W56" s="3" t="e">
        <v>#DIV/0!</v>
      </c>
      <c r="X56" s="3"/>
      <c r="Y56" s="3">
        <v>3857825</v>
      </c>
      <c r="Z56" s="3">
        <v>12265.286202993653</v>
      </c>
      <c r="AA56" s="3">
        <v>376768</v>
      </c>
      <c r="AB56" s="3">
        <v>764839.03999999992</v>
      </c>
      <c r="AC56" s="3" t="e">
        <v>#DIV/0!</v>
      </c>
      <c r="AD56" s="3">
        <v>6752.516569956093</v>
      </c>
      <c r="AE56" s="3">
        <v>1.94</v>
      </c>
      <c r="AF56" s="3">
        <v>3.5000000000000003E-2</v>
      </c>
      <c r="AG56" s="3">
        <v>1.3075000000000001</v>
      </c>
      <c r="AH56" s="3">
        <v>0.42249999999999999</v>
      </c>
      <c r="AI56" s="3">
        <v>242.43990028428385</v>
      </c>
      <c r="AJ56" s="3">
        <v>113.26725852151047</v>
      </c>
      <c r="AK56" s="3">
        <v>3137.6044997116846</v>
      </c>
      <c r="AL56" s="3">
        <v>162.64859254438636</v>
      </c>
      <c r="AM56" s="3">
        <v>140.65021119035251</v>
      </c>
      <c r="AN56" s="3">
        <v>105.36184524236528</v>
      </c>
      <c r="AO56" s="3">
        <v>385.32897727133127</v>
      </c>
      <c r="AP56" s="3">
        <v>122.96200287107924</v>
      </c>
      <c r="AQ56" s="3">
        <v>116.49928263988521</v>
      </c>
      <c r="AR56" s="3">
        <v>1.1776936402861751</v>
      </c>
      <c r="AS56" s="3">
        <v>0.6758643559748494</v>
      </c>
      <c r="AT56" s="3">
        <v>67.586435597484936</v>
      </c>
      <c r="AU56" s="3">
        <v>0.82287341321627705</v>
      </c>
      <c r="AV56" s="3">
        <v>1.1029015811404574</v>
      </c>
      <c r="AW56" s="3">
        <v>82.287341321627707</v>
      </c>
      <c r="AX56" s="3">
        <v>1.1029015811404639</v>
      </c>
      <c r="AY56" s="3">
        <v>-2.8835063437138153E-2</v>
      </c>
      <c r="AZ56" s="3">
        <v>-0.11534025374855261</v>
      </c>
      <c r="BA56" s="3">
        <v>109.58099821116943</v>
      </c>
      <c r="BB56" s="3">
        <v>104.32503929476178</v>
      </c>
      <c r="BC56" s="3">
        <v>4.7297501458784108</v>
      </c>
      <c r="BD56" s="3">
        <v>1.299026003824455</v>
      </c>
      <c r="BE56" s="3">
        <v>5.19610401529782</v>
      </c>
      <c r="BF56" s="3">
        <v>4.6574005709715385</v>
      </c>
      <c r="BG56" s="3">
        <v>0.42160997477376227</v>
      </c>
      <c r="BH56" s="3">
        <v>1.6864398990950491</v>
      </c>
      <c r="BI56" s="3">
        <v>4.7578851153892456</v>
      </c>
      <c r="BJ56" s="3">
        <v>0.16355798373715263</v>
      </c>
      <c r="BK56" s="3">
        <v>-0.39176287991538927</v>
      </c>
      <c r="BL56" s="3">
        <v>4.2134073060727024</v>
      </c>
      <c r="BM56" s="3">
        <v>-0.19495290153710448</v>
      </c>
      <c r="BN56" s="3">
        <v>1.0968639736686547</v>
      </c>
      <c r="BO56" s="3">
        <v>4.4102172844509866</v>
      </c>
      <c r="BP56" s="3">
        <v>1.0968639736685937</v>
      </c>
      <c r="BQ56" s="3">
        <v>4.241182857326236</v>
      </c>
      <c r="BR56" s="3" t="e">
        <v>#NUM!</v>
      </c>
      <c r="BS56" s="3">
        <v>4.6966639854972279</v>
      </c>
      <c r="BT56" s="3">
        <v>12.192106521662922</v>
      </c>
      <c r="BU56" s="3">
        <v>12.612897395572856</v>
      </c>
      <c r="BV56" s="3">
        <v>4.6480380862152675</v>
      </c>
      <c r="BW56" s="3">
        <v>15.165614111128697</v>
      </c>
      <c r="BX56" s="3">
        <v>4.6475114031347395</v>
      </c>
      <c r="BY56" s="3" t="e">
        <v>#DIV/0!</v>
      </c>
      <c r="BZ56" s="3">
        <v>9.4145282913566284</v>
      </c>
      <c r="CA56" s="3" t="e">
        <v>#DIV/0!</v>
      </c>
      <c r="CB56" s="3">
        <v>9.0266826056184968</v>
      </c>
      <c r="CC56" s="3" t="e">
        <v>#DIV/0!</v>
      </c>
      <c r="CD56" s="3">
        <v>8.8176705395632187</v>
      </c>
    </row>
    <row r="57" spans="1:82">
      <c r="A57" s="3" t="s">
        <v>56</v>
      </c>
      <c r="B57" s="3">
        <v>2.04</v>
      </c>
      <c r="C57" s="130">
        <v>166.89</v>
      </c>
      <c r="D57" s="130">
        <v>138.68</v>
      </c>
      <c r="E57" s="3">
        <v>103.85</v>
      </c>
      <c r="F57" s="15">
        <v>114.02</v>
      </c>
      <c r="G57" s="3">
        <v>69.7</v>
      </c>
      <c r="H57" s="3"/>
      <c r="I57" s="3">
        <v>7.17</v>
      </c>
      <c r="J57" s="3">
        <v>5.6</v>
      </c>
      <c r="K57" s="3">
        <v>199478.87</v>
      </c>
      <c r="L57" s="3" t="e">
        <v>#DIV/0!</v>
      </c>
      <c r="M57" s="3">
        <v>104.39</v>
      </c>
      <c r="N57" s="3">
        <v>0.16</v>
      </c>
      <c r="O57" s="3">
        <v>1.88</v>
      </c>
      <c r="P57" s="3">
        <v>2630150</v>
      </c>
      <c r="Q57" s="3">
        <v>8346.3704879016277</v>
      </c>
      <c r="R57" s="3"/>
      <c r="S57" s="3"/>
      <c r="T57" s="3">
        <v>315125</v>
      </c>
      <c r="U57" s="3"/>
      <c r="V57" s="3">
        <v>301602.06</v>
      </c>
      <c r="W57" s="3" t="e">
        <v>#DIV/0!</v>
      </c>
      <c r="X57" s="3"/>
      <c r="Y57" s="3">
        <v>3858425</v>
      </c>
      <c r="Z57" s="3">
        <v>12244.109480364936</v>
      </c>
      <c r="AA57" s="3">
        <v>369682</v>
      </c>
      <c r="AB57" s="3">
        <v>754151.28</v>
      </c>
      <c r="AC57" s="3" t="e">
        <v>#DIV/0!</v>
      </c>
      <c r="AD57" s="3">
        <v>6566.2305649430009</v>
      </c>
      <c r="AE57" s="3">
        <v>1.7925</v>
      </c>
      <c r="AF57" s="3">
        <v>0.04</v>
      </c>
      <c r="AG57" s="3">
        <v>1.4</v>
      </c>
      <c r="AH57" s="3">
        <v>0.47</v>
      </c>
      <c r="AI57" s="3">
        <v>245.83405888826383</v>
      </c>
      <c r="AJ57" s="3">
        <v>114.85300014081162</v>
      </c>
      <c r="AK57" s="3">
        <v>3313.3103516955393</v>
      </c>
      <c r="AL57" s="3">
        <v>171.75691372687203</v>
      </c>
      <c r="AM57" s="3">
        <v>141.31126718294715</v>
      </c>
      <c r="AN57" s="3">
        <v>105.85704591500438</v>
      </c>
      <c r="AO57" s="3">
        <v>392.57316204403224</v>
      </c>
      <c r="AP57" s="3">
        <v>125.27368852505552</v>
      </c>
      <c r="AQ57" s="3">
        <v>117.07317073170734</v>
      </c>
      <c r="AR57" s="3">
        <v>1.1726405460532161</v>
      </c>
      <c r="AS57" s="3">
        <v>0.67296444536769939</v>
      </c>
      <c r="AT57" s="3">
        <v>67.29644453676994</v>
      </c>
      <c r="AU57" s="3">
        <v>0.83096650488345625</v>
      </c>
      <c r="AV57" s="3">
        <v>0.98351599859650318</v>
      </c>
      <c r="AW57" s="3">
        <v>83.096650488345631</v>
      </c>
      <c r="AX57" s="3">
        <v>0.98351599859650796</v>
      </c>
      <c r="AY57" s="3">
        <v>1.4493798673204328</v>
      </c>
      <c r="AZ57" s="3">
        <v>5.7975194692817311</v>
      </c>
      <c r="BA57" s="3">
        <v>110.83261151389729</v>
      </c>
      <c r="BB57" s="3">
        <v>104.82522237970574</v>
      </c>
      <c r="BC57" s="3">
        <v>4.743653051047402</v>
      </c>
      <c r="BD57" s="3">
        <v>1.3902905168991175</v>
      </c>
      <c r="BE57" s="3">
        <v>5.5611620675964701</v>
      </c>
      <c r="BF57" s="3">
        <v>4.6620895604576695</v>
      </c>
      <c r="BG57" s="3">
        <v>0.46889894861310566</v>
      </c>
      <c r="BH57" s="3">
        <v>1.8755957944524226</v>
      </c>
      <c r="BI57" s="3">
        <v>4.7627991301916746</v>
      </c>
      <c r="BJ57" s="3">
        <v>0.15925808285672186</v>
      </c>
      <c r="BK57" s="3">
        <v>-0.39606278079581997</v>
      </c>
      <c r="BL57" s="3">
        <v>4.2091074051922712</v>
      </c>
      <c r="BM57" s="3">
        <v>-0.18516579193848876</v>
      </c>
      <c r="BN57" s="3">
        <v>0.97871095986157286</v>
      </c>
      <c r="BO57" s="3">
        <v>4.4200043940496023</v>
      </c>
      <c r="BP57" s="3">
        <v>0.97871095986157286</v>
      </c>
      <c r="BQ57" s="3">
        <v>4.2442003177664782</v>
      </c>
      <c r="BR57" s="3" t="e">
        <v>#NUM!</v>
      </c>
      <c r="BS57" s="3">
        <v>4.7080210587500257</v>
      </c>
      <c r="BT57" s="3">
        <v>12.203463594915721</v>
      </c>
      <c r="BU57" s="3">
        <v>12.616863745331338</v>
      </c>
      <c r="BV57" s="3">
        <v>4.648133885420207</v>
      </c>
      <c r="BW57" s="3">
        <v>15.165769627085595</v>
      </c>
      <c r="BX57" s="3">
        <v>4.6522944144922649</v>
      </c>
      <c r="BY57" s="3" t="e">
        <v>#DIV/0!</v>
      </c>
      <c r="BZ57" s="3">
        <v>9.4128002415775107</v>
      </c>
      <c r="CA57" s="3" t="e">
        <v>#DIV/0!</v>
      </c>
      <c r="CB57" s="3">
        <v>9.0295820512400073</v>
      </c>
      <c r="CC57" s="3" t="e">
        <v>#DIV/0!</v>
      </c>
      <c r="CD57" s="3">
        <v>8.7896952124226342</v>
      </c>
    </row>
    <row r="58" spans="1:82">
      <c r="A58" s="3" t="s">
        <v>57</v>
      </c>
      <c r="B58" s="3">
        <v>2.0099999999999998</v>
      </c>
      <c r="C58" s="130">
        <v>171.31</v>
      </c>
      <c r="D58" s="130">
        <v>140.69</v>
      </c>
      <c r="E58" s="3">
        <v>113.96</v>
      </c>
      <c r="F58" s="15">
        <v>115.36</v>
      </c>
      <c r="G58" s="3">
        <v>67.53</v>
      </c>
      <c r="H58" s="3"/>
      <c r="I58" s="3">
        <v>7.12</v>
      </c>
      <c r="J58" s="3">
        <v>6.35</v>
      </c>
      <c r="K58" s="3">
        <v>199277.26</v>
      </c>
      <c r="L58" s="3" t="e">
        <v>#DIV/0!</v>
      </c>
      <c r="M58" s="3">
        <v>105.1</v>
      </c>
      <c r="N58" s="3">
        <v>0.14000000000000001</v>
      </c>
      <c r="O58" s="3">
        <v>1.68</v>
      </c>
      <c r="P58" s="3">
        <v>2653425</v>
      </c>
      <c r="Q58" s="3">
        <v>8407.0242696914011</v>
      </c>
      <c r="R58" s="3"/>
      <c r="S58" s="3"/>
      <c r="T58" s="3">
        <v>315620</v>
      </c>
      <c r="U58" s="3"/>
      <c r="V58" s="3">
        <v>303752.44</v>
      </c>
      <c r="W58" s="3" t="e">
        <v>#DIV/0!</v>
      </c>
      <c r="X58" s="3"/>
      <c r="Y58" s="3">
        <v>3884600</v>
      </c>
      <c r="Z58" s="3">
        <v>12307.838540016477</v>
      </c>
      <c r="AA58" s="3">
        <v>373594</v>
      </c>
      <c r="AB58" s="3">
        <v>750923.94</v>
      </c>
      <c r="AC58" s="3" t="e">
        <v>#DIV/0!</v>
      </c>
      <c r="AD58" s="3">
        <v>6435.9599557880201</v>
      </c>
      <c r="AE58" s="3">
        <v>1.78</v>
      </c>
      <c r="AF58" s="3">
        <v>3.5000000000000003E-2</v>
      </c>
      <c r="AG58" s="3">
        <v>1.5874999999999999</v>
      </c>
      <c r="AH58" s="3">
        <v>0.42</v>
      </c>
      <c r="AI58" s="3">
        <v>249.73667457311504</v>
      </c>
      <c r="AJ58" s="3">
        <v>116.67629151804701</v>
      </c>
      <c r="AK58" s="3">
        <v>3523.7055590282057</v>
      </c>
      <c r="AL58" s="3">
        <v>182.66347774852838</v>
      </c>
      <c r="AM58" s="3">
        <v>141.90477450511551</v>
      </c>
      <c r="AN58" s="3">
        <v>106.3016455078474</v>
      </c>
      <c r="AO58" s="3">
        <v>399.16839116637198</v>
      </c>
      <c r="AP58" s="3">
        <v>127.37828649227643</v>
      </c>
      <c r="AQ58" s="3">
        <v>115.35150645624101</v>
      </c>
      <c r="AR58" s="3">
        <v>1.1421173812089669</v>
      </c>
      <c r="AS58" s="3">
        <v>0.65544756453886188</v>
      </c>
      <c r="AT58" s="3">
        <v>65.544756453886194</v>
      </c>
      <c r="AU58" s="3">
        <v>0.82125970462903508</v>
      </c>
      <c r="AV58" s="3">
        <v>-1.1681337571822528</v>
      </c>
      <c r="AW58" s="3">
        <v>82.12597046290351</v>
      </c>
      <c r="AX58" s="3">
        <v>-1.1681337571822581</v>
      </c>
      <c r="AY58" s="3">
        <v>-0.97377212310754135</v>
      </c>
      <c r="AZ58" s="3">
        <v>-3.8950884924301654</v>
      </c>
      <c r="BA58" s="3">
        <v>110.72059482357157</v>
      </c>
      <c r="BB58" s="3">
        <v>105.75285276234079</v>
      </c>
      <c r="BC58" s="3">
        <v>4.7594033611386344</v>
      </c>
      <c r="BD58" s="3">
        <v>1.57503100912324</v>
      </c>
      <c r="BE58" s="3">
        <v>6.30012403649296</v>
      </c>
      <c r="BF58" s="3">
        <v>4.666280765076138</v>
      </c>
      <c r="BG58" s="3">
        <v>0.41912046184684471</v>
      </c>
      <c r="BH58" s="3">
        <v>1.6764818473873788</v>
      </c>
      <c r="BI58" s="3">
        <v>4.7479840444065333</v>
      </c>
      <c r="BJ58" s="3">
        <v>0.13288389159881714</v>
      </c>
      <c r="BK58" s="3">
        <v>-0.42243697205372482</v>
      </c>
      <c r="BL58" s="3">
        <v>4.1827332139343669</v>
      </c>
      <c r="BM58" s="3">
        <v>-0.19691589235324528</v>
      </c>
      <c r="BN58" s="3">
        <v>-1.1750100414756521</v>
      </c>
      <c r="BO58" s="3">
        <v>4.4082542936348457</v>
      </c>
      <c r="BP58" s="3">
        <v>-1.1750100414756659</v>
      </c>
      <c r="BQ58" s="3">
        <v>4.2125719435867506</v>
      </c>
      <c r="BR58" s="3" t="e">
        <v>#NUM!</v>
      </c>
      <c r="BS58" s="3">
        <v>4.7070098641776488</v>
      </c>
      <c r="BT58" s="3">
        <v>12.202452400343343</v>
      </c>
      <c r="BU58" s="3">
        <v>12.623968306526443</v>
      </c>
      <c r="BV58" s="3">
        <v>4.6549122778829055</v>
      </c>
      <c r="BW58" s="3">
        <v>15.17253057638017</v>
      </c>
      <c r="BX58" s="3">
        <v>4.6611047940385646</v>
      </c>
      <c r="BY58" s="3" t="e">
        <v>#DIV/0!</v>
      </c>
      <c r="BZ58" s="3">
        <v>9.4179916180601833</v>
      </c>
      <c r="CA58" s="3" t="e">
        <v>#DIV/0!</v>
      </c>
      <c r="CB58" s="3">
        <v>9.0368228579744034</v>
      </c>
      <c r="CC58" s="3" t="e">
        <v>#DIV/0!</v>
      </c>
      <c r="CD58" s="3">
        <v>8.7696562861830394</v>
      </c>
    </row>
    <row r="59" spans="1:82">
      <c r="A59" s="3" t="s">
        <v>58</v>
      </c>
      <c r="B59" s="3">
        <v>2.21</v>
      </c>
      <c r="C59" s="130">
        <v>164.44</v>
      </c>
      <c r="D59" s="130">
        <v>139.32</v>
      </c>
      <c r="E59" s="3">
        <v>120.1</v>
      </c>
      <c r="F59" s="15">
        <v>116.88</v>
      </c>
      <c r="G59" s="3">
        <v>71.27</v>
      </c>
      <c r="H59" s="3"/>
      <c r="I59" s="3">
        <v>7.52</v>
      </c>
      <c r="J59" s="3">
        <v>6.56</v>
      </c>
      <c r="K59" s="3">
        <v>201577.43</v>
      </c>
      <c r="L59" s="3" t="e">
        <v>#DIV/0!</v>
      </c>
      <c r="M59" s="3">
        <v>105.56</v>
      </c>
      <c r="N59" s="3">
        <v>0.11</v>
      </c>
      <c r="O59" s="3">
        <v>1.39</v>
      </c>
      <c r="P59" s="3">
        <v>2665100</v>
      </c>
      <c r="Q59" s="3">
        <v>8430.1258935914466</v>
      </c>
      <c r="R59" s="3"/>
      <c r="S59" s="3"/>
      <c r="T59" s="3">
        <v>316140</v>
      </c>
      <c r="U59" s="3"/>
      <c r="V59" s="3">
        <v>307388.78000000003</v>
      </c>
      <c r="W59" s="3" t="e">
        <v>#DIV/0!</v>
      </c>
      <c r="X59" s="3"/>
      <c r="Y59" s="3">
        <v>3901650</v>
      </c>
      <c r="Z59" s="3">
        <v>12341.525906244069</v>
      </c>
      <c r="AA59" s="3">
        <v>366884</v>
      </c>
      <c r="AB59" s="3">
        <v>810813.64</v>
      </c>
      <c r="AC59" s="3" t="e">
        <v>#DIV/0!</v>
      </c>
      <c r="AD59" s="3">
        <v>6837.1289798073558</v>
      </c>
      <c r="AE59" s="3">
        <v>1.88</v>
      </c>
      <c r="AF59" s="3">
        <v>2.75E-2</v>
      </c>
      <c r="AG59" s="3">
        <v>1.64</v>
      </c>
      <c r="AH59" s="3">
        <v>0.34749999999999998</v>
      </c>
      <c r="AI59" s="3">
        <v>253.83235603611411</v>
      </c>
      <c r="AJ59" s="3">
        <v>118.58978269894298</v>
      </c>
      <c r="AK59" s="3">
        <v>3754.8606437004555</v>
      </c>
      <c r="AL59" s="3">
        <v>194.64620188883183</v>
      </c>
      <c r="AM59" s="3">
        <v>142.39789359652076</v>
      </c>
      <c r="AN59" s="3">
        <v>106.67104372598712</v>
      </c>
      <c r="AO59" s="3">
        <v>404.71683180358457</v>
      </c>
      <c r="AP59" s="3">
        <v>129.14884467451907</v>
      </c>
      <c r="AQ59" s="3">
        <v>126.82926829268293</v>
      </c>
      <c r="AR59" s="3">
        <v>1.2397920807366927</v>
      </c>
      <c r="AS59" s="3">
        <v>0.71150191147012487</v>
      </c>
      <c r="AT59" s="3">
        <v>71.150191147012492</v>
      </c>
      <c r="AU59" s="3">
        <v>0.84723911457066403</v>
      </c>
      <c r="AV59" s="3">
        <v>3.163361089701084</v>
      </c>
      <c r="AW59" s="3">
        <v>84.723911457066407</v>
      </c>
      <c r="AX59" s="3">
        <v>3.1633610897010866</v>
      </c>
      <c r="AY59" s="3">
        <v>-1.1699684180304315</v>
      </c>
      <c r="AZ59" s="3">
        <v>-4.679873672121726</v>
      </c>
      <c r="BA59" s="3">
        <v>111.99859408247012</v>
      </c>
      <c r="BB59" s="3">
        <v>106.21816252462928</v>
      </c>
      <c r="BC59" s="3">
        <v>4.7756703336025064</v>
      </c>
      <c r="BD59" s="3">
        <v>1.6266972463871987</v>
      </c>
      <c r="BE59" s="3">
        <v>6.5067889855487948</v>
      </c>
      <c r="BF59" s="3">
        <v>4.6697497412148818</v>
      </c>
      <c r="BG59" s="3">
        <v>0.34689761387438622</v>
      </c>
      <c r="BH59" s="3">
        <v>1.3875904554975449</v>
      </c>
      <c r="BI59" s="3">
        <v>4.8428418378652109</v>
      </c>
      <c r="BJ59" s="3">
        <v>0.21494368873236716</v>
      </c>
      <c r="BK59" s="3">
        <v>-0.34037717492017483</v>
      </c>
      <c r="BL59" s="3">
        <v>4.2647930110679164</v>
      </c>
      <c r="BM59" s="3">
        <v>-0.16577231653187727</v>
      </c>
      <c r="BN59" s="3">
        <v>3.114357582136801</v>
      </c>
      <c r="BO59" s="3">
        <v>4.4393978694562142</v>
      </c>
      <c r="BP59" s="3">
        <v>3.1143575821368508</v>
      </c>
      <c r="BQ59" s="3">
        <v>4.2664754815137789</v>
      </c>
      <c r="BR59" s="3" t="e">
        <v>#NUM!</v>
      </c>
      <c r="BS59" s="3">
        <v>4.7184863183812187</v>
      </c>
      <c r="BT59" s="3">
        <v>12.213928854546914</v>
      </c>
      <c r="BU59" s="3">
        <v>12.635868609745811</v>
      </c>
      <c r="BV59" s="3">
        <v>4.6592795116351233</v>
      </c>
      <c r="BW59" s="3">
        <v>15.176910098551145</v>
      </c>
      <c r="BX59" s="3">
        <v>4.6654951160744274</v>
      </c>
      <c r="BY59" s="3" t="e">
        <v>#DIV/0!</v>
      </c>
      <c r="BZ59" s="3">
        <v>9.4207249451018953</v>
      </c>
      <c r="CA59" s="3" t="e">
        <v>#DIV/0!</v>
      </c>
      <c r="CB59" s="3">
        <v>9.0395669848810023</v>
      </c>
      <c r="CC59" s="3" t="e">
        <v>#DIV/0!</v>
      </c>
      <c r="CD59" s="3">
        <v>8.8301231827069451</v>
      </c>
    </row>
    <row r="60" spans="1:82">
      <c r="A60" s="3" t="s">
        <v>59</v>
      </c>
      <c r="B60" s="3">
        <v>2.25</v>
      </c>
      <c r="C60" s="130">
        <v>162.80000000000001</v>
      </c>
      <c r="D60" s="130">
        <v>137.69</v>
      </c>
      <c r="E60" s="3">
        <v>105.98</v>
      </c>
      <c r="F60" s="15">
        <v>113.22</v>
      </c>
      <c r="G60" s="3">
        <v>71.17</v>
      </c>
      <c r="H60" s="3"/>
      <c r="I60" s="3">
        <v>8.52</v>
      </c>
      <c r="J60" s="3">
        <v>6.06</v>
      </c>
      <c r="K60" s="3">
        <v>202755.26</v>
      </c>
      <c r="L60" s="3" t="e">
        <v>#DIV/0!</v>
      </c>
      <c r="M60" s="3">
        <v>106.73</v>
      </c>
      <c r="N60" s="3">
        <v>0.08</v>
      </c>
      <c r="O60" s="3">
        <v>1.55</v>
      </c>
      <c r="P60" s="3">
        <v>2678325</v>
      </c>
      <c r="Q60" s="3">
        <v>8455.5364730989986</v>
      </c>
      <c r="R60" s="3"/>
      <c r="S60" s="3"/>
      <c r="T60" s="3">
        <v>316754</v>
      </c>
      <c r="U60" s="3"/>
      <c r="V60" s="3">
        <v>307717.09000000003</v>
      </c>
      <c r="W60" s="3" t="e">
        <v>#DIV/0!</v>
      </c>
      <c r="X60" s="3"/>
      <c r="Y60" s="3">
        <v>3944975</v>
      </c>
      <c r="Z60" s="3">
        <v>12454.381002291999</v>
      </c>
      <c r="AA60" s="3">
        <v>365894</v>
      </c>
      <c r="AB60" s="3">
        <v>823261.5</v>
      </c>
      <c r="AC60" s="3" t="e">
        <v>#DIV/0!</v>
      </c>
      <c r="AD60" s="3">
        <v>6838.4915367872218</v>
      </c>
      <c r="AE60" s="3">
        <v>2.13</v>
      </c>
      <c r="AF60" s="3">
        <v>0.02</v>
      </c>
      <c r="AG60" s="3">
        <v>1.5149999999999999</v>
      </c>
      <c r="AH60" s="3">
        <v>0.38750000000000001</v>
      </c>
      <c r="AI60" s="3">
        <v>257.67791623006121</v>
      </c>
      <c r="AJ60" s="3">
        <v>120.38641790683195</v>
      </c>
      <c r="AK60" s="3">
        <v>3982.4051987087032</v>
      </c>
      <c r="AL60" s="3">
        <v>206.44176172329503</v>
      </c>
      <c r="AM60" s="3">
        <v>142.94968543420728</v>
      </c>
      <c r="AN60" s="3">
        <v>107.08439402042534</v>
      </c>
      <c r="AO60" s="3">
        <v>410.98994269654014</v>
      </c>
      <c r="AP60" s="3">
        <v>131.15065176697414</v>
      </c>
      <c r="AQ60" s="3">
        <v>129.12482065997131</v>
      </c>
      <c r="AR60" s="3">
        <v>1.248212485309766</v>
      </c>
      <c r="AS60" s="3">
        <v>0.71633428138293587</v>
      </c>
      <c r="AT60" s="3">
        <v>71.633428138293596</v>
      </c>
      <c r="AU60" s="3">
        <v>0.84576167076167064</v>
      </c>
      <c r="AV60" s="3">
        <v>-0.17438333329807199</v>
      </c>
      <c r="AW60" s="3">
        <v>84.576167076167067</v>
      </c>
      <c r="AX60" s="3">
        <v>-0.17438333329807251</v>
      </c>
      <c r="AY60" s="3">
        <v>0.36313457767449542</v>
      </c>
      <c r="AZ60" s="3">
        <v>1.4525383106979817</v>
      </c>
      <c r="BA60" s="3">
        <v>112.65300913314398</v>
      </c>
      <c r="BB60" s="3">
        <v>106.74524788705028</v>
      </c>
      <c r="BC60" s="3">
        <v>4.7907067184286189</v>
      </c>
      <c r="BD60" s="3">
        <v>1.5036384826112581</v>
      </c>
      <c r="BE60" s="3">
        <v>6.0145539304450324</v>
      </c>
      <c r="BF60" s="3">
        <v>4.6736172527413711</v>
      </c>
      <c r="BG60" s="3">
        <v>0.38675115264892312</v>
      </c>
      <c r="BH60" s="3">
        <v>1.5470046105956925</v>
      </c>
      <c r="BI60" s="3">
        <v>4.8607795385518786</v>
      </c>
      <c r="BJ60" s="3">
        <v>0.22171251611941054</v>
      </c>
      <c r="BK60" s="3">
        <v>-0.33360834753313157</v>
      </c>
      <c r="BL60" s="3">
        <v>4.2715618384549598</v>
      </c>
      <c r="BM60" s="3">
        <v>-0.16751767211215907</v>
      </c>
      <c r="BN60" s="3">
        <v>-0.17453555802817988</v>
      </c>
      <c r="BO60" s="3">
        <v>4.437652513875932</v>
      </c>
      <c r="BP60" s="3">
        <v>-0.17453555802822152</v>
      </c>
      <c r="BQ60" s="3">
        <v>4.2650713813111798</v>
      </c>
      <c r="BR60" s="3" t="e">
        <v>#NUM!</v>
      </c>
      <c r="BS60" s="3">
        <v>4.7243123787553447</v>
      </c>
      <c r="BT60" s="3">
        <v>12.21975491492104</v>
      </c>
      <c r="BU60" s="3">
        <v>12.636936100879256</v>
      </c>
      <c r="BV60" s="3">
        <v>4.6703022809258732</v>
      </c>
      <c r="BW60" s="3">
        <v>15.187953175106417</v>
      </c>
      <c r="BX60" s="3">
        <v>4.6704451348372951</v>
      </c>
      <c r="BY60" s="3" t="e">
        <v>#DIV/0!</v>
      </c>
      <c r="BZ60" s="3">
        <v>9.4298277277291831</v>
      </c>
      <c r="CA60" s="3" t="e">
        <v>#DIV/0!</v>
      </c>
      <c r="CB60" s="3">
        <v>9.0425767097158865</v>
      </c>
      <c r="CC60" s="3" t="e">
        <v>#DIV/0!</v>
      </c>
      <c r="CD60" s="3">
        <v>8.830322450737631</v>
      </c>
    </row>
    <row r="61" spans="1:82">
      <c r="A61" s="3" t="s">
        <v>60</v>
      </c>
      <c r="B61" s="3">
        <v>2.35</v>
      </c>
      <c r="C61" s="130">
        <v>163.25</v>
      </c>
      <c r="D61" s="130">
        <v>138.19</v>
      </c>
      <c r="E61" s="3">
        <v>109.98</v>
      </c>
      <c r="F61" s="15">
        <v>112.32</v>
      </c>
      <c r="G61" s="3">
        <v>71.22</v>
      </c>
      <c r="H61" s="3"/>
      <c r="I61" s="3">
        <v>9.5299999999999994</v>
      </c>
      <c r="J61" s="3">
        <v>5.83</v>
      </c>
      <c r="K61" s="3">
        <v>202645.78</v>
      </c>
      <c r="L61" s="3" t="e">
        <v>#DIV/0!</v>
      </c>
      <c r="M61" s="3">
        <v>107.66</v>
      </c>
      <c r="N61" s="3">
        <v>0.08</v>
      </c>
      <c r="O61" s="3">
        <v>1.23</v>
      </c>
      <c r="P61" s="3">
        <v>2702850</v>
      </c>
      <c r="Q61" s="3">
        <v>8505.8140449703387</v>
      </c>
      <c r="R61" s="3"/>
      <c r="S61" s="3"/>
      <c r="T61" s="3">
        <v>317765</v>
      </c>
      <c r="U61" s="3"/>
      <c r="V61" s="3">
        <v>307934.78999999998</v>
      </c>
      <c r="W61" s="3" t="e">
        <v>#DIV/0!</v>
      </c>
      <c r="X61" s="3"/>
      <c r="Y61" s="3">
        <v>3979050</v>
      </c>
      <c r="Z61" s="3">
        <v>12521.989520557645</v>
      </c>
      <c r="AA61" s="3">
        <v>356331</v>
      </c>
      <c r="AB61" s="3">
        <v>837377.85</v>
      </c>
      <c r="AC61" s="3" t="e">
        <v>#DIV/0!</v>
      </c>
      <c r="AD61" s="3">
        <v>6855.826524806439</v>
      </c>
      <c r="AE61" s="3">
        <v>2.3824999999999998</v>
      </c>
      <c r="AF61" s="3">
        <v>0.02</v>
      </c>
      <c r="AG61" s="3">
        <v>1.4575</v>
      </c>
      <c r="AH61" s="3">
        <v>0.3075</v>
      </c>
      <c r="AI61" s="3">
        <v>261.43357185911435</v>
      </c>
      <c r="AJ61" s="3">
        <v>122.14104994782402</v>
      </c>
      <c r="AK61" s="3">
        <v>4214.5794217934208</v>
      </c>
      <c r="AL61" s="3">
        <v>218.47731643176314</v>
      </c>
      <c r="AM61" s="3">
        <v>143.38925571691746</v>
      </c>
      <c r="AN61" s="3">
        <v>107.41367853203813</v>
      </c>
      <c r="AO61" s="3">
        <v>416.04511899170757</v>
      </c>
      <c r="AP61" s="3">
        <v>132.76380478370791</v>
      </c>
      <c r="AQ61" s="3">
        <v>134.86370157819226</v>
      </c>
      <c r="AR61" s="3">
        <v>1.28891155232483</v>
      </c>
      <c r="AS61" s="3">
        <v>0.73969099129115046</v>
      </c>
      <c r="AT61" s="3">
        <v>73.969099129115065</v>
      </c>
      <c r="AU61" s="3">
        <v>0.84649310872894334</v>
      </c>
      <c r="AV61" s="3">
        <v>8.6482751886118703E-2</v>
      </c>
      <c r="AW61" s="3">
        <v>84.649310872894333</v>
      </c>
      <c r="AX61" s="3">
        <v>8.6482751886112402E-2</v>
      </c>
      <c r="AY61" s="3">
        <v>0.23156523626890468</v>
      </c>
      <c r="AZ61" s="3">
        <v>0.92626094507561874</v>
      </c>
      <c r="BA61" s="3">
        <v>112.59218086442289</v>
      </c>
      <c r="BB61" s="3">
        <v>107.72269730205031</v>
      </c>
      <c r="BC61" s="3">
        <v>4.8051765240231799</v>
      </c>
      <c r="BD61" s="3">
        <v>1.4469805594560903</v>
      </c>
      <c r="BE61" s="3">
        <v>5.7879222378243611</v>
      </c>
      <c r="BF61" s="3">
        <v>4.6766875345985897</v>
      </c>
      <c r="BG61" s="3">
        <v>0.30702818572185819</v>
      </c>
      <c r="BH61" s="3">
        <v>1.2281127428874328</v>
      </c>
      <c r="BI61" s="3">
        <v>4.9042646504916174</v>
      </c>
      <c r="BJ61" s="3">
        <v>0.25379810432180727</v>
      </c>
      <c r="BK61" s="3">
        <v>-0.30152275933073486</v>
      </c>
      <c r="BL61" s="3">
        <v>4.3036474266573563</v>
      </c>
      <c r="BM61" s="3">
        <v>-0.16665321834114713</v>
      </c>
      <c r="BN61" s="3">
        <v>8.6445377101193599E-2</v>
      </c>
      <c r="BO61" s="3">
        <v>4.4385169676469438</v>
      </c>
      <c r="BP61" s="3">
        <v>8.6445377101185272E-2</v>
      </c>
      <c r="BQ61" s="3">
        <v>4.2657736778496318</v>
      </c>
      <c r="BR61" s="3" t="e">
        <v>#NUM!</v>
      </c>
      <c r="BS61" s="3">
        <v>4.7237722715930079</v>
      </c>
      <c r="BT61" s="3">
        <v>12.219214807758704</v>
      </c>
      <c r="BU61" s="3">
        <v>12.637643318760482</v>
      </c>
      <c r="BV61" s="3">
        <v>4.6789781131328114</v>
      </c>
      <c r="BW61" s="3">
        <v>15.196553655301464</v>
      </c>
      <c r="BX61" s="3">
        <v>4.6795603075672449</v>
      </c>
      <c r="BY61" s="3" t="e">
        <v>#DIV/0!</v>
      </c>
      <c r="BZ61" s="3">
        <v>9.4352415394224298</v>
      </c>
      <c r="CA61" s="3" t="e">
        <v>#DIV/0!</v>
      </c>
      <c r="CB61" s="3">
        <v>9.0485052139440363</v>
      </c>
      <c r="CC61" s="3" t="e">
        <v>#DIV/0!</v>
      </c>
      <c r="CD61" s="3">
        <v>8.8328541572746566</v>
      </c>
    </row>
    <row r="62" spans="1:82">
      <c r="A62" s="3" t="s">
        <v>61</v>
      </c>
      <c r="B62" s="3">
        <v>2.2599999999999998</v>
      </c>
      <c r="C62" s="130">
        <v>160</v>
      </c>
      <c r="D62" s="130">
        <v>138.51</v>
      </c>
      <c r="E62" s="3">
        <v>106.64</v>
      </c>
      <c r="F62" s="15">
        <v>115.01</v>
      </c>
      <c r="G62" s="3">
        <v>68.83</v>
      </c>
      <c r="H62" s="3"/>
      <c r="I62" s="3">
        <v>10.41</v>
      </c>
      <c r="J62" s="3">
        <v>5.8</v>
      </c>
      <c r="K62" s="3">
        <v>203173.56</v>
      </c>
      <c r="L62" s="3" t="e">
        <v>#DIV/0!</v>
      </c>
      <c r="M62" s="3">
        <v>107.08</v>
      </c>
      <c r="N62" s="3">
        <v>7.0000000000000007E-2</v>
      </c>
      <c r="O62" s="3">
        <v>1.4</v>
      </c>
      <c r="P62" s="3">
        <v>2711075</v>
      </c>
      <c r="Q62" s="3">
        <v>8517.6789574222094</v>
      </c>
      <c r="R62" s="3"/>
      <c r="S62" s="3"/>
      <c r="T62" s="3">
        <v>318288</v>
      </c>
      <c r="U62" s="3"/>
      <c r="V62" s="3">
        <v>309895.92</v>
      </c>
      <c r="W62" s="3" t="e">
        <v>#DIV/0!</v>
      </c>
      <c r="X62" s="3"/>
      <c r="Y62" s="3">
        <v>3957925</v>
      </c>
      <c r="Z62" s="3">
        <v>12435.043105615041</v>
      </c>
      <c r="AA62" s="3">
        <v>361247</v>
      </c>
      <c r="AB62" s="3">
        <v>816418.22</v>
      </c>
      <c r="AC62" s="3" t="e">
        <v>#DIV/0!</v>
      </c>
      <c r="AD62" s="3">
        <v>6588.688689883752</v>
      </c>
      <c r="AE62" s="3">
        <v>2.6025</v>
      </c>
      <c r="AF62" s="3">
        <v>1.7500000000000002E-2</v>
      </c>
      <c r="AG62" s="3">
        <v>1.45</v>
      </c>
      <c r="AH62" s="3">
        <v>0.35</v>
      </c>
      <c r="AI62" s="3">
        <v>265.2243586510715</v>
      </c>
      <c r="AJ62" s="3">
        <v>123.91209517206747</v>
      </c>
      <c r="AK62" s="3">
        <v>4459.0250282574398</v>
      </c>
      <c r="AL62" s="3">
        <v>231.14900078480542</v>
      </c>
      <c r="AM62" s="3">
        <v>143.89111811192669</v>
      </c>
      <c r="AN62" s="3">
        <v>107.78962640690028</v>
      </c>
      <c r="AO62" s="3">
        <v>421.86975065759145</v>
      </c>
      <c r="AP62" s="3">
        <v>134.62249805067984</v>
      </c>
      <c r="AQ62" s="3">
        <v>129.69870875179339</v>
      </c>
      <c r="AR62" s="3">
        <v>1.2261088257009554</v>
      </c>
      <c r="AS62" s="3">
        <v>0.70364925434775061</v>
      </c>
      <c r="AT62" s="3">
        <v>70.364925434775046</v>
      </c>
      <c r="AU62" s="3">
        <v>0.86568749999999994</v>
      </c>
      <c r="AV62" s="3">
        <v>2.2675189051306099</v>
      </c>
      <c r="AW62" s="3">
        <v>86.568749999999994</v>
      </c>
      <c r="AX62" s="3">
        <v>2.2675189051306122</v>
      </c>
      <c r="AY62" s="3">
        <v>0.31766659446970102</v>
      </c>
      <c r="AZ62" s="3">
        <v>1.2706663778788041</v>
      </c>
      <c r="BA62" s="3">
        <v>112.88542112443038</v>
      </c>
      <c r="BB62" s="3">
        <v>108.05050653501158</v>
      </c>
      <c r="BC62" s="3">
        <v>4.8195724043069124</v>
      </c>
      <c r="BD62" s="3">
        <v>1.4395880283732509</v>
      </c>
      <c r="BE62" s="3">
        <v>5.7583521134930038</v>
      </c>
      <c r="BF62" s="3">
        <v>4.6801814238528454</v>
      </c>
      <c r="BG62" s="3">
        <v>0.34938892542557554</v>
      </c>
      <c r="BH62" s="3">
        <v>1.3975557017023021</v>
      </c>
      <c r="BI62" s="3">
        <v>4.8652141356197438</v>
      </c>
      <c r="BJ62" s="3">
        <v>0.20384559842045757</v>
      </c>
      <c r="BK62" s="3">
        <v>-0.35147526523208428</v>
      </c>
      <c r="BL62" s="3">
        <v>4.2536949207560069</v>
      </c>
      <c r="BM62" s="3">
        <v>-0.14423129004681975</v>
      </c>
      <c r="BN62" s="3">
        <v>2.2421928294327378</v>
      </c>
      <c r="BO62" s="3">
        <v>4.4609388959412719</v>
      </c>
      <c r="BP62" s="3">
        <v>2.2421928294328097</v>
      </c>
      <c r="BQ62" s="3">
        <v>4.2316396964102729</v>
      </c>
      <c r="BR62" s="3" t="e">
        <v>#NUM!</v>
      </c>
      <c r="BS62" s="3">
        <v>4.726373331944437</v>
      </c>
      <c r="BT62" s="3">
        <v>12.221815868110133</v>
      </c>
      <c r="BU62" s="3">
        <v>12.643991778151904</v>
      </c>
      <c r="BV62" s="3">
        <v>4.6735762186521521</v>
      </c>
      <c r="BW62" s="3">
        <v>15.191230456000991</v>
      </c>
      <c r="BX62" s="3">
        <v>4.6825987709105465</v>
      </c>
      <c r="BY62" s="3" t="e">
        <v>#DIV/0!</v>
      </c>
      <c r="BZ62" s="3">
        <v>9.4282738227063696</v>
      </c>
      <c r="CA62" s="3" t="e">
        <v>#DIV/0!</v>
      </c>
      <c r="CB62" s="3">
        <v>9.0498991598717513</v>
      </c>
      <c r="CC62" s="3" t="e">
        <v>#DIV/0!</v>
      </c>
      <c r="CD62" s="3">
        <v>8.7931096228533097</v>
      </c>
    </row>
    <row r="63" spans="1:82">
      <c r="A63" s="3" t="s">
        <v>62</v>
      </c>
      <c r="B63" s="3">
        <v>2.2000000000000002</v>
      </c>
      <c r="C63" s="130">
        <v>161.84</v>
      </c>
      <c r="D63" s="130">
        <v>138.94999999999999</v>
      </c>
      <c r="E63" s="3">
        <v>106.63</v>
      </c>
      <c r="F63" s="15">
        <v>104.22</v>
      </c>
      <c r="G63" s="3">
        <v>70.66</v>
      </c>
      <c r="H63" s="3"/>
      <c r="I63" s="3">
        <v>10.89</v>
      </c>
      <c r="J63" s="3">
        <v>6.39</v>
      </c>
      <c r="K63" s="3">
        <v>202148.69</v>
      </c>
      <c r="L63" s="3" t="e">
        <v>#DIV/0!</v>
      </c>
      <c r="M63" s="3">
        <v>108.29</v>
      </c>
      <c r="N63" s="3">
        <v>0.09</v>
      </c>
      <c r="O63" s="3">
        <v>2.0499999999999998</v>
      </c>
      <c r="P63" s="3">
        <v>2728150</v>
      </c>
      <c r="Q63" s="3">
        <v>8556.6738700197275</v>
      </c>
      <c r="R63" s="3"/>
      <c r="S63" s="3"/>
      <c r="T63" s="3">
        <v>318833</v>
      </c>
      <c r="U63" s="3"/>
      <c r="V63" s="3">
        <v>305634.59999999998</v>
      </c>
      <c r="W63" s="3" t="e">
        <v>#DIV/0!</v>
      </c>
      <c r="X63" s="3"/>
      <c r="Y63" s="3">
        <v>4002600</v>
      </c>
      <c r="Z63" s="3">
        <v>12553.907531529045</v>
      </c>
      <c r="AA63" s="3">
        <v>370783</v>
      </c>
      <c r="AB63" s="3">
        <v>815722.60000000009</v>
      </c>
      <c r="AC63" s="3" t="e">
        <v>#DIV/0!</v>
      </c>
      <c r="AD63" s="3">
        <v>6479.5638391521625</v>
      </c>
      <c r="AE63" s="3">
        <v>2.7225000000000001</v>
      </c>
      <c r="AF63" s="3">
        <v>2.2499999999999999E-2</v>
      </c>
      <c r="AG63" s="3">
        <v>1.5974999999999999</v>
      </c>
      <c r="AH63" s="3">
        <v>0.51249999999999996</v>
      </c>
      <c r="AI63" s="3">
        <v>269.46131778052239</v>
      </c>
      <c r="AJ63" s="3">
        <v>125.89159089244126</v>
      </c>
      <c r="AK63" s="3">
        <v>4743.9567275630907</v>
      </c>
      <c r="AL63" s="3">
        <v>245.91942193495453</v>
      </c>
      <c r="AM63" s="3">
        <v>144.62856009225032</v>
      </c>
      <c r="AN63" s="3">
        <v>108.34204824223565</v>
      </c>
      <c r="AO63" s="3">
        <v>430.51808054607204</v>
      </c>
      <c r="AP63" s="3">
        <v>137.38225926071874</v>
      </c>
      <c r="AQ63" s="3">
        <v>126.25538020086084</v>
      </c>
      <c r="AR63" s="3">
        <v>1.1808107925238913</v>
      </c>
      <c r="AS63" s="3">
        <v>0.67765325252447139</v>
      </c>
      <c r="AT63" s="3">
        <v>67.765325252447127</v>
      </c>
      <c r="AU63" s="3">
        <v>0.85856401384083036</v>
      </c>
      <c r="AV63" s="3">
        <v>-0.82287039597655953</v>
      </c>
      <c r="AW63" s="3">
        <v>85.856401384083043</v>
      </c>
      <c r="AX63" s="3">
        <v>-0.82287039597655243</v>
      </c>
      <c r="AY63" s="3">
        <v>-2.8931270241093765</v>
      </c>
      <c r="AZ63" s="3">
        <v>-11.572508096437506</v>
      </c>
      <c r="BA63" s="3">
        <v>112.31599229940122</v>
      </c>
      <c r="BB63" s="3">
        <v>108.73103451711657</v>
      </c>
      <c r="BC63" s="3">
        <v>4.8354211468612496</v>
      </c>
      <c r="BD63" s="3">
        <v>1.5848742554337214</v>
      </c>
      <c r="BE63" s="3">
        <v>6.3394970217348856</v>
      </c>
      <c r="BF63" s="3">
        <v>4.6852933357390212</v>
      </c>
      <c r="BG63" s="3">
        <v>0.51119118861757684</v>
      </c>
      <c r="BH63" s="3">
        <v>2.0447647544703074</v>
      </c>
      <c r="BI63" s="3">
        <v>4.8383066826998196</v>
      </c>
      <c r="BJ63" s="3">
        <v>0.16620131483237191</v>
      </c>
      <c r="BK63" s="3">
        <v>-0.38911954882016991</v>
      </c>
      <c r="BL63" s="3">
        <v>4.2160506371679212</v>
      </c>
      <c r="BM63" s="3">
        <v>-0.15249403667097741</v>
      </c>
      <c r="BN63" s="3">
        <v>-0.82627466241576575</v>
      </c>
      <c r="BO63" s="3">
        <v>4.4526761493171136</v>
      </c>
      <c r="BP63" s="3">
        <v>-0.82627466241582681</v>
      </c>
      <c r="BQ63" s="3">
        <v>4.257879641930999</v>
      </c>
      <c r="BR63" s="3" t="e">
        <v>#NUM!</v>
      </c>
      <c r="BS63" s="3">
        <v>4.7213162585458406</v>
      </c>
      <c r="BT63" s="3">
        <v>12.216758794711536</v>
      </c>
      <c r="BU63" s="3">
        <v>12.630145549760902</v>
      </c>
      <c r="BV63" s="3">
        <v>4.6848128136402885</v>
      </c>
      <c r="BW63" s="3">
        <v>15.202454707925662</v>
      </c>
      <c r="BX63" s="3">
        <v>4.6888772595152695</v>
      </c>
      <c r="BY63" s="3" t="e">
        <v>#DIV/0!</v>
      </c>
      <c r="BZ63" s="3">
        <v>9.437787253192317</v>
      </c>
      <c r="CA63" s="3" t="e">
        <v>#DIV/0!</v>
      </c>
      <c r="CB63" s="3">
        <v>9.05446682703775</v>
      </c>
      <c r="CC63" s="3" t="e">
        <v>#DIV/0!</v>
      </c>
      <c r="CD63" s="3">
        <v>8.7764084783081682</v>
      </c>
    </row>
    <row r="64" spans="1:82">
      <c r="A64" s="3" t="s">
        <v>63</v>
      </c>
      <c r="B64" s="3">
        <v>2.4500000000000002</v>
      </c>
      <c r="C64" s="130">
        <v>155.19999999999999</v>
      </c>
      <c r="D64" s="130">
        <v>134.93</v>
      </c>
      <c r="E64" s="3">
        <v>103.76</v>
      </c>
      <c r="F64" s="15">
        <v>103.58</v>
      </c>
      <c r="G64" s="3">
        <v>71</v>
      </c>
      <c r="H64" s="3"/>
      <c r="I64" s="3">
        <v>10.9</v>
      </c>
      <c r="J64" s="3">
        <v>6.59</v>
      </c>
      <c r="K64" s="3">
        <v>202941.38</v>
      </c>
      <c r="L64" s="3" t="e">
        <v>#DIV/0!</v>
      </c>
      <c r="M64" s="3">
        <v>109.61</v>
      </c>
      <c r="N64" s="3">
        <v>0.09</v>
      </c>
      <c r="O64" s="3">
        <v>1.78</v>
      </c>
      <c r="P64" s="3">
        <v>2749875</v>
      </c>
      <c r="Q64" s="3">
        <v>8607.6157385670031</v>
      </c>
      <c r="R64" s="3"/>
      <c r="S64" s="3"/>
      <c r="T64" s="3">
        <v>319470</v>
      </c>
      <c r="U64" s="3"/>
      <c r="V64" s="3">
        <v>306111.73</v>
      </c>
      <c r="W64" s="3" t="e">
        <v>#DIV/0!</v>
      </c>
      <c r="X64" s="3"/>
      <c r="Y64" s="3">
        <v>4051400</v>
      </c>
      <c r="Z64" s="3">
        <v>12681.628947945035</v>
      </c>
      <c r="AA64" s="3">
        <v>373017</v>
      </c>
      <c r="AB64" s="3">
        <v>913891.65</v>
      </c>
      <c r="AC64" s="3" t="e">
        <v>#DIV/0!</v>
      </c>
      <c r="AD64" s="3">
        <v>7141.6947856372508</v>
      </c>
      <c r="AE64" s="3">
        <v>2.7250000000000001</v>
      </c>
      <c r="AF64" s="3">
        <v>2.2499999999999999E-2</v>
      </c>
      <c r="AG64" s="3">
        <v>1.6475</v>
      </c>
      <c r="AH64" s="3">
        <v>0.44500000000000001</v>
      </c>
      <c r="AI64" s="3">
        <v>273.90069299095649</v>
      </c>
      <c r="AJ64" s="3">
        <v>127.96565485239422</v>
      </c>
      <c r="AK64" s="3">
        <v>5056.5834759094987</v>
      </c>
      <c r="AL64" s="3">
        <v>262.12551184046805</v>
      </c>
      <c r="AM64" s="3">
        <v>145.27215718466084</v>
      </c>
      <c r="AN64" s="3">
        <v>108.82417035691361</v>
      </c>
      <c r="AO64" s="3">
        <v>438.18130237979216</v>
      </c>
      <c r="AP64" s="3">
        <v>139.82766347555955</v>
      </c>
      <c r="AQ64" s="3">
        <v>140.60258249641322</v>
      </c>
      <c r="AR64" s="3">
        <v>1.2994373296973389</v>
      </c>
      <c r="AS64" s="3">
        <v>0.74573160958240403</v>
      </c>
      <c r="AT64" s="3">
        <v>74.573160958240393</v>
      </c>
      <c r="AU64" s="3">
        <v>0.86939432989690735</v>
      </c>
      <c r="AV64" s="3">
        <v>1.2614453764055409</v>
      </c>
      <c r="AW64" s="3">
        <v>86.939432989690729</v>
      </c>
      <c r="AX64" s="3">
        <v>1.2614453764055273</v>
      </c>
      <c r="AY64" s="3">
        <v>-3.5722226339583441</v>
      </c>
      <c r="AZ64" s="3">
        <v>-14.288890535833376</v>
      </c>
      <c r="BA64" s="3">
        <v>112.756419412413</v>
      </c>
      <c r="BB64" s="3">
        <v>109.59688929961912</v>
      </c>
      <c r="BC64" s="3">
        <v>4.8517619064493021</v>
      </c>
      <c r="BD64" s="3">
        <v>1.6340759588052478</v>
      </c>
      <c r="BE64" s="3">
        <v>6.5363038352209912</v>
      </c>
      <c r="BF64" s="3">
        <v>4.6897334637650427</v>
      </c>
      <c r="BG64" s="3">
        <v>0.44401280260215614</v>
      </c>
      <c r="BH64" s="3">
        <v>1.7760512104086246</v>
      </c>
      <c r="BI64" s="3">
        <v>4.945937346892185</v>
      </c>
      <c r="BJ64" s="3">
        <v>0.26193134746270647</v>
      </c>
      <c r="BK64" s="3">
        <v>-0.29338951618983539</v>
      </c>
      <c r="BL64" s="3">
        <v>4.3117806697982557</v>
      </c>
      <c r="BM64" s="3">
        <v>-0.13995848230642227</v>
      </c>
      <c r="BN64" s="3">
        <v>1.2535554364555139</v>
      </c>
      <c r="BO64" s="3">
        <v>4.4652117036816694</v>
      </c>
      <c r="BP64" s="3">
        <v>1.2535554364555779</v>
      </c>
      <c r="BQ64" s="3">
        <v>4.2626798770413155</v>
      </c>
      <c r="BR64" s="3" t="e">
        <v>#NUM!</v>
      </c>
      <c r="BS64" s="3">
        <v>4.7252299116836793</v>
      </c>
      <c r="BT64" s="3">
        <v>12.220672447849374</v>
      </c>
      <c r="BU64" s="3">
        <v>12.631705445009473</v>
      </c>
      <c r="BV64" s="3">
        <v>4.6969286112276318</v>
      </c>
      <c r="BW64" s="3">
        <v>15.214573058361843</v>
      </c>
      <c r="BX64" s="3">
        <v>4.6968089918083846</v>
      </c>
      <c r="BY64" s="3" t="e">
        <v>#DIV/0!</v>
      </c>
      <c r="BZ64" s="3">
        <v>9.4479096856664402</v>
      </c>
      <c r="CA64" s="3" t="e">
        <v>#DIV/0!</v>
      </c>
      <c r="CB64" s="3">
        <v>9.0604026413688086</v>
      </c>
      <c r="CC64" s="3" t="e">
        <v>#DIV/0!</v>
      </c>
      <c r="CD64" s="3">
        <v>8.8737053921022202</v>
      </c>
    </row>
    <row r="65" spans="1:82">
      <c r="A65" s="49" t="s">
        <v>64</v>
      </c>
      <c r="B65" s="49">
        <v>2.65</v>
      </c>
      <c r="C65" s="131">
        <v>143.34</v>
      </c>
      <c r="D65" s="131">
        <v>130.11000000000001</v>
      </c>
      <c r="E65" s="49">
        <v>89.06</v>
      </c>
      <c r="F65" s="50">
        <v>100.53</v>
      </c>
      <c r="G65" s="49" t="s">
        <v>66</v>
      </c>
      <c r="H65" s="49"/>
      <c r="I65" s="49">
        <v>11.21</v>
      </c>
      <c r="J65" s="49">
        <v>6.51</v>
      </c>
      <c r="K65" s="49">
        <v>205211.07</v>
      </c>
      <c r="L65" s="49" t="e">
        <v>#DIV/0!</v>
      </c>
      <c r="M65" s="49">
        <v>110.22</v>
      </c>
      <c r="N65" s="49">
        <v>0.1</v>
      </c>
      <c r="O65" s="49">
        <v>1.24</v>
      </c>
      <c r="P65" s="49">
        <v>2779900</v>
      </c>
      <c r="Q65" s="49">
        <v>8684.4736019993761</v>
      </c>
      <c r="R65" s="49"/>
      <c r="S65" s="49"/>
      <c r="T65" s="49">
        <v>320100</v>
      </c>
      <c r="U65" s="49"/>
      <c r="V65" s="49">
        <v>307131.64</v>
      </c>
      <c r="W65" s="49" t="e">
        <v>#DIV/0!</v>
      </c>
      <c r="X65" s="49"/>
      <c r="Y65" s="49">
        <v>4073675</v>
      </c>
      <c r="Z65" s="49">
        <v>12726.257419556388</v>
      </c>
      <c r="AA65" s="49">
        <v>361074</v>
      </c>
      <c r="AB65" s="49">
        <v>956846.1</v>
      </c>
      <c r="AC65" s="49" t="e">
        <v>#DIV/0!</v>
      </c>
      <c r="AD65" s="49">
        <v>7357.6212090104282</v>
      </c>
      <c r="AE65" s="49">
        <v>2.8025000000000002</v>
      </c>
      <c r="AF65" s="49">
        <v>2.5000000000000001E-2</v>
      </c>
      <c r="AG65" s="49">
        <v>1.6274999999999999</v>
      </c>
      <c r="AH65" s="49">
        <v>0.31</v>
      </c>
      <c r="AI65" s="49">
        <v>278.35842676938432</v>
      </c>
      <c r="AJ65" s="49">
        <v>130.04829588511694</v>
      </c>
      <c r="AK65" s="49">
        <v>5385.7670601912068</v>
      </c>
      <c r="AL65" s="49">
        <v>279.18988266128252</v>
      </c>
      <c r="AM65" s="49">
        <v>145.72250087193331</v>
      </c>
      <c r="AN65" s="49">
        <v>109.16152528502006</v>
      </c>
      <c r="AO65" s="49">
        <v>443.61475052930155</v>
      </c>
      <c r="AP65" s="49">
        <v>141.56152650265648</v>
      </c>
      <c r="AQ65" s="49">
        <v>152.08034433285508</v>
      </c>
      <c r="AR65" s="49">
        <v>1.3872927498277416</v>
      </c>
      <c r="AS65" s="49">
        <v>0.7961507889972691</v>
      </c>
      <c r="AT65" s="49">
        <v>79.615078899726925</v>
      </c>
      <c r="AU65" s="49">
        <v>0.90770196735035591</v>
      </c>
      <c r="AV65" s="49">
        <v>4.4062442249871898</v>
      </c>
      <c r="AW65" s="49">
        <v>90.770196735035597</v>
      </c>
      <c r="AX65" s="49">
        <v>4.406244224987204</v>
      </c>
      <c r="AY65" s="49">
        <v>-8.1700099915456228</v>
      </c>
      <c r="AZ65" s="49">
        <v>-32.680039966182491</v>
      </c>
      <c r="BA65" s="49">
        <v>114.01748365459052</v>
      </c>
      <c r="BB65" s="49">
        <v>110.79354245702487</v>
      </c>
      <c r="BC65" s="49">
        <v>4.867905888272607</v>
      </c>
      <c r="BD65" s="49">
        <v>1.6143981823304898</v>
      </c>
      <c r="BE65" s="49">
        <v>6.4575927293219593</v>
      </c>
      <c r="BF65" s="49">
        <v>4.6928286686723455</v>
      </c>
      <c r="BG65" s="49">
        <v>0.3095204907302751</v>
      </c>
      <c r="BH65" s="3">
        <v>1.2380819629211004</v>
      </c>
      <c r="BI65" s="3">
        <v>5.0244089623336805</v>
      </c>
      <c r="BJ65" s="3">
        <v>0.32735418598819921</v>
      </c>
      <c r="BK65" s="3">
        <v>-0.22796667766434286</v>
      </c>
      <c r="BL65" s="3">
        <v>4.377203508323749</v>
      </c>
      <c r="BM65" s="3">
        <v>-9.683918405038848E-2</v>
      </c>
      <c r="BN65" s="3">
        <v>4.3119298256033796</v>
      </c>
      <c r="BO65" s="3">
        <v>4.5083310019377025</v>
      </c>
      <c r="BP65" s="3">
        <v>4.3119298256033112</v>
      </c>
      <c r="BQ65" s="3" t="e">
        <v>#VALUE!</v>
      </c>
      <c r="BR65" s="3" t="e">
        <v>#NUM!</v>
      </c>
      <c r="BS65" s="3">
        <v>4.7363518020263715</v>
      </c>
      <c r="BT65" s="3">
        <v>12.231794338192065</v>
      </c>
      <c r="BU65" s="3">
        <v>12.635031729451395</v>
      </c>
      <c r="BV65" s="3">
        <v>4.7024783684550897</v>
      </c>
      <c r="BW65" s="3">
        <v>15.220056098409048</v>
      </c>
      <c r="BX65" s="3">
        <v>4.7076684915409928</v>
      </c>
      <c r="BY65" s="3" t="e">
        <v>#DIV/0!</v>
      </c>
      <c r="BZ65" s="3">
        <v>9.45142265143323</v>
      </c>
      <c r="CA65" s="3" t="e">
        <v>#DIV/0!</v>
      </c>
      <c r="CB65" s="3">
        <v>9.0692920668210011</v>
      </c>
      <c r="CC65" s="3" t="e">
        <v>#DIV/0!</v>
      </c>
      <c r="CD65" s="3">
        <v>8.9034919541833375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P10" sqref="P10"/>
    </sheetView>
  </sheetViews>
  <sheetFormatPr defaultRowHeight="15"/>
  <cols>
    <col min="1" max="1" width="7" bestFit="1" customWidth="1"/>
    <col min="2" max="2" width="17.7109375" bestFit="1" customWidth="1"/>
    <col min="3" max="3" width="11" bestFit="1" customWidth="1"/>
    <col min="4" max="4" width="18.28515625" bestFit="1" customWidth="1"/>
    <col min="5" max="5" width="11" bestFit="1" customWidth="1"/>
    <col min="6" max="6" width="30.42578125" bestFit="1" customWidth="1"/>
    <col min="7" max="7" width="6.85546875" bestFit="1" customWidth="1"/>
    <col min="8" max="8" width="9.42578125" bestFit="1" customWidth="1"/>
    <col min="9" max="9" width="8.85546875" bestFit="1" customWidth="1"/>
    <col min="10" max="10" width="32.42578125" bestFit="1" customWidth="1"/>
    <col min="11" max="11" width="11.42578125" bestFit="1" customWidth="1"/>
    <col min="12" max="12" width="25.85546875" bestFit="1" customWidth="1"/>
    <col min="13" max="13" width="18.140625" bestFit="1" customWidth="1"/>
  </cols>
  <sheetData>
    <row r="1" spans="1:13">
      <c r="A1" s="3" t="s">
        <v>0</v>
      </c>
      <c r="B1" s="3" t="s">
        <v>159</v>
      </c>
      <c r="C1" s="3" t="s">
        <v>154</v>
      </c>
      <c r="D1" s="3" t="s">
        <v>156</v>
      </c>
      <c r="E1" s="3" t="s">
        <v>113</v>
      </c>
      <c r="F1" s="3" t="s">
        <v>145</v>
      </c>
      <c r="G1" s="3" t="s">
        <v>79</v>
      </c>
      <c r="H1" s="3" t="s">
        <v>82</v>
      </c>
      <c r="I1" s="3" t="s">
        <v>80</v>
      </c>
      <c r="J1" s="3" t="s">
        <v>128</v>
      </c>
      <c r="K1" s="3" t="s">
        <v>81</v>
      </c>
      <c r="L1" s="3" t="s">
        <v>144</v>
      </c>
      <c r="M1" s="3" t="s">
        <v>132</v>
      </c>
    </row>
    <row r="2" spans="1:13">
      <c r="A2" s="3" t="s">
        <v>1</v>
      </c>
      <c r="B2" s="3">
        <v>4.5921736131609112</v>
      </c>
      <c r="C2" s="3">
        <v>-0.66727724715426318</v>
      </c>
      <c r="D2" s="3">
        <v>0.54073217147815145</v>
      </c>
      <c r="E2" s="3">
        <v>4.6463943488717005E-2</v>
      </c>
      <c r="F2" s="3">
        <v>12.139680460752551</v>
      </c>
      <c r="G2" s="3">
        <v>0.57499999999999996</v>
      </c>
      <c r="H2" s="3">
        <v>9.4499999999999993</v>
      </c>
      <c r="I2" s="3">
        <v>0.41499999999999998</v>
      </c>
      <c r="J2" s="3">
        <v>14.902783801962389</v>
      </c>
      <c r="K2" s="3">
        <v>1.1825000000000001</v>
      </c>
      <c r="L2" s="3">
        <v>11.681005761359515</v>
      </c>
      <c r="M2" s="3">
        <v>7.0547786702644508</v>
      </c>
    </row>
    <row r="3" spans="1:13">
      <c r="A3" s="3" t="s">
        <v>2</v>
      </c>
      <c r="B3" s="3">
        <v>4.6151631313856099</v>
      </c>
      <c r="C3" s="3">
        <v>0.34246575342467001</v>
      </c>
      <c r="D3" s="3">
        <v>0.56084098839614893</v>
      </c>
      <c r="E3" s="3">
        <v>7.5486891137675677E-2</v>
      </c>
      <c r="F3" s="3">
        <v>12.144026854956644</v>
      </c>
      <c r="G3" s="3">
        <v>0.81499999999999995</v>
      </c>
      <c r="H3" s="3">
        <v>7.1025</v>
      </c>
      <c r="I3" s="3">
        <v>0.52500000000000002</v>
      </c>
      <c r="J3" s="3">
        <v>14.910992953623456</v>
      </c>
      <c r="K3" s="3">
        <v>1.1850000000000001</v>
      </c>
      <c r="L3" s="3">
        <v>11.681267258641695</v>
      </c>
      <c r="M3" s="3">
        <v>7.2904130920363892</v>
      </c>
    </row>
    <row r="4" spans="1:13">
      <c r="A4" s="3" t="s">
        <v>3</v>
      </c>
      <c r="B4" s="3">
        <v>4.70217450837524</v>
      </c>
      <c r="C4" s="3">
        <v>2.2578104489367368</v>
      </c>
      <c r="D4" s="3">
        <v>0.64005365534727576</v>
      </c>
      <c r="E4" s="3">
        <v>8.9185628506210521E-2</v>
      </c>
      <c r="F4" s="3">
        <v>12.151044437660151</v>
      </c>
      <c r="G4" s="3">
        <v>1.3725000000000001</v>
      </c>
      <c r="H4" s="3">
        <v>4.9675000000000002</v>
      </c>
      <c r="I4" s="3">
        <v>0.58499999999999996</v>
      </c>
      <c r="J4" s="3">
        <v>14.923503708438135</v>
      </c>
      <c r="K4" s="3">
        <v>1.2725</v>
      </c>
      <c r="L4" s="3">
        <v>11.69079320154859</v>
      </c>
      <c r="M4" s="3">
        <v>7.4100518959355739</v>
      </c>
    </row>
    <row r="5" spans="1:13">
      <c r="A5" s="3" t="s">
        <v>4</v>
      </c>
      <c r="B5" s="3">
        <v>4.6264626866395435</v>
      </c>
      <c r="C5" s="3">
        <v>-2.0795892169448105</v>
      </c>
      <c r="D5" s="3">
        <v>0.55018588438144733</v>
      </c>
      <c r="E5" s="3">
        <v>8.3911972250342859E-2</v>
      </c>
      <c r="F5" s="3">
        <v>12.163370290489638</v>
      </c>
      <c r="G5" s="3">
        <v>2.09</v>
      </c>
      <c r="H5" s="3">
        <v>4.7374999999999998</v>
      </c>
      <c r="I5" s="3">
        <v>0.65500000000000003</v>
      </c>
      <c r="J5" s="3">
        <v>14.940707976225294</v>
      </c>
      <c r="K5" s="3">
        <v>1.325</v>
      </c>
      <c r="L5" s="3">
        <v>11.708175504277097</v>
      </c>
      <c r="M5" s="3">
        <v>7.1603081489786913</v>
      </c>
    </row>
    <row r="6" spans="1:13">
      <c r="A6" s="3" t="s">
        <v>5</v>
      </c>
      <c r="B6" s="3">
        <v>4.6037344355619876</v>
      </c>
      <c r="C6" s="3">
        <v>0.94389092815940767</v>
      </c>
      <c r="D6" s="3">
        <v>0.51604105530896194</v>
      </c>
      <c r="E6" s="3">
        <v>3.5629894661603788E-2</v>
      </c>
      <c r="F6" s="3">
        <v>12.177409453110396</v>
      </c>
      <c r="G6" s="3">
        <v>1.9675</v>
      </c>
      <c r="H6" s="3">
        <v>4.72</v>
      </c>
      <c r="I6" s="3">
        <v>0.81</v>
      </c>
      <c r="J6" s="3">
        <v>14.943608830688769</v>
      </c>
      <c r="K6" s="3">
        <v>1.4175</v>
      </c>
      <c r="L6" s="3">
        <v>11.708805768440643</v>
      </c>
      <c r="M6" s="3">
        <v>7.196457773448488</v>
      </c>
    </row>
    <row r="7" spans="1:13">
      <c r="A7" s="3" t="s">
        <v>6</v>
      </c>
      <c r="B7" s="3">
        <v>4.6320649421882134</v>
      </c>
      <c r="C7" s="3">
        <v>-0.18181818181818299</v>
      </c>
      <c r="D7" s="3">
        <v>0.53632114186728452</v>
      </c>
      <c r="E7" s="3">
        <v>4.2175724251831533E-2</v>
      </c>
      <c r="F7" s="3">
        <v>12.187596355260036</v>
      </c>
      <c r="G7" s="3">
        <v>1.645</v>
      </c>
      <c r="H7" s="3">
        <v>4.5975000000000001</v>
      </c>
      <c r="I7" s="3">
        <v>0.83</v>
      </c>
      <c r="J7" s="3">
        <v>14.962317595482052</v>
      </c>
      <c r="K7" s="3">
        <v>1.5674999999999999</v>
      </c>
      <c r="L7" s="3">
        <v>11.722088948938522</v>
      </c>
      <c r="M7" s="3">
        <v>6.8701335079431205</v>
      </c>
    </row>
    <row r="8" spans="1:13">
      <c r="A8" s="3" t="s">
        <v>7</v>
      </c>
      <c r="B8" s="3">
        <v>4.6596148939564435</v>
      </c>
      <c r="C8" s="3">
        <v>1.4311735623210975</v>
      </c>
      <c r="D8" s="3">
        <v>0.55385942023943413</v>
      </c>
      <c r="E8" s="3">
        <v>2.0239881347746336E-2</v>
      </c>
      <c r="F8" s="3">
        <v>12.196701472932482</v>
      </c>
      <c r="G8" s="3">
        <v>1.89</v>
      </c>
      <c r="H8" s="3">
        <v>4.16</v>
      </c>
      <c r="I8" s="3">
        <v>0.875</v>
      </c>
      <c r="J8" s="3">
        <v>14.963523935260572</v>
      </c>
      <c r="K8" s="3">
        <v>1.63</v>
      </c>
      <c r="L8" s="3">
        <v>11.73919372927995</v>
      </c>
      <c r="M8" s="3">
        <v>6.9902151281816263</v>
      </c>
    </row>
    <row r="9" spans="1:13">
      <c r="A9" s="3" t="s">
        <v>8</v>
      </c>
      <c r="B9" s="3">
        <v>4.7176786949112053</v>
      </c>
      <c r="C9" s="3">
        <v>-4.0918419702411502</v>
      </c>
      <c r="D9" s="3">
        <v>0.60505577492109752</v>
      </c>
      <c r="E9" s="3">
        <v>4.0576172163077032E-2</v>
      </c>
      <c r="F9" s="3">
        <v>12.207503421481926</v>
      </c>
      <c r="G9" s="3">
        <v>1.55</v>
      </c>
      <c r="H9" s="3">
        <v>4.1074999999999999</v>
      </c>
      <c r="I9" s="3">
        <v>0.85499999999999998</v>
      </c>
      <c r="J9" s="3">
        <v>14.96918693928229</v>
      </c>
      <c r="K9" s="3">
        <v>1.6174999999999999</v>
      </c>
      <c r="L9" s="3">
        <v>11.748831468622907</v>
      </c>
      <c r="M9" s="3">
        <v>7.0955277643340988</v>
      </c>
    </row>
    <row r="10" spans="1:13">
      <c r="A10" s="3" t="s">
        <v>9</v>
      </c>
      <c r="B10" s="3">
        <v>4.8199575440316229</v>
      </c>
      <c r="C10" s="3">
        <v>0.88270696803531834</v>
      </c>
      <c r="D10" s="3">
        <v>0.70036819270551109</v>
      </c>
      <c r="E10" s="3">
        <v>-2.6745119175213792E-4</v>
      </c>
      <c r="F10" s="3">
        <v>12.210077963524059</v>
      </c>
      <c r="G10" s="3">
        <v>1.5525</v>
      </c>
      <c r="H10" s="3">
        <v>3.84</v>
      </c>
      <c r="I10" s="3">
        <v>0.84750000000000003</v>
      </c>
      <c r="J10" s="3">
        <v>14.966343627438066</v>
      </c>
      <c r="K10" s="3">
        <v>1.3975</v>
      </c>
      <c r="L10" s="3">
        <v>11.745459031774427</v>
      </c>
      <c r="M10" s="3">
        <v>7.2320797886589494</v>
      </c>
    </row>
    <row r="11" spans="1:13">
      <c r="A11" s="3" t="s">
        <v>10</v>
      </c>
      <c r="B11" s="3">
        <v>4.8827584452706532</v>
      </c>
      <c r="C11" s="3">
        <v>-0.31817579212516378</v>
      </c>
      <c r="D11" s="3">
        <v>0.75423473370996963</v>
      </c>
      <c r="E11" s="3">
        <v>5.336777380523499E-2</v>
      </c>
      <c r="F11" s="3">
        <v>12.20860643277836</v>
      </c>
      <c r="G11" s="3">
        <v>1.7475000000000001</v>
      </c>
      <c r="H11" s="3">
        <v>4.1425000000000001</v>
      </c>
      <c r="I11" s="3">
        <v>0.84250000000000003</v>
      </c>
      <c r="J11" s="3">
        <v>14.97162888522903</v>
      </c>
      <c r="K11" s="3">
        <v>1.08</v>
      </c>
      <c r="L11" s="3">
        <v>11.751159303021852</v>
      </c>
      <c r="M11" s="3">
        <v>7.3583750657277855</v>
      </c>
    </row>
    <row r="12" spans="1:13">
      <c r="A12" s="3" t="s">
        <v>11</v>
      </c>
      <c r="B12" s="3">
        <v>5.0319277947477072</v>
      </c>
      <c r="C12" s="3">
        <v>-4.2425854501928377</v>
      </c>
      <c r="D12" s="3">
        <v>0.89366743729492393</v>
      </c>
      <c r="E12" s="3">
        <v>6.0865706866588494E-2</v>
      </c>
      <c r="F12" s="3">
        <v>12.20046193488958</v>
      </c>
      <c r="G12" s="3">
        <v>1.6575</v>
      </c>
      <c r="H12" s="3">
        <v>4.7175000000000002</v>
      </c>
      <c r="I12" s="3">
        <v>0.67249999999999999</v>
      </c>
      <c r="J12" s="3">
        <v>14.96846108380611</v>
      </c>
      <c r="K12" s="3">
        <v>0.87250000000000005</v>
      </c>
      <c r="L12" s="3">
        <v>11.720633296154595</v>
      </c>
      <c r="M12" s="3">
        <v>7.5616955007062092</v>
      </c>
    </row>
    <row r="13" spans="1:13">
      <c r="A13" s="3" t="s">
        <v>12</v>
      </c>
      <c r="B13" s="3">
        <v>4.8870968468692517</v>
      </c>
      <c r="C13" s="3">
        <v>-4.5694444444444482</v>
      </c>
      <c r="D13" s="3">
        <v>0.73492352235332992</v>
      </c>
      <c r="E13" s="3">
        <v>5.789397841890246E-2</v>
      </c>
      <c r="F13" s="3">
        <v>12.201744341924069</v>
      </c>
      <c r="G13" s="3">
        <v>1.87</v>
      </c>
      <c r="H13" s="3">
        <v>4.7625000000000002</v>
      </c>
      <c r="I13" s="3">
        <v>0.46250000000000002</v>
      </c>
      <c r="J13" s="3">
        <v>14.97123542608862</v>
      </c>
      <c r="K13" s="3">
        <v>0.53249999999999997</v>
      </c>
      <c r="L13" s="3">
        <v>11.727624985591351</v>
      </c>
      <c r="M13" s="3">
        <v>7.2877315079631337</v>
      </c>
    </row>
    <row r="14" spans="1:13">
      <c r="A14" s="3" t="s">
        <v>13</v>
      </c>
      <c r="B14" s="3">
        <v>4.8914165080137684</v>
      </c>
      <c r="C14" s="3">
        <v>3.7694658710522466</v>
      </c>
      <c r="D14" s="3">
        <v>0.72349249008383854</v>
      </c>
      <c r="E14" s="3">
        <v>2.8640871173207048E-2</v>
      </c>
      <c r="F14" s="3">
        <v>12.219740315933045</v>
      </c>
      <c r="G14" s="3">
        <v>1.905</v>
      </c>
      <c r="H14" s="3">
        <v>4.7275</v>
      </c>
      <c r="I14" s="3">
        <v>0.3125</v>
      </c>
      <c r="J14" s="3">
        <v>14.980402039421651</v>
      </c>
      <c r="K14" s="3">
        <v>0.4325</v>
      </c>
      <c r="L14" s="3">
        <v>11.745918748018278</v>
      </c>
      <c r="M14" s="3">
        <v>7.2962886930995419</v>
      </c>
    </row>
    <row r="15" spans="1:13">
      <c r="A15" s="3" t="s">
        <v>14</v>
      </c>
      <c r="B15" s="3">
        <v>5.0936533745086638</v>
      </c>
      <c r="C15" s="3">
        <v>4.1093969144460063</v>
      </c>
      <c r="D15" s="3">
        <v>0.90963685638756009</v>
      </c>
      <c r="E15" s="3">
        <v>1.3413543859852271E-2</v>
      </c>
      <c r="F15" s="3">
        <v>12.225888851165539</v>
      </c>
      <c r="G15" s="3">
        <v>1.95</v>
      </c>
      <c r="H15" s="3">
        <v>4.57</v>
      </c>
      <c r="I15" s="3">
        <v>0.32250000000000001</v>
      </c>
      <c r="J15" s="3">
        <v>14.985900725273083</v>
      </c>
      <c r="K15" s="3">
        <v>0.4375</v>
      </c>
      <c r="L15" s="3">
        <v>11.757110562078568</v>
      </c>
      <c r="M15" s="3">
        <v>7.6139406313176607</v>
      </c>
    </row>
    <row r="16" spans="1:13">
      <c r="A16" s="3" t="s">
        <v>15</v>
      </c>
      <c r="B16" s="3">
        <v>5.4082584799659044</v>
      </c>
      <c r="C16" s="3">
        <v>1.6031254209888157</v>
      </c>
      <c r="D16" s="3">
        <v>1.2093137293036196</v>
      </c>
      <c r="E16" s="3">
        <v>7.4512203109842579E-2</v>
      </c>
      <c r="F16" s="3">
        <v>12.241415223428659</v>
      </c>
      <c r="G16" s="3">
        <v>1.9075</v>
      </c>
      <c r="H16" s="3">
        <v>4.49</v>
      </c>
      <c r="I16" s="3">
        <v>0.39750000000000002</v>
      </c>
      <c r="J16" s="3">
        <v>14.990759761171088</v>
      </c>
      <c r="K16" s="3">
        <v>0.435</v>
      </c>
      <c r="L16" s="3">
        <v>11.746878700559938</v>
      </c>
      <c r="M16" s="3">
        <v>7.8189327704165068</v>
      </c>
    </row>
    <row r="17" spans="1:13">
      <c r="A17" s="3" t="s">
        <v>16</v>
      </c>
      <c r="B17" s="3">
        <v>5.311147193280755</v>
      </c>
      <c r="C17" s="3">
        <v>2.9435163086714455</v>
      </c>
      <c r="D17" s="3">
        <v>1.0914350017049741</v>
      </c>
      <c r="E17" s="3">
        <v>0.11242747391194961</v>
      </c>
      <c r="F17" s="3">
        <v>12.253398023137672</v>
      </c>
      <c r="G17" s="3">
        <v>2.66</v>
      </c>
      <c r="H17" s="3">
        <v>5.32</v>
      </c>
      <c r="I17" s="3">
        <v>0.55000000000000004</v>
      </c>
      <c r="J17" s="3">
        <v>14.991392482123684</v>
      </c>
      <c r="K17" s="3">
        <v>0.36</v>
      </c>
      <c r="L17" s="3">
        <v>11.741514164520334</v>
      </c>
      <c r="M17" s="3">
        <v>7.6804861976043961</v>
      </c>
    </row>
    <row r="18" spans="1:13">
      <c r="A18" s="3" t="s">
        <v>17</v>
      </c>
      <c r="B18" s="3">
        <v>5.2588096681725247</v>
      </c>
      <c r="C18" s="3">
        <v>-2.9237506439979355</v>
      </c>
      <c r="D18" s="3">
        <v>1.0078911422340759</v>
      </c>
      <c r="E18" s="3">
        <v>7.8059016178583226E-2</v>
      </c>
      <c r="F18" s="3">
        <v>12.240408321293689</v>
      </c>
      <c r="G18" s="3">
        <v>3.9075000000000002</v>
      </c>
      <c r="H18" s="3">
        <v>6.42</v>
      </c>
      <c r="I18" s="3">
        <v>0.71499999999999997</v>
      </c>
      <c r="J18" s="3">
        <v>14.996562678905642</v>
      </c>
      <c r="K18" s="3">
        <v>0.3125</v>
      </c>
      <c r="L18" s="3">
        <v>11.744010757012946</v>
      </c>
      <c r="M18" s="3">
        <v>7.7034080500813333</v>
      </c>
    </row>
    <row r="19" spans="1:13">
      <c r="A19" s="3" t="s">
        <v>18</v>
      </c>
      <c r="B19" s="3">
        <v>5.104161352107079</v>
      </c>
      <c r="C19" s="3">
        <v>1.5523417805492823</v>
      </c>
      <c r="D19" s="3">
        <v>0.81729180073856678</v>
      </c>
      <c r="E19" s="3">
        <v>5.7337936544198893E-2</v>
      </c>
      <c r="F19" s="3">
        <v>12.240388464718551</v>
      </c>
      <c r="G19" s="3">
        <v>4.2125000000000004</v>
      </c>
      <c r="H19" s="3">
        <v>6.5575000000000001</v>
      </c>
      <c r="I19" s="3">
        <v>0.53249999999999997</v>
      </c>
      <c r="J19" s="3">
        <v>15.005797638535627</v>
      </c>
      <c r="K19" s="3">
        <v>0.31</v>
      </c>
      <c r="L19" s="3">
        <v>11.735385822961018</v>
      </c>
      <c r="M19" s="3">
        <v>7.6327435577426268</v>
      </c>
    </row>
    <row r="20" spans="1:13">
      <c r="A20" s="3" t="s">
        <v>19</v>
      </c>
      <c r="B20" s="3">
        <v>5.1214329386157393</v>
      </c>
      <c r="C20" s="3">
        <v>1.9728246668408556</v>
      </c>
      <c r="D20" s="3">
        <v>0.80270358468450442</v>
      </c>
      <c r="E20" s="3">
        <v>6.4765007893419754E-2</v>
      </c>
      <c r="F20" s="3">
        <v>12.248778288869561</v>
      </c>
      <c r="G20" s="3">
        <v>3.8025000000000002</v>
      </c>
      <c r="H20" s="3">
        <v>5.8224999999999998</v>
      </c>
      <c r="I20" s="3">
        <v>0.54749999999999999</v>
      </c>
      <c r="J20" s="3">
        <v>15.022409078206413</v>
      </c>
      <c r="K20" s="3">
        <v>0.2525</v>
      </c>
      <c r="L20" s="3">
        <v>11.738210082565319</v>
      </c>
      <c r="M20" s="3">
        <v>7.7064155431294168</v>
      </c>
    </row>
    <row r="21" spans="1:13">
      <c r="A21" s="3" t="s">
        <v>20</v>
      </c>
      <c r="B21" s="3">
        <v>5.1076396164834037</v>
      </c>
      <c r="C21" s="3">
        <v>3.2415118513773322</v>
      </c>
      <c r="D21" s="3">
        <v>0.76554701220649835</v>
      </c>
      <c r="E21" s="3">
        <v>5.5178237537023951E-2</v>
      </c>
      <c r="F21" s="3">
        <v>12.260936612472198</v>
      </c>
      <c r="G21" s="3">
        <v>2.8475000000000001</v>
      </c>
      <c r="H21" s="3">
        <v>4.5625</v>
      </c>
      <c r="I21" s="3">
        <v>0.47249999999999998</v>
      </c>
      <c r="J21" s="3">
        <v>15.034029551631825</v>
      </c>
      <c r="K21" s="3">
        <v>0.2475</v>
      </c>
      <c r="L21" s="3">
        <v>11.745363845214444</v>
      </c>
      <c r="M21" s="3">
        <v>7.5971252890233725</v>
      </c>
    </row>
    <row r="22" spans="1:13">
      <c r="A22" s="3" t="s">
        <v>21</v>
      </c>
      <c r="B22" s="3">
        <v>5.1145600593279781</v>
      </c>
      <c r="C22" s="3">
        <v>6.7882849342268514</v>
      </c>
      <c r="D22" s="3">
        <v>0.76017338408592816</v>
      </c>
      <c r="E22" s="3">
        <v>6.0229130413217584E-2</v>
      </c>
      <c r="F22" s="3">
        <v>12.278693959583734</v>
      </c>
      <c r="G22" s="3">
        <v>1.6875</v>
      </c>
      <c r="H22" s="3">
        <v>4.0650000000000004</v>
      </c>
      <c r="I22" s="3">
        <v>0.44500000000000001</v>
      </c>
      <c r="J22" s="3">
        <v>15.039763816585355</v>
      </c>
      <c r="K22" s="3">
        <v>0.25</v>
      </c>
      <c r="L22" s="3">
        <v>11.753115063388396</v>
      </c>
      <c r="M22" s="3">
        <v>7.6334234201889783</v>
      </c>
    </row>
    <row r="23" spans="1:13">
      <c r="A23" s="3" t="s">
        <v>22</v>
      </c>
      <c r="B23" s="3">
        <v>5.1812514338266498</v>
      </c>
      <c r="C23" s="3">
        <v>-0.67402672864613766</v>
      </c>
      <c r="D23" s="3">
        <v>0.8203576532959499</v>
      </c>
      <c r="E23" s="3">
        <v>7.0031012891983616E-2</v>
      </c>
      <c r="F23" s="3">
        <v>12.298121239413916</v>
      </c>
      <c r="G23" s="3">
        <v>1.3725000000000001</v>
      </c>
      <c r="H23" s="3">
        <v>3.96</v>
      </c>
      <c r="I23" s="3">
        <v>0.71499999999999997</v>
      </c>
      <c r="J23" s="3">
        <v>15.047064482050974</v>
      </c>
      <c r="K23" s="3">
        <v>0.2525</v>
      </c>
      <c r="L23" s="3">
        <v>11.766834236142584</v>
      </c>
      <c r="M23" s="3">
        <v>7.6511487361151218</v>
      </c>
    </row>
    <row r="24" spans="1:13">
      <c r="A24" s="3" t="s">
        <v>23</v>
      </c>
      <c r="B24" s="3">
        <v>5.0971683166161084</v>
      </c>
      <c r="C24" s="3">
        <v>2.6091026091026093</v>
      </c>
      <c r="D24" s="3">
        <v>0.72594861246476994</v>
      </c>
      <c r="E24" s="3">
        <v>5.6436027042659764E-2</v>
      </c>
      <c r="F24" s="3">
        <v>12.311851923494824</v>
      </c>
      <c r="G24" s="3">
        <v>1.7250000000000001</v>
      </c>
      <c r="H24" s="3">
        <v>3.9750000000000001</v>
      </c>
      <c r="I24" s="3">
        <v>0.68</v>
      </c>
      <c r="J24" s="3">
        <v>15.056114186111996</v>
      </c>
      <c r="K24" s="3">
        <v>0.36</v>
      </c>
      <c r="L24" s="3">
        <v>11.786506128252402</v>
      </c>
      <c r="M24" s="3">
        <v>7.5432666221301554</v>
      </c>
    </row>
    <row r="25" spans="1:13">
      <c r="A25" s="3" t="s">
        <v>24</v>
      </c>
      <c r="B25" s="3">
        <v>5.0244089623336805</v>
      </c>
      <c r="C25" s="3">
        <v>2.7251995438996479</v>
      </c>
      <c r="D25" s="3">
        <v>0.64354141331449533</v>
      </c>
      <c r="E25" s="3">
        <v>7.5652889158391273E-2</v>
      </c>
      <c r="F25" s="3">
        <v>12.321235763308033</v>
      </c>
      <c r="G25" s="3">
        <v>1.8075000000000001</v>
      </c>
      <c r="H25" s="3">
        <v>4.2374999999999998</v>
      </c>
      <c r="I25" s="3">
        <v>0.83</v>
      </c>
      <c r="J25" s="3">
        <v>15.064724378535796</v>
      </c>
      <c r="K25" s="3">
        <v>0.48499999999999999</v>
      </c>
      <c r="L25" s="3">
        <v>11.80957030158376</v>
      </c>
      <c r="M25" s="3">
        <v>7.5198811884838088</v>
      </c>
    </row>
    <row r="26" spans="1:13">
      <c r="A26" s="3" t="s">
        <v>25</v>
      </c>
      <c r="B26" s="3">
        <v>5.0281754451291576</v>
      </c>
      <c r="C26" s="3">
        <v>4.3068043068043016</v>
      </c>
      <c r="D26" s="3">
        <v>0.63645002613792334</v>
      </c>
      <c r="E26" s="3">
        <v>6.4294350705397255E-2</v>
      </c>
      <c r="F26" s="3">
        <v>12.321381378177549</v>
      </c>
      <c r="G26" s="3">
        <v>1.86</v>
      </c>
      <c r="H26" s="3">
        <v>4.6124999999999998</v>
      </c>
      <c r="I26" s="3">
        <v>0.76</v>
      </c>
      <c r="J26" s="3">
        <v>15.075327162404065</v>
      </c>
      <c r="K26" s="3">
        <v>0.61750000000000005</v>
      </c>
      <c r="L26" s="3">
        <v>11.803551724047949</v>
      </c>
      <c r="M26" s="3">
        <v>7.663944425773713</v>
      </c>
    </row>
    <row r="27" spans="1:13">
      <c r="A27" s="3" t="s">
        <v>26</v>
      </c>
      <c r="B27" s="3">
        <v>4.9000002517051593</v>
      </c>
      <c r="C27" s="3">
        <v>2.2347557731190681</v>
      </c>
      <c r="D27" s="3">
        <v>0.49631016418642282</v>
      </c>
      <c r="E27" s="3">
        <v>5.6138583368746955E-2</v>
      </c>
      <c r="F27" s="3">
        <v>12.336456621481258</v>
      </c>
      <c r="G27" s="3">
        <v>1.9475</v>
      </c>
      <c r="H27" s="3">
        <v>4.8875000000000002</v>
      </c>
      <c r="I27" s="3">
        <v>0.73499999999999999</v>
      </c>
      <c r="J27" s="3">
        <v>15.080533775797436</v>
      </c>
      <c r="K27" s="3">
        <v>0.73499999999999999</v>
      </c>
      <c r="L27" s="3">
        <v>11.812233518045069</v>
      </c>
      <c r="M27" s="3">
        <v>7.4819836103294683</v>
      </c>
    </row>
    <row r="28" spans="1:13">
      <c r="A28" s="3" t="s">
        <v>27</v>
      </c>
      <c r="B28" s="3">
        <v>4.8473565182197378</v>
      </c>
      <c r="C28" s="3">
        <v>-2.081815342979132E-2</v>
      </c>
      <c r="D28" s="3">
        <v>0.4378147788788278</v>
      </c>
      <c r="E28" s="3">
        <v>5.1364516922390614E-2</v>
      </c>
      <c r="F28" s="3">
        <v>12.333729397443737</v>
      </c>
      <c r="G28" s="3">
        <v>1.55</v>
      </c>
      <c r="H28" s="3">
        <v>4.9225000000000003</v>
      </c>
      <c r="I28" s="3">
        <v>0.95750000000000002</v>
      </c>
      <c r="J28" s="3">
        <v>15.088902143064923</v>
      </c>
      <c r="K28" s="3">
        <v>0.86499999999999999</v>
      </c>
      <c r="L28" s="3">
        <v>11.827717226527986</v>
      </c>
      <c r="M28" s="3">
        <v>7.3636824123862565</v>
      </c>
    </row>
    <row r="29" spans="1:13">
      <c r="A29" s="3" t="s">
        <v>28</v>
      </c>
      <c r="B29" s="3">
        <v>4.8957175899131586</v>
      </c>
      <c r="C29" s="3">
        <v>3.2170744403956286</v>
      </c>
      <c r="D29" s="3">
        <v>0.48034737836613656</v>
      </c>
      <c r="E29" s="3">
        <v>2.5518044263767834E-2</v>
      </c>
      <c r="F29" s="3">
        <v>12.343239963908237</v>
      </c>
      <c r="G29" s="3">
        <v>1.5225</v>
      </c>
      <c r="H29" s="3">
        <v>4.6950000000000003</v>
      </c>
      <c r="I29" s="3">
        <v>0.9325</v>
      </c>
      <c r="J29" s="3">
        <v>15.094595472985183</v>
      </c>
      <c r="K29" s="3">
        <v>0.99250000000000005</v>
      </c>
      <c r="L29" s="3">
        <v>11.84039443641568</v>
      </c>
      <c r="M29" s="3">
        <v>7.3376992789512085</v>
      </c>
    </row>
    <row r="30" spans="1:13">
      <c r="A30" s="3" t="s">
        <v>29</v>
      </c>
      <c r="B30" s="3">
        <v>4.8245764898879173</v>
      </c>
      <c r="C30" s="3">
        <v>2.9755900746419206</v>
      </c>
      <c r="D30" s="3">
        <v>0.40460879638175595</v>
      </c>
      <c r="E30" s="3">
        <v>3.6360172535072233E-2</v>
      </c>
      <c r="F30" s="3">
        <v>12.355640870501999</v>
      </c>
      <c r="G30" s="3">
        <v>1.375</v>
      </c>
      <c r="H30" s="3">
        <v>4.3049999999999997</v>
      </c>
      <c r="I30" s="3">
        <v>0.91</v>
      </c>
      <c r="J30" s="3">
        <v>15.106539113295298</v>
      </c>
      <c r="K30" s="3">
        <v>1.1125</v>
      </c>
      <c r="L30" s="3">
        <v>11.852339085762265</v>
      </c>
      <c r="M30" s="3">
        <v>7.3587513740937496</v>
      </c>
    </row>
    <row r="31" spans="1:13">
      <c r="A31" s="3" t="s">
        <v>30</v>
      </c>
      <c r="B31" s="3">
        <v>4.8199575440316229</v>
      </c>
      <c r="C31" s="3">
        <v>-0.47996865510824271</v>
      </c>
      <c r="D31" s="3">
        <v>0.39929703842302472</v>
      </c>
      <c r="E31" s="3">
        <v>1.5000774724535169E-2</v>
      </c>
      <c r="F31" s="3">
        <v>12.365830205955262</v>
      </c>
      <c r="G31" s="3">
        <v>1.0725</v>
      </c>
      <c r="H31" s="3">
        <v>3.9224999999999999</v>
      </c>
      <c r="I31" s="3">
        <v>1.0024999999999999</v>
      </c>
      <c r="J31" s="3">
        <v>15.109525142964868</v>
      </c>
      <c r="K31" s="3">
        <v>1.2250000000000001</v>
      </c>
      <c r="L31" s="3">
        <v>11.869634758319012</v>
      </c>
      <c r="M31" s="3">
        <v>7.3898565780317771</v>
      </c>
    </row>
    <row r="32" spans="1:13">
      <c r="A32" s="3" t="s">
        <v>31</v>
      </c>
      <c r="B32" s="3">
        <v>4.8245764898879173</v>
      </c>
      <c r="C32" s="3">
        <v>-2.066929133858264</v>
      </c>
      <c r="D32" s="3">
        <v>0.40267707238092409</v>
      </c>
      <c r="E32" s="3">
        <v>-2.5556460606849487E-2</v>
      </c>
      <c r="F32" s="3">
        <v>12.379133790089035</v>
      </c>
      <c r="G32" s="3">
        <v>0.95750000000000002</v>
      </c>
      <c r="H32" s="3">
        <v>3.65</v>
      </c>
      <c r="I32" s="3">
        <v>0.83250000000000002</v>
      </c>
      <c r="J32" s="3">
        <v>15.110415791895704</v>
      </c>
      <c r="K32" s="3">
        <v>1.3125</v>
      </c>
      <c r="L32" s="3">
        <v>11.879987317715431</v>
      </c>
      <c r="M32" s="3">
        <v>7.5445197448455206</v>
      </c>
    </row>
    <row r="33" spans="1:13">
      <c r="A33" s="3" t="s">
        <v>32</v>
      </c>
      <c r="B33" s="3">
        <v>4.8059713020568831</v>
      </c>
      <c r="C33" s="3">
        <v>1.5376884422110493</v>
      </c>
      <c r="D33" s="3">
        <v>0.38106593249328724</v>
      </c>
      <c r="E33" s="3">
        <v>-4.5290388322114392E-2</v>
      </c>
      <c r="F33" s="3">
        <v>12.390244406307296</v>
      </c>
      <c r="G33" s="3">
        <v>0.78500000000000003</v>
      </c>
      <c r="H33" s="3">
        <v>3.3975</v>
      </c>
      <c r="I33" s="3">
        <v>0.48249999999999998</v>
      </c>
      <c r="J33" s="3">
        <v>15.11821269014019</v>
      </c>
      <c r="K33" s="3">
        <v>1.31</v>
      </c>
      <c r="L33" s="3">
        <v>11.891578041713881</v>
      </c>
      <c r="M33" s="3">
        <v>7.6755138264609704</v>
      </c>
    </row>
    <row r="34" spans="1:13">
      <c r="A34" s="3" t="s">
        <v>33</v>
      </c>
      <c r="B34" s="3">
        <v>4.7627991301916746</v>
      </c>
      <c r="C34" s="3">
        <v>6.9682272592299199</v>
      </c>
      <c r="D34" s="3">
        <v>0.33647833222474838</v>
      </c>
      <c r="E34" s="3">
        <v>-3.7685337303753251E-2</v>
      </c>
      <c r="F34" s="3">
        <v>12.408254221764198</v>
      </c>
      <c r="G34" s="3">
        <v>0.74750000000000005</v>
      </c>
      <c r="H34" s="3">
        <v>3.2324999999999999</v>
      </c>
      <c r="I34" s="3">
        <v>0.60499999999999998</v>
      </c>
      <c r="J34" s="3">
        <v>15.118830835790909</v>
      </c>
      <c r="K34" s="3">
        <v>1.3125</v>
      </c>
      <c r="L34" s="3">
        <v>11.913915709125753</v>
      </c>
      <c r="M34" s="3">
        <v>7.8699305263615997</v>
      </c>
    </row>
    <row r="35" spans="1:13">
      <c r="A35" s="3" t="s">
        <v>34</v>
      </c>
      <c r="B35" s="3">
        <v>4.70217450837524</v>
      </c>
      <c r="C35" s="3">
        <v>2.3595817525677854</v>
      </c>
      <c r="D35" s="3">
        <v>0.274290298875492</v>
      </c>
      <c r="E35" s="3">
        <v>-5.9046209008347256E-3</v>
      </c>
      <c r="F35" s="3">
        <v>12.426000632454169</v>
      </c>
      <c r="G35" s="3">
        <v>0.82</v>
      </c>
      <c r="H35" s="3">
        <v>3.085</v>
      </c>
      <c r="I35" s="3">
        <v>0.66249999999999998</v>
      </c>
      <c r="J35" s="3">
        <v>15.126454829668253</v>
      </c>
      <c r="K35" s="3">
        <v>1.3125</v>
      </c>
      <c r="L35" s="3">
        <v>11.928870400687105</v>
      </c>
      <c r="M35" s="3">
        <v>8.0976731336420045</v>
      </c>
    </row>
    <row r="36" spans="1:13">
      <c r="A36" s="3" t="s">
        <v>35</v>
      </c>
      <c r="B36" s="3">
        <v>4.654165289188879</v>
      </c>
      <c r="C36" s="3">
        <v>5.559573314048083</v>
      </c>
      <c r="D36" s="3">
        <v>0.22218865982520886</v>
      </c>
      <c r="E36" s="3">
        <v>-2.4291246174941244E-2</v>
      </c>
      <c r="F36" s="3">
        <v>12.436212743827447</v>
      </c>
      <c r="G36" s="3">
        <v>1.0024999999999999</v>
      </c>
      <c r="H36" s="3">
        <v>2.8624999999999998</v>
      </c>
      <c r="I36" s="3">
        <v>0.59</v>
      </c>
      <c r="J36" s="3">
        <v>15.133157969902051</v>
      </c>
      <c r="K36" s="3">
        <v>1.2675000000000001</v>
      </c>
      <c r="L36" s="3">
        <v>11.934964267486867</v>
      </c>
      <c r="M36" s="3">
        <v>8.1419048990150369</v>
      </c>
    </row>
    <row r="37" spans="1:13">
      <c r="A37" s="3" t="s">
        <v>36</v>
      </c>
      <c r="B37" s="3">
        <v>4.6208288689212873</v>
      </c>
      <c r="C37" s="3">
        <v>8.2641089320887318</v>
      </c>
      <c r="D37" s="3">
        <v>0.18818409635215227</v>
      </c>
      <c r="E37" s="3">
        <v>-3.624529606589439E-2</v>
      </c>
      <c r="F37" s="3">
        <v>12.45274571378898</v>
      </c>
      <c r="G37" s="3">
        <v>1.06</v>
      </c>
      <c r="H37" s="3">
        <v>2.7925</v>
      </c>
      <c r="I37" s="3">
        <v>0.99250000000000005</v>
      </c>
      <c r="J37" s="3">
        <v>15.136719581803225</v>
      </c>
      <c r="K37" s="3">
        <v>1.1225000000000001</v>
      </c>
      <c r="L37" s="3">
        <v>11.961020787782708</v>
      </c>
      <c r="M37" s="3">
        <v>8.1992193651950274</v>
      </c>
    </row>
    <row r="38" spans="1:13">
      <c r="A38" s="3" t="s">
        <v>37</v>
      </c>
      <c r="B38" s="3">
        <v>4.6037344355619876</v>
      </c>
      <c r="C38" s="3">
        <v>8.622053472551805</v>
      </c>
      <c r="D38" s="3">
        <v>0.16982836368752563</v>
      </c>
      <c r="E38" s="3">
        <v>-1.2186164405351904E-2</v>
      </c>
      <c r="F38" s="3">
        <v>12.469641914457316</v>
      </c>
      <c r="G38" s="3">
        <v>1.1499999999999999</v>
      </c>
      <c r="H38" s="3">
        <v>2.7925</v>
      </c>
      <c r="I38" s="3">
        <v>1.0225</v>
      </c>
      <c r="J38" s="3">
        <v>15.12987246339288</v>
      </c>
      <c r="K38" s="3">
        <v>0.79249999999999998</v>
      </c>
      <c r="L38" s="3">
        <v>11.983055711199695</v>
      </c>
      <c r="M38" s="3">
        <v>8.2498804974540647</v>
      </c>
    </row>
    <row r="39" spans="1:13">
      <c r="A39" s="3" t="s">
        <v>38</v>
      </c>
      <c r="B39" s="3">
        <v>4.51358333856769</v>
      </c>
      <c r="C39" s="3">
        <v>3.1750655403437245</v>
      </c>
      <c r="D39" s="3">
        <v>7.6812713555275303E-2</v>
      </c>
      <c r="E39" s="3">
        <v>-6.4643198152187331E-2</v>
      </c>
      <c r="F39" s="3">
        <v>12.485099658277809</v>
      </c>
      <c r="G39" s="3">
        <v>1.3825000000000001</v>
      </c>
      <c r="H39" s="3">
        <v>2.9224999999999999</v>
      </c>
      <c r="I39" s="3">
        <v>1.0925</v>
      </c>
      <c r="J39" s="3">
        <v>15.134823416295454</v>
      </c>
      <c r="K39" s="3">
        <v>0.52</v>
      </c>
      <c r="L39" s="3">
        <v>11.996803954119896</v>
      </c>
      <c r="M39" s="3">
        <v>8.1744051361828429</v>
      </c>
    </row>
    <row r="40" spans="1:13">
      <c r="A40" s="3" t="s">
        <v>39</v>
      </c>
      <c r="B40" s="3">
        <v>4.6969525643940884</v>
      </c>
      <c r="C40" s="3">
        <v>-13.71400338791644</v>
      </c>
      <c r="D40" s="3">
        <v>0.25786535505956798</v>
      </c>
      <c r="E40" s="3">
        <v>-8.4095639672708097E-2</v>
      </c>
      <c r="F40" s="3">
        <v>12.502941861642245</v>
      </c>
      <c r="G40" s="3">
        <v>1.56</v>
      </c>
      <c r="H40" s="3">
        <v>3.2225000000000001</v>
      </c>
      <c r="I40" s="3">
        <v>1.325</v>
      </c>
      <c r="J40" s="3">
        <v>15.130013492435024</v>
      </c>
      <c r="K40" s="3">
        <v>0.48499999999999999</v>
      </c>
      <c r="L40" s="3">
        <v>12.014914742971197</v>
      </c>
      <c r="M40" s="3">
        <v>8.3704805378269462</v>
      </c>
    </row>
    <row r="41" spans="1:13">
      <c r="A41" s="3" t="s">
        <v>40</v>
      </c>
      <c r="B41" s="3">
        <v>4.8957175899131586</v>
      </c>
      <c r="C41" s="3">
        <v>-5.1615541922290458</v>
      </c>
      <c r="D41" s="3">
        <v>0.4451920641928187</v>
      </c>
      <c r="E41" s="3">
        <v>-4.0871073070484557E-2</v>
      </c>
      <c r="F41" s="3">
        <v>12.461171620039902</v>
      </c>
      <c r="G41" s="3">
        <v>1.5549999999999999</v>
      </c>
      <c r="H41" s="3">
        <v>3.4125000000000001</v>
      </c>
      <c r="I41" s="3">
        <v>0.4</v>
      </c>
      <c r="J41" s="3">
        <v>15.10866114093626</v>
      </c>
      <c r="K41" s="3">
        <v>0.125</v>
      </c>
      <c r="L41" s="3">
        <v>11.994310207941668</v>
      </c>
      <c r="M41" s="3">
        <v>8.4900795715800861</v>
      </c>
    </row>
    <row r="42" spans="1:13">
      <c r="A42" s="3" t="s">
        <v>41</v>
      </c>
      <c r="B42" s="3">
        <v>4.8518509078075773</v>
      </c>
      <c r="C42" s="3">
        <v>0.23287907538380725</v>
      </c>
      <c r="D42" s="3">
        <v>0.38687878337998183</v>
      </c>
      <c r="E42" s="3">
        <v>1.4673516939497444E-3</v>
      </c>
      <c r="F42" s="3">
        <v>12.439280422201426</v>
      </c>
      <c r="G42" s="3">
        <v>1.4450000000000001</v>
      </c>
      <c r="H42" s="3">
        <v>3.14</v>
      </c>
      <c r="I42" s="3">
        <v>-0.01</v>
      </c>
      <c r="J42" s="3">
        <v>15.094706783527798</v>
      </c>
      <c r="K42" s="3">
        <v>4.4999999999999998E-2</v>
      </c>
      <c r="L42" s="3">
        <v>12.003436252683528</v>
      </c>
      <c r="M42" s="3">
        <v>8.4138302588353397</v>
      </c>
    </row>
    <row r="43" spans="1:13">
      <c r="A43" s="3" t="s">
        <v>42</v>
      </c>
      <c r="B43" s="3">
        <v>4.7125372954107858</v>
      </c>
      <c r="C43" s="3">
        <v>1.170295155322254</v>
      </c>
      <c r="D43" s="3">
        <v>0.2318438452190526</v>
      </c>
      <c r="E43" s="3">
        <v>-2.3724593876747122E-2</v>
      </c>
      <c r="F43" s="3">
        <v>12.466507549979031</v>
      </c>
      <c r="G43" s="3">
        <v>1.2925</v>
      </c>
      <c r="H43" s="3">
        <v>2.5649999999999999</v>
      </c>
      <c r="I43" s="3">
        <v>-0.28749999999999998</v>
      </c>
      <c r="J43" s="3">
        <v>15.093356306827106</v>
      </c>
      <c r="K43" s="3">
        <v>4.4999999999999998E-2</v>
      </c>
      <c r="L43" s="3">
        <v>12.03288768265468</v>
      </c>
      <c r="M43" s="3">
        <v>8.318422254494692</v>
      </c>
    </row>
    <row r="44" spans="1:13">
      <c r="A44" s="3" t="s">
        <v>43</v>
      </c>
      <c r="B44" s="3">
        <v>4.6320649421882134</v>
      </c>
      <c r="C44" s="3">
        <v>0.31470613251680657</v>
      </c>
      <c r="D44" s="3">
        <v>0.13639805679512013</v>
      </c>
      <c r="E44" s="3">
        <v>-5.9037323869871323E-2</v>
      </c>
      <c r="F44" s="3">
        <v>12.49018872989739</v>
      </c>
      <c r="G44" s="3">
        <v>1.0974999999999999</v>
      </c>
      <c r="H44" s="3">
        <v>2.19</v>
      </c>
      <c r="I44" s="3">
        <v>-0.40500000000000003</v>
      </c>
      <c r="J44" s="3">
        <v>15.096617999468785</v>
      </c>
      <c r="K44" s="3">
        <v>3.7499999999999999E-2</v>
      </c>
      <c r="L44" s="3">
        <v>12.055663739859803</v>
      </c>
      <c r="M44" s="3">
        <v>8.3225506807436034</v>
      </c>
    </row>
    <row r="45" spans="1:13">
      <c r="A45" s="3" t="s">
        <v>44</v>
      </c>
      <c r="B45" s="3">
        <v>4.6037344355619876</v>
      </c>
      <c r="C45" s="3">
        <v>0.68678989316601768</v>
      </c>
      <c r="D45" s="3">
        <v>0.10116634858638299</v>
      </c>
      <c r="E45" s="3">
        <v>-0.11595369210668739</v>
      </c>
      <c r="F45" s="3">
        <v>12.512152793180013</v>
      </c>
      <c r="G45" s="3">
        <v>1.0549999999999999</v>
      </c>
      <c r="H45" s="3">
        <v>2.16</v>
      </c>
      <c r="I45" s="3">
        <v>0.36</v>
      </c>
      <c r="J45" s="3">
        <v>15.106250334415405</v>
      </c>
      <c r="K45" s="3">
        <v>0.03</v>
      </c>
      <c r="L45" s="3">
        <v>12.060381102770824</v>
      </c>
      <c r="M45" s="3">
        <v>8.3571629740150311</v>
      </c>
    </row>
    <row r="46" spans="1:13">
      <c r="A46" s="3" t="s">
        <v>45</v>
      </c>
      <c r="B46" s="3">
        <v>4.6320649421882134</v>
      </c>
      <c r="C46" s="3">
        <v>2.3747368421052517</v>
      </c>
      <c r="D46" s="3">
        <v>0.12330273714531513</v>
      </c>
      <c r="E46" s="3">
        <v>-0.12365116457725334</v>
      </c>
      <c r="F46" s="3">
        <v>12.530542787154708</v>
      </c>
      <c r="G46" s="3">
        <v>1.2150000000000001</v>
      </c>
      <c r="H46" s="3">
        <v>2.16</v>
      </c>
      <c r="I46" s="3">
        <v>0.59</v>
      </c>
      <c r="J46" s="3">
        <v>15.110566438649894</v>
      </c>
      <c r="K46" s="3">
        <v>3.2500000000000001E-2</v>
      </c>
      <c r="L46" s="3">
        <v>12.075578293568219</v>
      </c>
      <c r="M46" s="3">
        <v>8.3950573171173328</v>
      </c>
    </row>
    <row r="47" spans="1:13">
      <c r="A47" s="3" t="s">
        <v>46</v>
      </c>
      <c r="B47" s="3">
        <v>4.637635987237668</v>
      </c>
      <c r="C47" s="3">
        <v>-0.32080282964546125</v>
      </c>
      <c r="D47" s="3">
        <v>0.12059472739540042</v>
      </c>
      <c r="E47" s="3">
        <v>-0.15843062984187448</v>
      </c>
      <c r="F47" s="3">
        <v>12.545709227468612</v>
      </c>
      <c r="G47" s="3">
        <v>1.2749999999999999</v>
      </c>
      <c r="H47" s="3">
        <v>2.335</v>
      </c>
      <c r="I47" s="3">
        <v>0.44</v>
      </c>
      <c r="J47" s="3">
        <v>15.120181274888781</v>
      </c>
      <c r="K47" s="3">
        <v>4.7500000000000001E-2</v>
      </c>
      <c r="L47" s="3">
        <v>12.087642763213591</v>
      </c>
      <c r="M47" s="3">
        <v>8.4252051709295728</v>
      </c>
    </row>
    <row r="48" spans="1:13">
      <c r="A48" s="3" t="s">
        <v>47</v>
      </c>
      <c r="B48" s="3">
        <v>4.5804775733977197</v>
      </c>
      <c r="C48" s="3">
        <v>3.7629971942564788</v>
      </c>
      <c r="D48" s="3">
        <v>5.4947382514866396E-2</v>
      </c>
      <c r="E48" s="3">
        <v>-0.23655380818260149</v>
      </c>
      <c r="F48" s="3">
        <v>12.55693347521572</v>
      </c>
      <c r="G48" s="3">
        <v>1.1475</v>
      </c>
      <c r="H48" s="3">
        <v>2.6349999999999998</v>
      </c>
      <c r="I48" s="3">
        <v>0.29249999999999998</v>
      </c>
      <c r="J48" s="3">
        <v>15.126912985867103</v>
      </c>
      <c r="K48" s="3">
        <v>4.4999999999999998E-2</v>
      </c>
      <c r="L48" s="3">
        <v>12.109695106300389</v>
      </c>
      <c r="M48" s="3">
        <v>8.4404905081805914</v>
      </c>
    </row>
    <row r="49" spans="1:13">
      <c r="A49" s="3" t="s">
        <v>48</v>
      </c>
      <c r="B49" s="3">
        <v>4.5686431157507172</v>
      </c>
      <c r="C49" s="3">
        <v>8.0006362334977155</v>
      </c>
      <c r="D49" s="3">
        <v>3.2429300910149131E-2</v>
      </c>
      <c r="E49" s="3">
        <v>-0.25498370401200388</v>
      </c>
      <c r="F49" s="3">
        <v>12.568590690257842</v>
      </c>
      <c r="G49" s="3">
        <v>1.395</v>
      </c>
      <c r="H49" s="3">
        <v>2.665</v>
      </c>
      <c r="I49" s="3">
        <v>0.3175</v>
      </c>
      <c r="J49" s="3">
        <v>15.133191439904564</v>
      </c>
      <c r="K49" s="3">
        <v>4.4999999999999998E-2</v>
      </c>
      <c r="L49" s="3">
        <v>12.128700659967951</v>
      </c>
      <c r="M49" s="3">
        <v>8.4620939912089366</v>
      </c>
    </row>
    <row r="50" spans="1:13">
      <c r="A50" s="3" t="s">
        <v>49</v>
      </c>
      <c r="B50" s="3">
        <v>4.5384293371542208</v>
      </c>
      <c r="C50" s="3">
        <v>4.1016200294550664</v>
      </c>
      <c r="D50" s="3">
        <v>-7.5836256810986368E-3</v>
      </c>
      <c r="E50" s="3">
        <v>-0.23619497585815449</v>
      </c>
      <c r="F50" s="3">
        <v>12.576789671342903</v>
      </c>
      <c r="G50" s="3">
        <v>1.5249999999999999</v>
      </c>
      <c r="H50" s="3">
        <v>2.8025000000000002</v>
      </c>
      <c r="I50" s="3">
        <v>0.53500000000000003</v>
      </c>
      <c r="J50" s="3">
        <v>15.129321588024576</v>
      </c>
      <c r="K50" s="3">
        <v>3.7499999999999999E-2</v>
      </c>
      <c r="L50" s="3">
        <v>12.13581062973447</v>
      </c>
      <c r="M50" s="3">
        <v>8.5115031484675239</v>
      </c>
    </row>
    <row r="51" spans="1:13">
      <c r="A51" s="3" t="s">
        <v>50</v>
      </c>
      <c r="B51" s="3">
        <v>4.5009249416957662</v>
      </c>
      <c r="C51" s="3">
        <v>-0.5305227417415348</v>
      </c>
      <c r="D51" s="3">
        <v>-5.2890337207550001E-2</v>
      </c>
      <c r="E51" s="3">
        <v>-0.25963447126629885</v>
      </c>
      <c r="F51" s="3">
        <v>12.595449055162714</v>
      </c>
      <c r="G51" s="3">
        <v>1.6475</v>
      </c>
      <c r="H51" s="3">
        <v>2.9775</v>
      </c>
      <c r="I51" s="3">
        <v>0.85750000000000004</v>
      </c>
      <c r="J51" s="3">
        <v>15.136572824146549</v>
      </c>
      <c r="K51" s="3">
        <v>2.2499999999999999E-2</v>
      </c>
      <c r="L51" s="3">
        <v>12.150670024677311</v>
      </c>
      <c r="M51" s="3">
        <v>8.5147724055170819</v>
      </c>
    </row>
    <row r="52" spans="1:13">
      <c r="A52" s="3" t="s">
        <v>51</v>
      </c>
      <c r="B52" s="3">
        <v>4.6486858234242536</v>
      </c>
      <c r="C52" s="3">
        <v>0.59024320864740076</v>
      </c>
      <c r="D52" s="3">
        <v>8.6533874296414584E-2</v>
      </c>
      <c r="E52" s="3">
        <v>-0.28247725516910493</v>
      </c>
      <c r="F52" s="3">
        <v>12.590408664981144</v>
      </c>
      <c r="G52" s="3">
        <v>1.7825</v>
      </c>
      <c r="H52" s="3">
        <v>3.0474999999999999</v>
      </c>
      <c r="I52" s="3">
        <v>0.9375</v>
      </c>
      <c r="J52" s="3">
        <v>15.138672076184523</v>
      </c>
      <c r="K52" s="3">
        <v>0.02</v>
      </c>
      <c r="L52" s="3">
        <v>12.148106452583335</v>
      </c>
      <c r="M52" s="3">
        <v>8.6853564134719186</v>
      </c>
    </row>
    <row r="53" spans="1:13">
      <c r="A53" s="3" t="s">
        <v>52</v>
      </c>
      <c r="B53" s="3">
        <v>4.6650349614257829</v>
      </c>
      <c r="C53" s="3">
        <v>1.6472251679038541</v>
      </c>
      <c r="D53" s="3">
        <v>9.4487693969842093E-2</v>
      </c>
      <c r="E53" s="3">
        <v>-0.22001387992393823</v>
      </c>
      <c r="F53" s="3">
        <v>12.593702004767982</v>
      </c>
      <c r="G53" s="3">
        <v>1.6725000000000001</v>
      </c>
      <c r="H53" s="3">
        <v>2.8325</v>
      </c>
      <c r="I53" s="3">
        <v>0.82250000000000001</v>
      </c>
      <c r="J53" s="3">
        <v>15.149873263092458</v>
      </c>
      <c r="K53" s="3">
        <v>1.7500000000000002E-2</v>
      </c>
      <c r="L53" s="3">
        <v>12.153851499769008</v>
      </c>
      <c r="M53" s="3">
        <v>8.6919914778707064</v>
      </c>
    </row>
    <row r="54" spans="1:13">
      <c r="A54" s="3" t="s">
        <v>53</v>
      </c>
      <c r="B54" s="3">
        <v>4.654165289188879</v>
      </c>
      <c r="C54" s="3">
        <v>-2.2395326192794496</v>
      </c>
      <c r="D54" s="3">
        <v>7.6321156676858223E-2</v>
      </c>
      <c r="E54" s="3">
        <v>-0.18402409885667609</v>
      </c>
      <c r="F54" s="3">
        <v>12.595901373469346</v>
      </c>
      <c r="G54" s="3">
        <v>1.44</v>
      </c>
      <c r="H54" s="3">
        <v>2.5474999999999999</v>
      </c>
      <c r="I54" s="3">
        <v>0.70250000000000001</v>
      </c>
      <c r="J54" s="3">
        <v>15.155433701902043</v>
      </c>
      <c r="K54" s="3">
        <v>2.5000000000000001E-2</v>
      </c>
      <c r="L54" s="3">
        <v>12.168068500058245</v>
      </c>
      <c r="M54" s="3">
        <v>8.7034224583655551</v>
      </c>
    </row>
    <row r="55" spans="1:13">
      <c r="A55" s="3" t="s">
        <v>54</v>
      </c>
      <c r="B55" s="3">
        <v>4.7870133883122694</v>
      </c>
      <c r="C55" s="3">
        <v>-1.3090495162208282</v>
      </c>
      <c r="D55" s="3">
        <v>0.20146041695068381</v>
      </c>
      <c r="E55" s="3">
        <v>-0.20592154127379103</v>
      </c>
      <c r="F55" s="3">
        <v>12.600400935520787</v>
      </c>
      <c r="G55" s="3">
        <v>1.2475000000000001</v>
      </c>
      <c r="H55" s="3">
        <v>2.19</v>
      </c>
      <c r="I55" s="3">
        <v>0.47</v>
      </c>
      <c r="J55" s="3">
        <v>15.159464845781846</v>
      </c>
      <c r="K55" s="3">
        <v>3.7499999999999999E-2</v>
      </c>
      <c r="L55" s="3">
        <v>12.178032879968002</v>
      </c>
      <c r="M55" s="3">
        <v>8.8476982666550832</v>
      </c>
    </row>
    <row r="56" spans="1:13">
      <c r="A56" s="3" t="s">
        <v>55</v>
      </c>
      <c r="B56" s="3">
        <v>4.7578851153892456</v>
      </c>
      <c r="C56" s="3">
        <v>-2.8835063437138153E-2</v>
      </c>
      <c r="D56" s="3">
        <v>0.16355798373715263</v>
      </c>
      <c r="E56" s="3">
        <v>-0.19495290153710448</v>
      </c>
      <c r="F56" s="3">
        <v>12.612897395572856</v>
      </c>
      <c r="G56" s="3">
        <v>1.3075000000000001</v>
      </c>
      <c r="H56" s="3">
        <v>1.94</v>
      </c>
      <c r="I56" s="3">
        <v>0.42249999999999999</v>
      </c>
      <c r="J56" s="3">
        <v>15.165614111128697</v>
      </c>
      <c r="K56" s="3">
        <v>3.5000000000000003E-2</v>
      </c>
      <c r="L56" s="3">
        <v>12.192106521662922</v>
      </c>
      <c r="M56" s="3">
        <v>8.8176705395632187</v>
      </c>
    </row>
    <row r="57" spans="1:13">
      <c r="A57" s="3" t="s">
        <v>56</v>
      </c>
      <c r="B57" s="3">
        <v>4.7627991301916746</v>
      </c>
      <c r="C57" s="3">
        <v>1.4493798673204328</v>
      </c>
      <c r="D57" s="3">
        <v>0.15925808285672186</v>
      </c>
      <c r="E57" s="3">
        <v>-0.18516579193848876</v>
      </c>
      <c r="F57" s="3">
        <v>12.616863745331338</v>
      </c>
      <c r="G57" s="3">
        <v>1.4</v>
      </c>
      <c r="H57" s="3">
        <v>1.7925</v>
      </c>
      <c r="I57" s="3">
        <v>0.47</v>
      </c>
      <c r="J57" s="3">
        <v>15.165769627085595</v>
      </c>
      <c r="K57" s="3">
        <v>0.04</v>
      </c>
      <c r="L57" s="3">
        <v>12.203463594915721</v>
      </c>
      <c r="M57" s="3">
        <v>8.7896952124226342</v>
      </c>
    </row>
    <row r="58" spans="1:13">
      <c r="A58" s="3" t="s">
        <v>57</v>
      </c>
      <c r="B58" s="3">
        <v>4.7479840444065333</v>
      </c>
      <c r="C58" s="3">
        <v>-0.97377212310754135</v>
      </c>
      <c r="D58" s="3">
        <v>0.13288389159881714</v>
      </c>
      <c r="E58" s="3">
        <v>-0.19691589235324528</v>
      </c>
      <c r="F58" s="3">
        <v>12.623968306526443</v>
      </c>
      <c r="G58" s="3">
        <v>1.5874999999999999</v>
      </c>
      <c r="H58" s="3">
        <v>1.78</v>
      </c>
      <c r="I58" s="3">
        <v>0.42</v>
      </c>
      <c r="J58" s="3">
        <v>15.17253057638017</v>
      </c>
      <c r="K58" s="3">
        <v>3.5000000000000003E-2</v>
      </c>
      <c r="L58" s="3">
        <v>12.202452400343343</v>
      </c>
      <c r="M58" s="3">
        <v>8.7696562861830394</v>
      </c>
    </row>
    <row r="59" spans="1:13">
      <c r="A59" s="3" t="s">
        <v>58</v>
      </c>
      <c r="B59" s="3">
        <v>4.8428418378652109</v>
      </c>
      <c r="C59" s="3">
        <v>-1.1699684180304315</v>
      </c>
      <c r="D59" s="3">
        <v>0.21494368873236716</v>
      </c>
      <c r="E59" s="3">
        <v>-0.16577231653187727</v>
      </c>
      <c r="F59" s="3">
        <v>12.635868609745811</v>
      </c>
      <c r="G59" s="3">
        <v>1.64</v>
      </c>
      <c r="H59" s="3">
        <v>1.88</v>
      </c>
      <c r="I59" s="3">
        <v>0.34749999999999998</v>
      </c>
      <c r="J59" s="3">
        <v>15.176910098551145</v>
      </c>
      <c r="K59" s="3">
        <v>2.75E-2</v>
      </c>
      <c r="L59" s="3">
        <v>12.213928854546914</v>
      </c>
      <c r="M59" s="3">
        <v>8.8301231827069451</v>
      </c>
    </row>
    <row r="60" spans="1:13">
      <c r="A60" s="3" t="s">
        <v>59</v>
      </c>
      <c r="B60" s="3">
        <v>4.8607795385518786</v>
      </c>
      <c r="C60" s="3">
        <v>0.36313457767449542</v>
      </c>
      <c r="D60" s="3">
        <v>0.22171251611941054</v>
      </c>
      <c r="E60" s="3">
        <v>-0.16751767211215907</v>
      </c>
      <c r="F60" s="3">
        <v>12.636936100879256</v>
      </c>
      <c r="G60" s="3">
        <v>1.5149999999999999</v>
      </c>
      <c r="H60" s="3">
        <v>2.13</v>
      </c>
      <c r="I60" s="3">
        <v>0.38750000000000001</v>
      </c>
      <c r="J60" s="3">
        <v>15.187953175106417</v>
      </c>
      <c r="K60" s="3">
        <v>0.02</v>
      </c>
      <c r="L60" s="3">
        <v>12.21975491492104</v>
      </c>
      <c r="M60" s="3">
        <v>8.830322450737631</v>
      </c>
    </row>
    <row r="61" spans="1:13">
      <c r="A61" s="3" t="s">
        <v>60</v>
      </c>
      <c r="B61" s="3">
        <v>4.9042646504916174</v>
      </c>
      <c r="C61" s="3">
        <v>0.23156523626890468</v>
      </c>
      <c r="D61" s="3">
        <v>0.25379810432180727</v>
      </c>
      <c r="E61" s="3">
        <v>-0.16665321834114713</v>
      </c>
      <c r="F61" s="3">
        <v>12.637643318760482</v>
      </c>
      <c r="G61" s="3">
        <v>1.4575</v>
      </c>
      <c r="H61" s="3">
        <v>2.3824999999999998</v>
      </c>
      <c r="I61" s="3">
        <v>0.3075</v>
      </c>
      <c r="J61" s="3">
        <v>15.196553655301464</v>
      </c>
      <c r="K61" s="3">
        <v>0.02</v>
      </c>
      <c r="L61" s="3">
        <v>12.219214807758704</v>
      </c>
      <c r="M61" s="3">
        <v>8.8328541572746566</v>
      </c>
    </row>
    <row r="62" spans="1:13">
      <c r="A62" s="3" t="s">
        <v>61</v>
      </c>
      <c r="B62" s="3">
        <v>4.8652141356197438</v>
      </c>
      <c r="C62" s="3">
        <v>0.31766659446970102</v>
      </c>
      <c r="D62" s="3">
        <v>0.20384559842045757</v>
      </c>
      <c r="E62" s="3">
        <v>-0.14423129004681975</v>
      </c>
      <c r="F62" s="3">
        <v>12.643991778151904</v>
      </c>
      <c r="G62" s="3">
        <v>1.45</v>
      </c>
      <c r="H62" s="3">
        <v>2.6025</v>
      </c>
      <c r="I62" s="3">
        <v>0.35</v>
      </c>
      <c r="J62" s="3">
        <v>15.191230456000991</v>
      </c>
      <c r="K62" s="3">
        <v>1.7500000000000002E-2</v>
      </c>
      <c r="L62" s="3">
        <v>12.221815868110133</v>
      </c>
      <c r="M62" s="3">
        <v>8.7931096228533097</v>
      </c>
    </row>
    <row r="63" spans="1:13">
      <c r="A63" s="3" t="s">
        <v>62</v>
      </c>
      <c r="B63" s="3">
        <v>4.8383066826998196</v>
      </c>
      <c r="C63" s="3">
        <v>-2.8931270241093765</v>
      </c>
      <c r="D63" s="3">
        <v>0.16620131483237191</v>
      </c>
      <c r="E63" s="3">
        <v>-0.15249403667097741</v>
      </c>
      <c r="F63" s="3">
        <v>12.630145549760902</v>
      </c>
      <c r="G63" s="3">
        <v>1.5974999999999999</v>
      </c>
      <c r="H63" s="3">
        <v>2.7225000000000001</v>
      </c>
      <c r="I63" s="3">
        <v>0.51249999999999996</v>
      </c>
      <c r="J63" s="3">
        <v>15.202454707925662</v>
      </c>
      <c r="K63" s="3">
        <v>2.2499999999999999E-2</v>
      </c>
      <c r="L63" s="3">
        <v>12.216758794711536</v>
      </c>
      <c r="M63" s="3">
        <v>8.7764084783081682</v>
      </c>
    </row>
    <row r="64" spans="1:13">
      <c r="A64" s="3" t="s">
        <v>63</v>
      </c>
      <c r="B64" s="3">
        <v>4.945937346892185</v>
      </c>
      <c r="C64" s="3">
        <v>-3.5722226339583441</v>
      </c>
      <c r="D64" s="3">
        <v>0.26193134746270647</v>
      </c>
      <c r="E64" s="3">
        <v>-0.13995848230642227</v>
      </c>
      <c r="F64" s="3">
        <v>12.631705445009473</v>
      </c>
      <c r="G64" s="3">
        <v>1.6475</v>
      </c>
      <c r="H64" s="3">
        <v>2.7250000000000001</v>
      </c>
      <c r="I64" s="3">
        <v>0.44500000000000001</v>
      </c>
      <c r="J64" s="3">
        <v>15.214573058361843</v>
      </c>
      <c r="K64" s="3">
        <v>2.2499999999999999E-2</v>
      </c>
      <c r="L64" s="3">
        <v>12.220672447849374</v>
      </c>
      <c r="M64" s="3">
        <v>8.8737053921022202</v>
      </c>
    </row>
    <row r="65" spans="1:13">
      <c r="A65" s="3" t="s">
        <v>64</v>
      </c>
      <c r="B65" s="3">
        <v>5.0244089623336805</v>
      </c>
      <c r="C65" s="49">
        <v>-8.1700099915456228</v>
      </c>
      <c r="D65" s="3">
        <v>0.32735418598819921</v>
      </c>
      <c r="E65" s="3">
        <v>-9.683918405038848E-2</v>
      </c>
      <c r="F65" s="3">
        <v>12.635031729451395</v>
      </c>
      <c r="G65" s="49">
        <v>1.6274999999999999</v>
      </c>
      <c r="H65" s="49">
        <v>2.8025000000000002</v>
      </c>
      <c r="I65" s="49">
        <v>0.31</v>
      </c>
      <c r="J65" s="3">
        <v>15.220056098409048</v>
      </c>
      <c r="K65" s="49">
        <v>2.5000000000000001E-2</v>
      </c>
      <c r="L65" s="3">
        <v>12.231794338192065</v>
      </c>
      <c r="M65" s="3">
        <v>8.9034919541833375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</sheetViews>
  <sheetFormatPr defaultRowHeight="15"/>
  <cols>
    <col min="1" max="1" width="7" bestFit="1" customWidth="1"/>
    <col min="2" max="2" width="17.7109375" bestFit="1" customWidth="1"/>
    <col min="3" max="3" width="11" bestFit="1" customWidth="1"/>
    <col min="4" max="4" width="18.28515625" bestFit="1" customWidth="1"/>
    <col min="5" max="5" width="11" bestFit="1" customWidth="1"/>
    <col min="6" max="6" width="30.42578125" bestFit="1" customWidth="1"/>
    <col min="7" max="7" width="6.85546875" bestFit="1" customWidth="1"/>
    <col min="8" max="8" width="9.42578125" bestFit="1" customWidth="1"/>
    <col min="9" max="9" width="8.85546875" bestFit="1" customWidth="1"/>
    <col min="10" max="10" width="32.42578125" bestFit="1" customWidth="1"/>
    <col min="11" max="11" width="11.42578125" bestFit="1" customWidth="1"/>
    <col min="12" max="12" width="25.85546875" bestFit="1" customWidth="1"/>
    <col min="13" max="13" width="18.140625" bestFit="1" customWidth="1"/>
  </cols>
  <sheetData>
    <row r="1" spans="1:1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>
      <c r="A65" s="3"/>
      <c r="B65" s="3"/>
      <c r="C65" s="49"/>
      <c r="D65" s="3"/>
      <c r="E65" s="3"/>
      <c r="F65" s="3"/>
      <c r="G65" s="49"/>
      <c r="H65" s="49"/>
      <c r="I65" s="49"/>
      <c r="J65" s="3"/>
      <c r="K65" s="49"/>
      <c r="L65" s="3"/>
      <c r="M6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Raw2ColsAtSource</vt:lpstr>
      <vt:lpstr>RawConvertedTo1Col</vt:lpstr>
      <vt:lpstr>1ColTransposed&amp;Cols&amp;FormusAdded</vt:lpstr>
      <vt:lpstr>ValuesReplacingFormulas</vt:lpstr>
      <vt:lpstr>ReorderedDataInputToReadpq</vt:lpstr>
      <vt:lpstr>ReorderedDataInputToReadpqpcap</vt:lpstr>
      <vt:lpstr>ReorderedDataInputToReadindpq</vt:lpstr>
      <vt:lpstr>ReorderedDataInputToReadpqFvNER</vt:lpstr>
    </vt:vector>
  </TitlesOfParts>
  <Company>University of Reading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Mihailov</dc:creator>
  <cp:lastModifiedBy>Alexander Mihailov</cp:lastModifiedBy>
  <dcterms:created xsi:type="dcterms:W3CDTF">2015-07-24T08:08:34Z</dcterms:created>
  <dcterms:modified xsi:type="dcterms:W3CDTF">2015-10-12T16:43:13Z</dcterms:modified>
</cp:coreProperties>
</file>