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firstSheet="1" activeTab="4"/>
  </bookViews>
  <sheets>
    <sheet name="Raw2ColsAtSource" sheetId="1" r:id="rId1"/>
    <sheet name="RawConvertedTo1Col" sheetId="2" r:id="rId2"/>
    <sheet name="1ColTransposed&amp;Cols&amp;FormusAdded" sheetId="3" r:id="rId3"/>
    <sheet name="ValuesReplacingFormulas" sheetId="4" r:id="rId4"/>
    <sheet name="ReorderedDataInputToReadpq" sheetId="5" r:id="rId5"/>
    <sheet name="ReorderedDataInputToReadpqpcap" sheetId="9" r:id="rId6"/>
    <sheet name="ReorderedDataInputToReadindpq" sheetId="10" r:id="rId7"/>
    <sheet name="ReorderedDataInputToReadpqFvNER" sheetId="11" r:id="rId8"/>
    <sheet name="Sheet3" sheetId="12" r:id="rId9"/>
  </sheets>
  <calcPr calcId="145621"/>
</workbook>
</file>

<file path=xl/calcChain.xml><?xml version="1.0" encoding="utf-8"?>
<calcChain xmlns="http://schemas.openxmlformats.org/spreadsheetml/2006/main">
  <c r="AB66" i="3" l="1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BN21" i="2" l="1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V17" i="3" l="1"/>
  <c r="V16" i="3" s="1"/>
  <c r="V15" i="3" s="1"/>
  <c r="V14" i="3" s="1"/>
  <c r="V13" i="3" s="1"/>
  <c r="V12" i="3" s="1"/>
  <c r="V11" i="3" s="1"/>
  <c r="V10" i="3" s="1"/>
  <c r="V9" i="3" s="1"/>
  <c r="V8" i="3" s="1"/>
  <c r="V7" i="3" s="1"/>
  <c r="V6" i="3" s="1"/>
  <c r="V5" i="3" s="1"/>
  <c r="V4" i="3" s="1"/>
  <c r="V3" i="3" s="1"/>
  <c r="V2" i="3" s="1"/>
  <c r="AC42" i="3" l="1"/>
  <c r="CC42" i="3" s="1"/>
  <c r="AC26" i="3"/>
  <c r="CC26" i="3" s="1"/>
  <c r="AC10" i="3"/>
  <c r="CC10" i="3" s="1"/>
  <c r="AC65" i="3"/>
  <c r="CC65" i="3" s="1"/>
  <c r="AC64" i="3"/>
  <c r="CC64" i="3" s="1"/>
  <c r="AC62" i="3"/>
  <c r="CC62" i="3" s="1"/>
  <c r="AC61" i="3"/>
  <c r="CC61" i="3" s="1"/>
  <c r="AC60" i="3"/>
  <c r="CC60" i="3" s="1"/>
  <c r="AC58" i="3"/>
  <c r="CC58" i="3" s="1"/>
  <c r="AC57" i="3"/>
  <c r="CC57" i="3" s="1"/>
  <c r="AC56" i="3"/>
  <c r="CC56" i="3" s="1"/>
  <c r="AC54" i="3"/>
  <c r="CC54" i="3" s="1"/>
  <c r="AC53" i="3"/>
  <c r="CC53" i="3" s="1"/>
  <c r="AC52" i="3"/>
  <c r="CC52" i="3" s="1"/>
  <c r="AC50" i="3"/>
  <c r="CC50" i="3" s="1"/>
  <c r="AC49" i="3"/>
  <c r="CC49" i="3" s="1"/>
  <c r="AC48" i="3"/>
  <c r="CC48" i="3" s="1"/>
  <c r="AC46" i="3"/>
  <c r="CC46" i="3" s="1"/>
  <c r="AC45" i="3"/>
  <c r="CC45" i="3" s="1"/>
  <c r="AC44" i="3"/>
  <c r="CC44" i="3" s="1"/>
  <c r="AC41" i="3"/>
  <c r="CC41" i="3" s="1"/>
  <c r="AC40" i="3"/>
  <c r="CC40" i="3" s="1"/>
  <c r="AC38" i="3"/>
  <c r="CC38" i="3" s="1"/>
  <c r="AC37" i="3"/>
  <c r="CC37" i="3" s="1"/>
  <c r="AC36" i="3"/>
  <c r="CC36" i="3" s="1"/>
  <c r="AC34" i="3"/>
  <c r="CC34" i="3" s="1"/>
  <c r="AC33" i="3"/>
  <c r="CC33" i="3" s="1"/>
  <c r="AC32" i="3"/>
  <c r="CC32" i="3" s="1"/>
  <c r="AC30" i="3"/>
  <c r="CC30" i="3" s="1"/>
  <c r="AC29" i="3"/>
  <c r="CC29" i="3" s="1"/>
  <c r="AC28" i="3"/>
  <c r="CC28" i="3" s="1"/>
  <c r="AC25" i="3"/>
  <c r="CC25" i="3" s="1"/>
  <c r="AC24" i="3"/>
  <c r="CC24" i="3" s="1"/>
  <c r="AC22" i="3"/>
  <c r="CC22" i="3" s="1"/>
  <c r="AC21" i="3"/>
  <c r="CC21" i="3" s="1"/>
  <c r="AC20" i="3"/>
  <c r="CC20" i="3" s="1"/>
  <c r="AC18" i="3"/>
  <c r="CC18" i="3" s="1"/>
  <c r="AC17" i="3"/>
  <c r="CC17" i="3" s="1"/>
  <c r="AC16" i="3"/>
  <c r="CC16" i="3" s="1"/>
  <c r="AC14" i="3"/>
  <c r="CC14" i="3" s="1"/>
  <c r="AC13" i="3"/>
  <c r="CC13" i="3" s="1"/>
  <c r="AC12" i="3"/>
  <c r="CC12" i="3" s="1"/>
  <c r="AC9" i="3"/>
  <c r="CC9" i="3" s="1"/>
  <c r="AC8" i="3"/>
  <c r="CC8" i="3" s="1"/>
  <c r="AC6" i="3"/>
  <c r="CC6" i="3" s="1"/>
  <c r="AC5" i="3"/>
  <c r="CC5" i="3" s="1"/>
  <c r="AC4" i="3"/>
  <c r="CC4" i="3" s="1"/>
  <c r="AC2" i="3"/>
  <c r="CC2" i="3" s="1"/>
  <c r="BT65" i="3"/>
  <c r="BT64" i="3"/>
  <c r="BT63" i="3"/>
  <c r="BT62" i="3"/>
  <c r="BT61" i="3"/>
  <c r="BT60" i="3"/>
  <c r="BT59" i="3"/>
  <c r="BT58" i="3"/>
  <c r="BT57" i="3"/>
  <c r="BT56" i="3"/>
  <c r="BT55" i="3"/>
  <c r="BT54" i="3"/>
  <c r="BT53" i="3"/>
  <c r="BT52" i="3"/>
  <c r="BT51" i="3"/>
  <c r="BT50" i="3"/>
  <c r="BT49" i="3"/>
  <c r="BT48" i="3"/>
  <c r="BT47" i="3"/>
  <c r="BT46" i="3"/>
  <c r="BT45" i="3"/>
  <c r="BT44" i="3"/>
  <c r="BT43" i="3"/>
  <c r="BT42" i="3"/>
  <c r="BT41" i="3"/>
  <c r="BT40" i="3"/>
  <c r="BT39" i="3"/>
  <c r="BT38" i="3"/>
  <c r="BT37" i="3"/>
  <c r="BT36" i="3"/>
  <c r="BT35" i="3"/>
  <c r="BT34" i="3"/>
  <c r="BT33" i="3"/>
  <c r="BT32" i="3"/>
  <c r="BT31" i="3"/>
  <c r="BT30" i="3"/>
  <c r="BT29" i="3"/>
  <c r="BT28" i="3"/>
  <c r="BT27" i="3"/>
  <c r="BT26" i="3"/>
  <c r="BT25" i="3"/>
  <c r="BT24" i="3"/>
  <c r="BT23" i="3"/>
  <c r="BT22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T9" i="3"/>
  <c r="BT8" i="3"/>
  <c r="BT7" i="3"/>
  <c r="BT6" i="3"/>
  <c r="BT5" i="3"/>
  <c r="BT4" i="3"/>
  <c r="BT3" i="3"/>
  <c r="BT2" i="3"/>
  <c r="BW65" i="3"/>
  <c r="BW64" i="3"/>
  <c r="BW63" i="3"/>
  <c r="BW62" i="3"/>
  <c r="BW61" i="3"/>
  <c r="BW60" i="3"/>
  <c r="BW59" i="3"/>
  <c r="BW58" i="3"/>
  <c r="BW57" i="3"/>
  <c r="BW56" i="3"/>
  <c r="BW55" i="3"/>
  <c r="BW54" i="3"/>
  <c r="BW53" i="3"/>
  <c r="BW52" i="3"/>
  <c r="BW51" i="3"/>
  <c r="BW50" i="3"/>
  <c r="BW49" i="3"/>
  <c r="BW48" i="3"/>
  <c r="BW47" i="3"/>
  <c r="BW46" i="3"/>
  <c r="BW45" i="3"/>
  <c r="BW44" i="3"/>
  <c r="BW43" i="3"/>
  <c r="BW42" i="3"/>
  <c r="BW41" i="3"/>
  <c r="BW40" i="3"/>
  <c r="BW39" i="3"/>
  <c r="BW38" i="3"/>
  <c r="BW37" i="3"/>
  <c r="BW36" i="3"/>
  <c r="BW35" i="3"/>
  <c r="BW34" i="3"/>
  <c r="BW33" i="3"/>
  <c r="BW32" i="3"/>
  <c r="BW31" i="3"/>
  <c r="BW30" i="3"/>
  <c r="BW29" i="3"/>
  <c r="BW28" i="3"/>
  <c r="BW27" i="3"/>
  <c r="BW26" i="3"/>
  <c r="BW25" i="3"/>
  <c r="BW24" i="3"/>
  <c r="BW23" i="3"/>
  <c r="BW22" i="3"/>
  <c r="BW21" i="3"/>
  <c r="BW20" i="3"/>
  <c r="BW19" i="3"/>
  <c r="BW18" i="3"/>
  <c r="BW17" i="3"/>
  <c r="BW16" i="3"/>
  <c r="BW15" i="3"/>
  <c r="BW14" i="3"/>
  <c r="BW13" i="3"/>
  <c r="BW12" i="3"/>
  <c r="BW11" i="3"/>
  <c r="BW10" i="3"/>
  <c r="BW9" i="3"/>
  <c r="BW8" i="3"/>
  <c r="BW7" i="3"/>
  <c r="BW6" i="3"/>
  <c r="BW5" i="3"/>
  <c r="BW4" i="3"/>
  <c r="BW3" i="3"/>
  <c r="BW2" i="3"/>
  <c r="BU65" i="3"/>
  <c r="BU64" i="3"/>
  <c r="BU63" i="3"/>
  <c r="BU62" i="3"/>
  <c r="BU61" i="3"/>
  <c r="BU60" i="3"/>
  <c r="BU59" i="3"/>
  <c r="BU58" i="3"/>
  <c r="BU57" i="3"/>
  <c r="BU56" i="3"/>
  <c r="BU55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CB63" i="3"/>
  <c r="CB59" i="3"/>
  <c r="CB55" i="3"/>
  <c r="CB43" i="3"/>
  <c r="CB31" i="3"/>
  <c r="CB27" i="3"/>
  <c r="CB11" i="3"/>
  <c r="Q65" i="3"/>
  <c r="CB65" i="3"/>
  <c r="Q64" i="3"/>
  <c r="CB64" i="3" s="1"/>
  <c r="Q63" i="3"/>
  <c r="Q62" i="3"/>
  <c r="CB62" i="3"/>
  <c r="Q61" i="3"/>
  <c r="CB61" i="3"/>
  <c r="Q60" i="3"/>
  <c r="CB60" i="3"/>
  <c r="Q59" i="3"/>
  <c r="Q58" i="3"/>
  <c r="CB58" i="3"/>
  <c r="Q57" i="3"/>
  <c r="CB57" i="3" s="1"/>
  <c r="Q56" i="3"/>
  <c r="CB56" i="3" s="1"/>
  <c r="Q55" i="3"/>
  <c r="Q54" i="3"/>
  <c r="CB54" i="3"/>
  <c r="Q53" i="3"/>
  <c r="CB53" i="3"/>
  <c r="Q52" i="3"/>
  <c r="CB52" i="3"/>
  <c r="Q51" i="3"/>
  <c r="CB51" i="3" s="1"/>
  <c r="Q50" i="3"/>
  <c r="CB50" i="3" s="1"/>
  <c r="Q49" i="3"/>
  <c r="CB49" i="3"/>
  <c r="Q48" i="3"/>
  <c r="CB48" i="3" s="1"/>
  <c r="Q47" i="3"/>
  <c r="CB47" i="3" s="1"/>
  <c r="Q46" i="3"/>
  <c r="CB46" i="3"/>
  <c r="Q45" i="3"/>
  <c r="CB45" i="3"/>
  <c r="Q44" i="3"/>
  <c r="CB44" i="3"/>
  <c r="Q43" i="3"/>
  <c r="Q42" i="3"/>
  <c r="CB42" i="3" s="1"/>
  <c r="Q41" i="3"/>
  <c r="CB41" i="3" s="1"/>
  <c r="Q40" i="3"/>
  <c r="CB40" i="3"/>
  <c r="Q39" i="3"/>
  <c r="CB39" i="3" s="1"/>
  <c r="Q38" i="3"/>
  <c r="CB38" i="3"/>
  <c r="Q37" i="3"/>
  <c r="CB37" i="3" s="1"/>
  <c r="Q36" i="3"/>
  <c r="CB36" i="3"/>
  <c r="Q35" i="3"/>
  <c r="CB35" i="3" s="1"/>
  <c r="Q34" i="3"/>
  <c r="CB34" i="3" s="1"/>
  <c r="Q33" i="3"/>
  <c r="CB33" i="3" s="1"/>
  <c r="Q32" i="3"/>
  <c r="CB32" i="3" s="1"/>
  <c r="Q31" i="3"/>
  <c r="Q30" i="3"/>
  <c r="CB30" i="3" s="1"/>
  <c r="Q29" i="3"/>
  <c r="CB29" i="3"/>
  <c r="Q28" i="3"/>
  <c r="CB28" i="3" s="1"/>
  <c r="Q27" i="3"/>
  <c r="Q26" i="3"/>
  <c r="CB26" i="3"/>
  <c r="Q25" i="3"/>
  <c r="CB25" i="3" s="1"/>
  <c r="Q24" i="3"/>
  <c r="CB24" i="3" s="1"/>
  <c r="Q23" i="3"/>
  <c r="CB23" i="3" s="1"/>
  <c r="Q22" i="3"/>
  <c r="CB22" i="3"/>
  <c r="Q21" i="3"/>
  <c r="CB21" i="3"/>
  <c r="Q20" i="3"/>
  <c r="CB20" i="3"/>
  <c r="Q19" i="3"/>
  <c r="CB19" i="3" s="1"/>
  <c r="Q18" i="3"/>
  <c r="CB18" i="3" s="1"/>
  <c r="Q17" i="3"/>
  <c r="CB17" i="3"/>
  <c r="Q16" i="3"/>
  <c r="CB16" i="3" s="1"/>
  <c r="Q15" i="3"/>
  <c r="CB15" i="3" s="1"/>
  <c r="Q14" i="3"/>
  <c r="CB14" i="3"/>
  <c r="Q13" i="3"/>
  <c r="CB13" i="3"/>
  <c r="Q12" i="3"/>
  <c r="CB12" i="3"/>
  <c r="Q11" i="3"/>
  <c r="Q10" i="3"/>
  <c r="CB10" i="3" s="1"/>
  <c r="Q9" i="3"/>
  <c r="CB9" i="3" s="1"/>
  <c r="Q8" i="3"/>
  <c r="CB8" i="3"/>
  <c r="Q7" i="3"/>
  <c r="CB7" i="3" s="1"/>
  <c r="Q6" i="3"/>
  <c r="CB6" i="3"/>
  <c r="Q5" i="3"/>
  <c r="CB5" i="3" s="1"/>
  <c r="Q4" i="3"/>
  <c r="CB4" i="3"/>
  <c r="Q3" i="3"/>
  <c r="CB3" i="3" s="1"/>
  <c r="Q2" i="3"/>
  <c r="CB2" i="3" s="1"/>
  <c r="L64" i="3"/>
  <c r="CA64" i="3" s="1"/>
  <c r="L63" i="3"/>
  <c r="CA63" i="3" s="1"/>
  <c r="L62" i="3"/>
  <c r="CA62" i="3" s="1"/>
  <c r="L61" i="3"/>
  <c r="CA61" i="3" s="1"/>
  <c r="L60" i="3"/>
  <c r="CA60" i="3" s="1"/>
  <c r="L59" i="3"/>
  <c r="CA59" i="3" s="1"/>
  <c r="L58" i="3"/>
  <c r="CA58" i="3" s="1"/>
  <c r="L57" i="3"/>
  <c r="CA57" i="3" s="1"/>
  <c r="L56" i="3"/>
  <c r="CA56" i="3" s="1"/>
  <c r="L55" i="3"/>
  <c r="CA55" i="3" s="1"/>
  <c r="L54" i="3"/>
  <c r="CA54" i="3" s="1"/>
  <c r="L53" i="3"/>
  <c r="CA53" i="3" s="1"/>
  <c r="L52" i="3"/>
  <c r="CA52" i="3" s="1"/>
  <c r="L51" i="3"/>
  <c r="CA51" i="3" s="1"/>
  <c r="L50" i="3"/>
  <c r="CA50" i="3" s="1"/>
  <c r="L49" i="3"/>
  <c r="CA49" i="3" s="1"/>
  <c r="L48" i="3"/>
  <c r="CA48" i="3" s="1"/>
  <c r="L47" i="3"/>
  <c r="CA47" i="3" s="1"/>
  <c r="L46" i="3"/>
  <c r="CA46" i="3" s="1"/>
  <c r="L45" i="3"/>
  <c r="CA45" i="3" s="1"/>
  <c r="L44" i="3"/>
  <c r="CA44" i="3" s="1"/>
  <c r="L43" i="3"/>
  <c r="CA43" i="3" s="1"/>
  <c r="L42" i="3"/>
  <c r="CA42" i="3" s="1"/>
  <c r="L41" i="3"/>
  <c r="CA41" i="3" s="1"/>
  <c r="L40" i="3"/>
  <c r="CA40" i="3" s="1"/>
  <c r="L39" i="3"/>
  <c r="CA39" i="3" s="1"/>
  <c r="L38" i="3"/>
  <c r="CA38" i="3" s="1"/>
  <c r="L37" i="3"/>
  <c r="CA37" i="3" s="1"/>
  <c r="L36" i="3"/>
  <c r="CA36" i="3" s="1"/>
  <c r="L35" i="3"/>
  <c r="CA35" i="3" s="1"/>
  <c r="L34" i="3"/>
  <c r="CA34" i="3" s="1"/>
  <c r="L33" i="3"/>
  <c r="CA33" i="3" s="1"/>
  <c r="L32" i="3"/>
  <c r="CA32" i="3" s="1"/>
  <c r="L31" i="3"/>
  <c r="CA31" i="3" s="1"/>
  <c r="L30" i="3"/>
  <c r="CA30" i="3" s="1"/>
  <c r="L29" i="3"/>
  <c r="CA29" i="3" s="1"/>
  <c r="L28" i="3"/>
  <c r="CA28" i="3" s="1"/>
  <c r="L27" i="3"/>
  <c r="CA27" i="3" s="1"/>
  <c r="L26" i="3"/>
  <c r="CA26" i="3" s="1"/>
  <c r="W64" i="3"/>
  <c r="BY64" i="3" s="1"/>
  <c r="W63" i="3"/>
  <c r="BY63" i="3"/>
  <c r="W62" i="3"/>
  <c r="BY62" i="3" s="1"/>
  <c r="W61" i="3"/>
  <c r="BY61" i="3"/>
  <c r="W60" i="3"/>
  <c r="BY60" i="3" s="1"/>
  <c r="W59" i="3"/>
  <c r="BY59" i="3"/>
  <c r="W58" i="3"/>
  <c r="BY58" i="3" s="1"/>
  <c r="W57" i="3"/>
  <c r="BY57" i="3"/>
  <c r="W56" i="3"/>
  <c r="BY56" i="3" s="1"/>
  <c r="W55" i="3"/>
  <c r="BY55" i="3"/>
  <c r="W54" i="3"/>
  <c r="BY54" i="3" s="1"/>
  <c r="W53" i="3"/>
  <c r="BY53" i="3"/>
  <c r="W52" i="3"/>
  <c r="BY52" i="3" s="1"/>
  <c r="W51" i="3"/>
  <c r="BY51" i="3"/>
  <c r="W50" i="3"/>
  <c r="BY50" i="3" s="1"/>
  <c r="W49" i="3"/>
  <c r="BY49" i="3"/>
  <c r="W48" i="3"/>
  <c r="BY48" i="3" s="1"/>
  <c r="W47" i="3"/>
  <c r="BY47" i="3"/>
  <c r="W46" i="3"/>
  <c r="BY46" i="3" s="1"/>
  <c r="W45" i="3"/>
  <c r="BY45" i="3"/>
  <c r="W44" i="3"/>
  <c r="BY44" i="3" s="1"/>
  <c r="W43" i="3"/>
  <c r="BY43" i="3"/>
  <c r="W42" i="3"/>
  <c r="BY42" i="3" s="1"/>
  <c r="W41" i="3"/>
  <c r="BY41" i="3"/>
  <c r="W40" i="3"/>
  <c r="BY40" i="3" s="1"/>
  <c r="W39" i="3"/>
  <c r="BY39" i="3"/>
  <c r="W38" i="3"/>
  <c r="BY38" i="3" s="1"/>
  <c r="W37" i="3"/>
  <c r="BY37" i="3" s="1"/>
  <c r="W36" i="3"/>
  <c r="BY36" i="3" s="1"/>
  <c r="W35" i="3"/>
  <c r="BY35" i="3" s="1"/>
  <c r="W34" i="3"/>
  <c r="BY34" i="3"/>
  <c r="W33" i="3"/>
  <c r="BY33" i="3" s="1"/>
  <c r="W32" i="3"/>
  <c r="BY32" i="3" s="1"/>
  <c r="W31" i="3"/>
  <c r="BY31" i="3" s="1"/>
  <c r="W30" i="3"/>
  <c r="BY30" i="3"/>
  <c r="W29" i="3"/>
  <c r="BY29" i="3" s="1"/>
  <c r="W28" i="3"/>
  <c r="BY28" i="3" s="1"/>
  <c r="W27" i="3"/>
  <c r="BY27" i="3" s="1"/>
  <c r="W26" i="3"/>
  <c r="BY26" i="3" s="1"/>
  <c r="Z66" i="3"/>
  <c r="Z65" i="3"/>
  <c r="BZ65" i="3" s="1"/>
  <c r="Z64" i="3"/>
  <c r="BZ64" i="3" s="1"/>
  <c r="Z63" i="3"/>
  <c r="BZ63" i="3" s="1"/>
  <c r="Z62" i="3"/>
  <c r="BZ62" i="3"/>
  <c r="Z61" i="3"/>
  <c r="BZ61" i="3" s="1"/>
  <c r="Z60" i="3"/>
  <c r="BZ60" i="3" s="1"/>
  <c r="Z59" i="3"/>
  <c r="BZ59" i="3" s="1"/>
  <c r="Z58" i="3"/>
  <c r="BZ58" i="3"/>
  <c r="Z57" i="3"/>
  <c r="BZ57" i="3" s="1"/>
  <c r="Z56" i="3"/>
  <c r="BZ56" i="3" s="1"/>
  <c r="Z55" i="3"/>
  <c r="BZ55" i="3" s="1"/>
  <c r="Z54" i="3"/>
  <c r="BZ54" i="3"/>
  <c r="Z53" i="3"/>
  <c r="BZ53" i="3" s="1"/>
  <c r="Z52" i="3"/>
  <c r="BZ52" i="3" s="1"/>
  <c r="Z51" i="3"/>
  <c r="BZ51" i="3" s="1"/>
  <c r="Z50" i="3"/>
  <c r="BZ50" i="3"/>
  <c r="Z49" i="3"/>
  <c r="BZ49" i="3" s="1"/>
  <c r="Z48" i="3"/>
  <c r="BZ48" i="3" s="1"/>
  <c r="Z47" i="3"/>
  <c r="BZ47" i="3" s="1"/>
  <c r="Z46" i="3"/>
  <c r="BZ46" i="3"/>
  <c r="Z45" i="3"/>
  <c r="BZ45" i="3" s="1"/>
  <c r="Z44" i="3"/>
  <c r="BZ44" i="3" s="1"/>
  <c r="Z43" i="3"/>
  <c r="BZ43" i="3" s="1"/>
  <c r="Z42" i="3"/>
  <c r="BZ42" i="3"/>
  <c r="Z41" i="3"/>
  <c r="BZ41" i="3" s="1"/>
  <c r="Z40" i="3"/>
  <c r="BZ40" i="3" s="1"/>
  <c r="Z39" i="3"/>
  <c r="BZ39" i="3" s="1"/>
  <c r="Z38" i="3"/>
  <c r="BZ38" i="3"/>
  <c r="Z37" i="3"/>
  <c r="BZ37" i="3" s="1"/>
  <c r="Z36" i="3"/>
  <c r="BZ36" i="3" s="1"/>
  <c r="Z35" i="3"/>
  <c r="BZ35" i="3" s="1"/>
  <c r="Z34" i="3"/>
  <c r="BZ34" i="3"/>
  <c r="Z33" i="3"/>
  <c r="BZ33" i="3" s="1"/>
  <c r="Z32" i="3"/>
  <c r="BZ32" i="3" s="1"/>
  <c r="Z31" i="3"/>
  <c r="BZ31" i="3" s="1"/>
  <c r="Z30" i="3"/>
  <c r="BZ30" i="3"/>
  <c r="Z29" i="3"/>
  <c r="BZ29" i="3" s="1"/>
  <c r="Z28" i="3"/>
  <c r="BZ28" i="3" s="1"/>
  <c r="Z27" i="3"/>
  <c r="BZ27" i="3" s="1"/>
  <c r="Z26" i="3"/>
  <c r="BZ26" i="3"/>
  <c r="Z25" i="3"/>
  <c r="BZ25" i="3" s="1"/>
  <c r="Z24" i="3"/>
  <c r="BZ24" i="3" s="1"/>
  <c r="Z23" i="3"/>
  <c r="BZ23" i="3" s="1"/>
  <c r="Z22" i="3"/>
  <c r="BZ22" i="3"/>
  <c r="Z21" i="3"/>
  <c r="BZ21" i="3" s="1"/>
  <c r="Z20" i="3"/>
  <c r="BZ20" i="3" s="1"/>
  <c r="Z19" i="3"/>
  <c r="BZ19" i="3" s="1"/>
  <c r="Z18" i="3"/>
  <c r="BZ18" i="3"/>
  <c r="Z17" i="3"/>
  <c r="BZ17" i="3" s="1"/>
  <c r="Z16" i="3"/>
  <c r="BZ16" i="3" s="1"/>
  <c r="Z15" i="3"/>
  <c r="BZ15" i="3" s="1"/>
  <c r="Z14" i="3"/>
  <c r="BZ14" i="3"/>
  <c r="Z13" i="3"/>
  <c r="BZ13" i="3" s="1"/>
  <c r="Z12" i="3"/>
  <c r="BZ12" i="3" s="1"/>
  <c r="Z11" i="3"/>
  <c r="BZ11" i="3" s="1"/>
  <c r="Z10" i="3"/>
  <c r="BZ10" i="3"/>
  <c r="Z9" i="3"/>
  <c r="BZ9" i="3"/>
  <c r="Z8" i="3"/>
  <c r="BZ8" i="3"/>
  <c r="Z7" i="3"/>
  <c r="BZ7" i="3" s="1"/>
  <c r="Z6" i="3"/>
  <c r="BZ6" i="3" s="1"/>
  <c r="Z5" i="3"/>
  <c r="BZ5" i="3"/>
  <c r="Z4" i="3"/>
  <c r="BZ4" i="3" s="1"/>
  <c r="Z3" i="3"/>
  <c r="BZ3" i="3" s="1"/>
  <c r="Z2" i="3"/>
  <c r="BZ2" i="3"/>
  <c r="L65" i="3"/>
  <c r="CA65" i="3" s="1"/>
  <c r="AE2" i="3"/>
  <c r="AF2" i="3"/>
  <c r="AG2" i="3"/>
  <c r="AH2" i="3"/>
  <c r="AI2" i="3"/>
  <c r="AI3" i="3" s="1"/>
  <c r="AK2" i="3"/>
  <c r="AM2" i="3"/>
  <c r="AO2" i="3"/>
  <c r="AO3" i="3" s="1"/>
  <c r="AQ2" i="3"/>
  <c r="AU2" i="3"/>
  <c r="BM2" i="3" s="1"/>
  <c r="AW2" i="3"/>
  <c r="BO2" i="3" s="1"/>
  <c r="AY2" i="3"/>
  <c r="AZ2" i="3"/>
  <c r="BA2" i="3"/>
  <c r="BS2" i="3" s="1"/>
  <c r="BB2" i="3"/>
  <c r="BX2" i="3"/>
  <c r="BQ2" i="3"/>
  <c r="BR2" i="3"/>
  <c r="BV2" i="3"/>
  <c r="AE3" i="3"/>
  <c r="AF3" i="3"/>
  <c r="AG3" i="3"/>
  <c r="AH3" i="3"/>
  <c r="AM3" i="3"/>
  <c r="AM4" i="3" s="1"/>
  <c r="AQ3" i="3"/>
  <c r="AU3" i="3"/>
  <c r="BM3" i="3" s="1"/>
  <c r="AW3" i="3"/>
  <c r="AX3" i="3" s="1"/>
  <c r="AY3" i="3"/>
  <c r="AZ3" i="3"/>
  <c r="BA3" i="3"/>
  <c r="BB3" i="3"/>
  <c r="BQ3" i="3"/>
  <c r="BR3" i="3"/>
  <c r="BS3" i="3"/>
  <c r="BV3" i="3"/>
  <c r="BX3" i="3"/>
  <c r="AZ65" i="3"/>
  <c r="BB65" i="3"/>
  <c r="BB64" i="3"/>
  <c r="BB63" i="3"/>
  <c r="BX63" i="3" s="1"/>
  <c r="BB62" i="3"/>
  <c r="BB61" i="3"/>
  <c r="BB60" i="3"/>
  <c r="BB59" i="3"/>
  <c r="BX59" i="3" s="1"/>
  <c r="BB58" i="3"/>
  <c r="BB57" i="3"/>
  <c r="BB56" i="3"/>
  <c r="BB55" i="3"/>
  <c r="BX55" i="3" s="1"/>
  <c r="BB54" i="3"/>
  <c r="BB53" i="3"/>
  <c r="BB52" i="3"/>
  <c r="BB51" i="3"/>
  <c r="BX51" i="3" s="1"/>
  <c r="BB50" i="3"/>
  <c r="BB49" i="3"/>
  <c r="BB48" i="3"/>
  <c r="BB47" i="3"/>
  <c r="BX47" i="3" s="1"/>
  <c r="BB46" i="3"/>
  <c r="BB45" i="3"/>
  <c r="BB44" i="3"/>
  <c r="BB43" i="3"/>
  <c r="BX43" i="3" s="1"/>
  <c r="BB42" i="3"/>
  <c r="BB41" i="3"/>
  <c r="BB40" i="3"/>
  <c r="BB39" i="3"/>
  <c r="BX39" i="3" s="1"/>
  <c r="BB38" i="3"/>
  <c r="BB37" i="3"/>
  <c r="BB36" i="3"/>
  <c r="BB35" i="3"/>
  <c r="BB34" i="3"/>
  <c r="BB33" i="3"/>
  <c r="BB32" i="3"/>
  <c r="BB31" i="3"/>
  <c r="BX31" i="3" s="1"/>
  <c r="BB30" i="3"/>
  <c r="BB29" i="3"/>
  <c r="BB28" i="3"/>
  <c r="BB27" i="3"/>
  <c r="BX27" i="3" s="1"/>
  <c r="BB26" i="3"/>
  <c r="BB25" i="3"/>
  <c r="BB24" i="3"/>
  <c r="BB23" i="3"/>
  <c r="BX23" i="3" s="1"/>
  <c r="BB22" i="3"/>
  <c r="BB21" i="3"/>
  <c r="BX21" i="3" s="1"/>
  <c r="BB20" i="3"/>
  <c r="BB19" i="3"/>
  <c r="BX19" i="3" s="1"/>
  <c r="BB18" i="3"/>
  <c r="BB17" i="3"/>
  <c r="BB16" i="3"/>
  <c r="BB15" i="3"/>
  <c r="BX15" i="3" s="1"/>
  <c r="BB14" i="3"/>
  <c r="BB13" i="3"/>
  <c r="BB12" i="3"/>
  <c r="BB11" i="3"/>
  <c r="BX11" i="3" s="1"/>
  <c r="BB10" i="3"/>
  <c r="BB9" i="3"/>
  <c r="BB8" i="3"/>
  <c r="BB7" i="3"/>
  <c r="BX7" i="3" s="1"/>
  <c r="BB6" i="3"/>
  <c r="BB5" i="3"/>
  <c r="BB4" i="3"/>
  <c r="BA65" i="3"/>
  <c r="BS65" i="3" s="1"/>
  <c r="BA64" i="3"/>
  <c r="BA63" i="3"/>
  <c r="BS63" i="3" s="1"/>
  <c r="BA62" i="3"/>
  <c r="BA61" i="3"/>
  <c r="BS61" i="3" s="1"/>
  <c r="BA60" i="3"/>
  <c r="BA59" i="3"/>
  <c r="BS59" i="3" s="1"/>
  <c r="BA58" i="3"/>
  <c r="BA57" i="3"/>
  <c r="BS57" i="3" s="1"/>
  <c r="BA56" i="3"/>
  <c r="BA55" i="3"/>
  <c r="BS55" i="3" s="1"/>
  <c r="BA54" i="3"/>
  <c r="BA53" i="3"/>
  <c r="BS53" i="3" s="1"/>
  <c r="BA52" i="3"/>
  <c r="BA51" i="3"/>
  <c r="BS51" i="3" s="1"/>
  <c r="BA50" i="3"/>
  <c r="BA49" i="3"/>
  <c r="BS49" i="3" s="1"/>
  <c r="BA48" i="3"/>
  <c r="BA47" i="3"/>
  <c r="BS47" i="3" s="1"/>
  <c r="BA46" i="3"/>
  <c r="BA45" i="3"/>
  <c r="BS45" i="3" s="1"/>
  <c r="BA44" i="3"/>
  <c r="BA43" i="3"/>
  <c r="BS43" i="3" s="1"/>
  <c r="BA42" i="3"/>
  <c r="BS42" i="3" s="1"/>
  <c r="BA41" i="3"/>
  <c r="BS41" i="3" s="1"/>
  <c r="BA40" i="3"/>
  <c r="BA39" i="3"/>
  <c r="BS39" i="3" s="1"/>
  <c r="BA38" i="3"/>
  <c r="BA37" i="3"/>
  <c r="BS37" i="3" s="1"/>
  <c r="BA36" i="3"/>
  <c r="BA35" i="3"/>
  <c r="BS35" i="3" s="1"/>
  <c r="BA34" i="3"/>
  <c r="BA33" i="3"/>
  <c r="BS33" i="3" s="1"/>
  <c r="BA32" i="3"/>
  <c r="BA31" i="3"/>
  <c r="BS31" i="3" s="1"/>
  <c r="BA30" i="3"/>
  <c r="BA29" i="3"/>
  <c r="BS29" i="3" s="1"/>
  <c r="BA28" i="3"/>
  <c r="BA27" i="3"/>
  <c r="BS27" i="3" s="1"/>
  <c r="BA26" i="3"/>
  <c r="BA25" i="3"/>
  <c r="BS25" i="3" s="1"/>
  <c r="BA24" i="3"/>
  <c r="BA23" i="3"/>
  <c r="BS23" i="3" s="1"/>
  <c r="BA22" i="3"/>
  <c r="BA21" i="3"/>
  <c r="BS21" i="3" s="1"/>
  <c r="BA20" i="3"/>
  <c r="BA19" i="3"/>
  <c r="BS19" i="3" s="1"/>
  <c r="BA18" i="3"/>
  <c r="BS18" i="3" s="1"/>
  <c r="BA17" i="3"/>
  <c r="BS17" i="3" s="1"/>
  <c r="BA16" i="3"/>
  <c r="BA15" i="3"/>
  <c r="BS15" i="3" s="1"/>
  <c r="BA14" i="3"/>
  <c r="BA13" i="3"/>
  <c r="BS13" i="3" s="1"/>
  <c r="BA12" i="3"/>
  <c r="BA11" i="3"/>
  <c r="BS11" i="3" s="1"/>
  <c r="BA10" i="3"/>
  <c r="BS10" i="3" s="1"/>
  <c r="BA9" i="3"/>
  <c r="BS9" i="3" s="1"/>
  <c r="BA8" i="3"/>
  <c r="BA7" i="3"/>
  <c r="BA6" i="3"/>
  <c r="BA5" i="3"/>
  <c r="BS5" i="3" s="1"/>
  <c r="BA4" i="3"/>
  <c r="AQ65" i="3"/>
  <c r="BI65" i="3" s="1"/>
  <c r="AQ64" i="3"/>
  <c r="BI64" i="3" s="1"/>
  <c r="AQ63" i="3"/>
  <c r="BI63" i="3" s="1"/>
  <c r="AQ62" i="3"/>
  <c r="BI62" i="3" s="1"/>
  <c r="AQ61" i="3"/>
  <c r="BI61" i="3" s="1"/>
  <c r="AQ60" i="3"/>
  <c r="BI60" i="3" s="1"/>
  <c r="AQ59" i="3"/>
  <c r="BI59" i="3" s="1"/>
  <c r="AQ58" i="3"/>
  <c r="BI58" i="3" s="1"/>
  <c r="AQ57" i="3"/>
  <c r="BI57" i="3" s="1"/>
  <c r="AQ56" i="3"/>
  <c r="BI56" i="3" s="1"/>
  <c r="AQ55" i="3"/>
  <c r="BI55" i="3" s="1"/>
  <c r="AQ54" i="3"/>
  <c r="BI54" i="3" s="1"/>
  <c r="AQ53" i="3"/>
  <c r="BI53" i="3" s="1"/>
  <c r="AQ52" i="3"/>
  <c r="BI52" i="3" s="1"/>
  <c r="AQ51" i="3"/>
  <c r="BI51" i="3" s="1"/>
  <c r="AQ50" i="3"/>
  <c r="BI50" i="3" s="1"/>
  <c r="AQ49" i="3"/>
  <c r="BI49" i="3" s="1"/>
  <c r="AQ48" i="3"/>
  <c r="BI48" i="3" s="1"/>
  <c r="AQ47" i="3"/>
  <c r="BI47" i="3" s="1"/>
  <c r="AQ46" i="3"/>
  <c r="BI46" i="3" s="1"/>
  <c r="AQ45" i="3"/>
  <c r="BI45" i="3" s="1"/>
  <c r="AQ44" i="3"/>
  <c r="BI44" i="3" s="1"/>
  <c r="AQ43" i="3"/>
  <c r="BI43" i="3" s="1"/>
  <c r="AQ42" i="3"/>
  <c r="BI42" i="3" s="1"/>
  <c r="AQ41" i="3"/>
  <c r="BI41" i="3" s="1"/>
  <c r="AQ40" i="3"/>
  <c r="BI40" i="3" s="1"/>
  <c r="AQ39" i="3"/>
  <c r="BI39" i="3" s="1"/>
  <c r="AQ38" i="3"/>
  <c r="BI38" i="3" s="1"/>
  <c r="AQ37" i="3"/>
  <c r="BI37" i="3" s="1"/>
  <c r="AQ36" i="3"/>
  <c r="BI36" i="3" s="1"/>
  <c r="AQ35" i="3"/>
  <c r="BI35" i="3" s="1"/>
  <c r="AQ34" i="3"/>
  <c r="BI34" i="3" s="1"/>
  <c r="AQ33" i="3"/>
  <c r="BI33" i="3" s="1"/>
  <c r="AQ32" i="3"/>
  <c r="BI32" i="3" s="1"/>
  <c r="AQ31" i="3"/>
  <c r="BI31" i="3" s="1"/>
  <c r="AQ30" i="3"/>
  <c r="BI30" i="3" s="1"/>
  <c r="AQ29" i="3"/>
  <c r="BI29" i="3" s="1"/>
  <c r="AQ28" i="3"/>
  <c r="BI28" i="3" s="1"/>
  <c r="AQ27" i="3"/>
  <c r="BI27" i="3" s="1"/>
  <c r="AQ26" i="3"/>
  <c r="BI26" i="3"/>
  <c r="AQ25" i="3"/>
  <c r="BI25" i="3" s="1"/>
  <c r="AQ24" i="3"/>
  <c r="BI24" i="3" s="1"/>
  <c r="AQ23" i="3"/>
  <c r="BI23" i="3" s="1"/>
  <c r="AQ22" i="3"/>
  <c r="BI22" i="3"/>
  <c r="AQ21" i="3"/>
  <c r="BI21" i="3" s="1"/>
  <c r="AQ20" i="3"/>
  <c r="BI20" i="3" s="1"/>
  <c r="AQ19" i="3"/>
  <c r="BI19" i="3" s="1"/>
  <c r="AQ18" i="3"/>
  <c r="BI18" i="3"/>
  <c r="AQ17" i="3"/>
  <c r="BI17" i="3" s="1"/>
  <c r="AQ16" i="3"/>
  <c r="BI16" i="3" s="1"/>
  <c r="AQ15" i="3"/>
  <c r="BI15" i="3" s="1"/>
  <c r="AQ14" i="3"/>
  <c r="BI14" i="3"/>
  <c r="AQ13" i="3"/>
  <c r="BI13" i="3" s="1"/>
  <c r="AQ12" i="3"/>
  <c r="BI12" i="3" s="1"/>
  <c r="AQ11" i="3"/>
  <c r="BI11" i="3" s="1"/>
  <c r="AQ10" i="3"/>
  <c r="BI10" i="3"/>
  <c r="AQ9" i="3"/>
  <c r="BI9" i="3" s="1"/>
  <c r="AQ8" i="3"/>
  <c r="BI8" i="3" s="1"/>
  <c r="AQ7" i="3"/>
  <c r="BI7" i="3" s="1"/>
  <c r="AQ6" i="3"/>
  <c r="BI6" i="3"/>
  <c r="AQ5" i="3"/>
  <c r="BI5" i="3" s="1"/>
  <c r="AQ4" i="3"/>
  <c r="BI4" i="3" s="1"/>
  <c r="BR65" i="3"/>
  <c r="BR64" i="3"/>
  <c r="BR63" i="3"/>
  <c r="BR62" i="3"/>
  <c r="BR61" i="3"/>
  <c r="BR60" i="3"/>
  <c r="BR59" i="3"/>
  <c r="BR58" i="3"/>
  <c r="BR57" i="3"/>
  <c r="BR56" i="3"/>
  <c r="BR55" i="3"/>
  <c r="BR54" i="3"/>
  <c r="BR53" i="3"/>
  <c r="BR52" i="3"/>
  <c r="BR51" i="3"/>
  <c r="BR50" i="3"/>
  <c r="BR49" i="3"/>
  <c r="BR48" i="3"/>
  <c r="BR47" i="3"/>
  <c r="BR46" i="3"/>
  <c r="BR45" i="3"/>
  <c r="BR44" i="3"/>
  <c r="BR43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13" i="3"/>
  <c r="BR12" i="3"/>
  <c r="BR11" i="3"/>
  <c r="BR10" i="3"/>
  <c r="BR9" i="3"/>
  <c r="BR8" i="3"/>
  <c r="BR7" i="3"/>
  <c r="BR6" i="3"/>
  <c r="BR5" i="3"/>
  <c r="BR4" i="3"/>
  <c r="AU65" i="3"/>
  <c r="AU64" i="3"/>
  <c r="AU63" i="3"/>
  <c r="AU62" i="3"/>
  <c r="AU61" i="3"/>
  <c r="BM61" i="3" s="1"/>
  <c r="AU60" i="3"/>
  <c r="BM60" i="3" s="1"/>
  <c r="AU59" i="3"/>
  <c r="AV59" i="3" s="1"/>
  <c r="AU58" i="3"/>
  <c r="AU57" i="3"/>
  <c r="BM57" i="3" s="1"/>
  <c r="AU56" i="3"/>
  <c r="AU55" i="3"/>
  <c r="AV55" i="3" s="1"/>
  <c r="AU54" i="3"/>
  <c r="AU53" i="3"/>
  <c r="BM53" i="3" s="1"/>
  <c r="AU52" i="3"/>
  <c r="BM52" i="3" s="1"/>
  <c r="AU51" i="3"/>
  <c r="AU50" i="3"/>
  <c r="AU49" i="3"/>
  <c r="AV49" i="3" s="1"/>
  <c r="AU48" i="3"/>
  <c r="AU47" i="3"/>
  <c r="AU46" i="3"/>
  <c r="AU45" i="3"/>
  <c r="AV45" i="3" s="1"/>
  <c r="AU44" i="3"/>
  <c r="AU43" i="3"/>
  <c r="AU42" i="3"/>
  <c r="AU41" i="3"/>
  <c r="BM41" i="3" s="1"/>
  <c r="AU40" i="3"/>
  <c r="AU39" i="3"/>
  <c r="AU38" i="3"/>
  <c r="BM38" i="3" s="1"/>
  <c r="AU37" i="3"/>
  <c r="BM37" i="3" s="1"/>
  <c r="AU36" i="3"/>
  <c r="AU35" i="3"/>
  <c r="AU34" i="3"/>
  <c r="AU33" i="3"/>
  <c r="AU32" i="3"/>
  <c r="AU31" i="3"/>
  <c r="BM31" i="3" s="1"/>
  <c r="AU30" i="3"/>
  <c r="AU29" i="3"/>
  <c r="BM29" i="3" s="1"/>
  <c r="AU28" i="3"/>
  <c r="AU27" i="3"/>
  <c r="AU26" i="3"/>
  <c r="AU25" i="3"/>
  <c r="BM25" i="3" s="1"/>
  <c r="AU24" i="3"/>
  <c r="AU23" i="3"/>
  <c r="AU22" i="3"/>
  <c r="BM22" i="3" s="1"/>
  <c r="AU21" i="3"/>
  <c r="BM21" i="3" s="1"/>
  <c r="AU20" i="3"/>
  <c r="AU19" i="3"/>
  <c r="AV19" i="3" s="1"/>
  <c r="AU18" i="3"/>
  <c r="AU17" i="3"/>
  <c r="AU16" i="3"/>
  <c r="AU15" i="3"/>
  <c r="AU14" i="3"/>
  <c r="BM14" i="3" s="1"/>
  <c r="AU13" i="3"/>
  <c r="BM13" i="3" s="1"/>
  <c r="AU12" i="3"/>
  <c r="AU11" i="3"/>
  <c r="BM11" i="3" s="1"/>
  <c r="AU10" i="3"/>
  <c r="AU9" i="3"/>
  <c r="BM9" i="3" s="1"/>
  <c r="AU8" i="3"/>
  <c r="AU7" i="3"/>
  <c r="AU6" i="3"/>
  <c r="BM6" i="3" s="1"/>
  <c r="AU5" i="3"/>
  <c r="BM5" i="3" s="1"/>
  <c r="AU4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F65" i="3"/>
  <c r="AE65" i="3"/>
  <c r="AF64" i="3"/>
  <c r="AE64" i="3"/>
  <c r="AF63" i="3"/>
  <c r="AE63" i="3"/>
  <c r="AF62" i="3"/>
  <c r="AE62" i="3"/>
  <c r="AF61" i="3"/>
  <c r="AE61" i="3"/>
  <c r="AF60" i="3"/>
  <c r="AE60" i="3"/>
  <c r="AF59" i="3"/>
  <c r="AE59" i="3"/>
  <c r="AF58" i="3"/>
  <c r="AE58" i="3"/>
  <c r="AF57" i="3"/>
  <c r="AE57" i="3"/>
  <c r="AF56" i="3"/>
  <c r="AE56" i="3"/>
  <c r="AF55" i="3"/>
  <c r="AE55" i="3"/>
  <c r="AF54" i="3"/>
  <c r="AE54" i="3"/>
  <c r="AF53" i="3"/>
  <c r="AE53" i="3"/>
  <c r="AF52" i="3"/>
  <c r="AE52" i="3"/>
  <c r="AF51" i="3"/>
  <c r="AE51" i="3"/>
  <c r="AF50" i="3"/>
  <c r="AE50" i="3"/>
  <c r="AF49" i="3"/>
  <c r="AE49" i="3"/>
  <c r="AF48" i="3"/>
  <c r="AE48" i="3"/>
  <c r="AF47" i="3"/>
  <c r="AE47" i="3"/>
  <c r="AF46" i="3"/>
  <c r="AE46" i="3"/>
  <c r="AF45" i="3"/>
  <c r="AE45" i="3"/>
  <c r="AF44" i="3"/>
  <c r="AE44" i="3"/>
  <c r="AF43" i="3"/>
  <c r="AE43" i="3"/>
  <c r="AF42" i="3"/>
  <c r="AE42" i="3"/>
  <c r="AF41" i="3"/>
  <c r="AE41" i="3"/>
  <c r="AF40" i="3"/>
  <c r="AE40" i="3"/>
  <c r="AF39" i="3"/>
  <c r="AE39" i="3"/>
  <c r="AF38" i="3"/>
  <c r="AE38" i="3"/>
  <c r="AF37" i="3"/>
  <c r="AE37" i="3"/>
  <c r="AF36" i="3"/>
  <c r="AE36" i="3"/>
  <c r="AF35" i="3"/>
  <c r="AE35" i="3"/>
  <c r="AF34" i="3"/>
  <c r="AE34" i="3"/>
  <c r="AF33" i="3"/>
  <c r="AE33" i="3"/>
  <c r="AF32" i="3"/>
  <c r="AE32" i="3"/>
  <c r="AF31" i="3"/>
  <c r="AE31" i="3"/>
  <c r="AF30" i="3"/>
  <c r="AE30" i="3"/>
  <c r="AF29" i="3"/>
  <c r="AE29" i="3"/>
  <c r="AF28" i="3"/>
  <c r="AE28" i="3"/>
  <c r="AF27" i="3"/>
  <c r="AE27" i="3"/>
  <c r="AF26" i="3"/>
  <c r="AE26" i="3"/>
  <c r="AF25" i="3"/>
  <c r="AE25" i="3"/>
  <c r="AF24" i="3"/>
  <c r="AE24" i="3"/>
  <c r="AF23" i="3"/>
  <c r="AE23" i="3"/>
  <c r="AF22" i="3"/>
  <c r="AE22" i="3"/>
  <c r="AF21" i="3"/>
  <c r="AE21" i="3"/>
  <c r="AF20" i="3"/>
  <c r="AE20" i="3"/>
  <c r="AF19" i="3"/>
  <c r="AE19" i="3"/>
  <c r="AF18" i="3"/>
  <c r="AE18" i="3"/>
  <c r="AF17" i="3"/>
  <c r="AE17" i="3"/>
  <c r="AF16" i="3"/>
  <c r="AE16" i="3"/>
  <c r="AF15" i="3"/>
  <c r="AE15" i="3"/>
  <c r="AF14" i="3"/>
  <c r="AE14" i="3"/>
  <c r="AF13" i="3"/>
  <c r="AE13" i="3"/>
  <c r="AF12" i="3"/>
  <c r="AE12" i="3"/>
  <c r="AF11" i="3"/>
  <c r="AE11" i="3"/>
  <c r="AF10" i="3"/>
  <c r="AE10" i="3"/>
  <c r="AF9" i="3"/>
  <c r="AE9" i="3"/>
  <c r="AF8" i="3"/>
  <c r="AE8" i="3"/>
  <c r="AF7" i="3"/>
  <c r="AE7" i="3"/>
  <c r="AF6" i="3"/>
  <c r="AE6" i="3"/>
  <c r="AF5" i="3"/>
  <c r="AE5" i="3"/>
  <c r="AF4" i="3"/>
  <c r="AE4" i="3"/>
  <c r="AH65" i="3"/>
  <c r="AG65" i="3"/>
  <c r="AH64" i="3"/>
  <c r="AG64" i="3"/>
  <c r="AH63" i="3"/>
  <c r="AG63" i="3"/>
  <c r="AH62" i="3"/>
  <c r="AG62" i="3"/>
  <c r="AH61" i="3"/>
  <c r="AG61" i="3"/>
  <c r="AH60" i="3"/>
  <c r="AG60" i="3"/>
  <c r="AH59" i="3"/>
  <c r="AG59" i="3"/>
  <c r="AH58" i="3"/>
  <c r="AG58" i="3"/>
  <c r="AH57" i="3"/>
  <c r="AG57" i="3"/>
  <c r="AH56" i="3"/>
  <c r="AG56" i="3"/>
  <c r="AH55" i="3"/>
  <c r="AG55" i="3"/>
  <c r="AH54" i="3"/>
  <c r="AG54" i="3"/>
  <c r="AH53" i="3"/>
  <c r="AG53" i="3"/>
  <c r="AH52" i="3"/>
  <c r="AG52" i="3"/>
  <c r="AH51" i="3"/>
  <c r="AG51" i="3"/>
  <c r="AH50" i="3"/>
  <c r="AG50" i="3"/>
  <c r="AH49" i="3"/>
  <c r="AG49" i="3"/>
  <c r="AH48" i="3"/>
  <c r="AG48" i="3"/>
  <c r="AH47" i="3"/>
  <c r="AG47" i="3"/>
  <c r="AH46" i="3"/>
  <c r="AG46" i="3"/>
  <c r="AH45" i="3"/>
  <c r="AG45" i="3"/>
  <c r="AH44" i="3"/>
  <c r="AG44" i="3"/>
  <c r="AH43" i="3"/>
  <c r="AG43" i="3"/>
  <c r="AH42" i="3"/>
  <c r="AG42" i="3"/>
  <c r="AH41" i="3"/>
  <c r="AG41" i="3"/>
  <c r="AH40" i="3"/>
  <c r="AG40" i="3"/>
  <c r="AH39" i="3"/>
  <c r="AG39" i="3"/>
  <c r="AH38" i="3"/>
  <c r="AG38" i="3"/>
  <c r="AH37" i="3"/>
  <c r="AG37" i="3"/>
  <c r="AH36" i="3"/>
  <c r="AG36" i="3"/>
  <c r="AH35" i="3"/>
  <c r="AG35" i="3"/>
  <c r="AH34" i="3"/>
  <c r="AG34" i="3"/>
  <c r="AH33" i="3"/>
  <c r="AG33" i="3"/>
  <c r="AH32" i="3"/>
  <c r="AG32" i="3"/>
  <c r="AH31" i="3"/>
  <c r="AG31" i="3"/>
  <c r="AH30" i="3"/>
  <c r="AG30" i="3"/>
  <c r="AH29" i="3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BV65" i="3"/>
  <c r="BQ65" i="3"/>
  <c r="BV64" i="3"/>
  <c r="BQ64" i="3"/>
  <c r="BV63" i="3"/>
  <c r="BQ63" i="3"/>
  <c r="BV62" i="3"/>
  <c r="BQ62" i="3"/>
  <c r="BV61" i="3"/>
  <c r="BQ61" i="3"/>
  <c r="BV60" i="3"/>
  <c r="BQ60" i="3"/>
  <c r="BV59" i="3"/>
  <c r="BQ59" i="3"/>
  <c r="BV58" i="3"/>
  <c r="BQ58" i="3"/>
  <c r="BV57" i="3"/>
  <c r="BQ57" i="3"/>
  <c r="BV56" i="3"/>
  <c r="BQ56" i="3"/>
  <c r="BV55" i="3"/>
  <c r="BQ55" i="3"/>
  <c r="BV54" i="3"/>
  <c r="BQ54" i="3"/>
  <c r="BV53" i="3"/>
  <c r="BQ53" i="3"/>
  <c r="BV52" i="3"/>
  <c r="BQ52" i="3"/>
  <c r="BV51" i="3"/>
  <c r="BQ51" i="3"/>
  <c r="BV50" i="3"/>
  <c r="BQ50" i="3"/>
  <c r="BV49" i="3"/>
  <c r="BQ49" i="3"/>
  <c r="BV48" i="3"/>
  <c r="BQ48" i="3"/>
  <c r="BV47" i="3"/>
  <c r="BQ47" i="3"/>
  <c r="BV46" i="3"/>
  <c r="BQ46" i="3"/>
  <c r="BV45" i="3"/>
  <c r="BQ45" i="3"/>
  <c r="BV44" i="3"/>
  <c r="BQ44" i="3"/>
  <c r="BV43" i="3"/>
  <c r="BQ43" i="3"/>
  <c r="BV42" i="3"/>
  <c r="BQ42" i="3"/>
  <c r="BV41" i="3"/>
  <c r="BQ41" i="3"/>
  <c r="BV40" i="3"/>
  <c r="BQ40" i="3"/>
  <c r="BV39" i="3"/>
  <c r="BQ39" i="3"/>
  <c r="BV38" i="3"/>
  <c r="BQ38" i="3"/>
  <c r="BV37" i="3"/>
  <c r="BQ37" i="3"/>
  <c r="BV36" i="3"/>
  <c r="BQ36" i="3"/>
  <c r="BV35" i="3"/>
  <c r="BQ35" i="3"/>
  <c r="BV34" i="3"/>
  <c r="BQ34" i="3"/>
  <c r="BV33" i="3"/>
  <c r="BQ33" i="3"/>
  <c r="BV32" i="3"/>
  <c r="BQ32" i="3"/>
  <c r="BV31" i="3"/>
  <c r="BQ31" i="3"/>
  <c r="BV30" i="3"/>
  <c r="BQ30" i="3"/>
  <c r="BV29" i="3"/>
  <c r="BQ29" i="3"/>
  <c r="BV28" i="3"/>
  <c r="BQ28" i="3"/>
  <c r="BV27" i="3"/>
  <c r="BQ27" i="3"/>
  <c r="BV26" i="3"/>
  <c r="BQ26" i="3"/>
  <c r="BV25" i="3"/>
  <c r="BQ25" i="3"/>
  <c r="BV24" i="3"/>
  <c r="BQ24" i="3"/>
  <c r="BV23" i="3"/>
  <c r="BQ23" i="3"/>
  <c r="BV22" i="3"/>
  <c r="BQ22" i="3"/>
  <c r="BV21" i="3"/>
  <c r="BQ21" i="3"/>
  <c r="BV20" i="3"/>
  <c r="BQ20" i="3"/>
  <c r="BV19" i="3"/>
  <c r="BQ19" i="3"/>
  <c r="BV18" i="3"/>
  <c r="BQ18" i="3"/>
  <c r="BV17" i="3"/>
  <c r="BQ17" i="3"/>
  <c r="BV16" i="3"/>
  <c r="BQ16" i="3"/>
  <c r="BV15" i="3"/>
  <c r="BQ15" i="3"/>
  <c r="BV14" i="3"/>
  <c r="BQ14" i="3"/>
  <c r="BV13" i="3"/>
  <c r="BQ13" i="3"/>
  <c r="BV12" i="3"/>
  <c r="BQ12" i="3"/>
  <c r="BV11" i="3"/>
  <c r="BQ11" i="3"/>
  <c r="BV10" i="3"/>
  <c r="BQ10" i="3"/>
  <c r="BV9" i="3"/>
  <c r="BQ9" i="3"/>
  <c r="BV8" i="3"/>
  <c r="BQ8" i="3"/>
  <c r="BV7" i="3"/>
  <c r="BQ7" i="3"/>
  <c r="BV6" i="3"/>
  <c r="BQ6" i="3"/>
  <c r="BV5" i="3"/>
  <c r="BQ5" i="3"/>
  <c r="BV4" i="3"/>
  <c r="BQ4" i="3"/>
  <c r="AW65" i="3"/>
  <c r="BO65" i="3" s="1"/>
  <c r="AW64" i="3"/>
  <c r="AW63" i="3"/>
  <c r="AW62" i="3"/>
  <c r="AW61" i="3"/>
  <c r="AW60" i="3"/>
  <c r="BO60" i="3" s="1"/>
  <c r="BP60" i="3" s="1"/>
  <c r="AW59" i="3"/>
  <c r="AX59" i="3" s="1"/>
  <c r="AW58" i="3"/>
  <c r="AW57" i="3"/>
  <c r="BO57" i="3" s="1"/>
  <c r="AW56" i="3"/>
  <c r="BO56" i="3" s="1"/>
  <c r="BP56" i="3" s="1"/>
  <c r="AW55" i="3"/>
  <c r="BO55" i="3" s="1"/>
  <c r="AW54" i="3"/>
  <c r="AW53" i="3"/>
  <c r="BO53" i="3" s="1"/>
  <c r="AW52" i="3"/>
  <c r="BO52" i="3" s="1"/>
  <c r="BP52" i="3" s="1"/>
  <c r="AW51" i="3"/>
  <c r="BO51" i="3" s="1"/>
  <c r="AW50" i="3"/>
  <c r="AW49" i="3"/>
  <c r="AW48" i="3"/>
  <c r="AX49" i="3" s="1"/>
  <c r="AW47" i="3"/>
  <c r="AX47" i="3" s="1"/>
  <c r="AW46" i="3"/>
  <c r="AW45" i="3"/>
  <c r="AW44" i="3"/>
  <c r="BO44" i="3" s="1"/>
  <c r="BP44" i="3" s="1"/>
  <c r="AW43" i="3"/>
  <c r="AW42" i="3"/>
  <c r="BO42" i="3" s="1"/>
  <c r="AW41" i="3"/>
  <c r="AX41" i="3" s="1"/>
  <c r="AW40" i="3"/>
  <c r="AW39" i="3"/>
  <c r="AW38" i="3"/>
  <c r="AW37" i="3"/>
  <c r="BO37" i="3" s="1"/>
  <c r="AW36" i="3"/>
  <c r="BO36" i="3" s="1"/>
  <c r="AW35" i="3"/>
  <c r="AW34" i="3"/>
  <c r="BO34" i="3"/>
  <c r="AW33" i="3"/>
  <c r="AW32" i="3"/>
  <c r="BO32" i="3" s="1"/>
  <c r="AW31" i="3"/>
  <c r="AW30" i="3"/>
  <c r="AX30" i="3" s="1"/>
  <c r="AW29" i="3"/>
  <c r="AX29" i="3" s="1"/>
  <c r="AW28" i="3"/>
  <c r="AX28" i="3" s="1"/>
  <c r="AW27" i="3"/>
  <c r="BO27" i="3"/>
  <c r="AW26" i="3"/>
  <c r="AW25" i="3"/>
  <c r="BO25" i="3" s="1"/>
  <c r="AW24" i="3"/>
  <c r="AW23" i="3"/>
  <c r="BO23" i="3" s="1"/>
  <c r="BP23" i="3" s="1"/>
  <c r="AW22" i="3"/>
  <c r="BO22" i="3" s="1"/>
  <c r="AW21" i="3"/>
  <c r="AW20" i="3"/>
  <c r="AW19" i="3"/>
  <c r="AW18" i="3"/>
  <c r="AW17" i="3"/>
  <c r="BO17" i="3" s="1"/>
  <c r="AW16" i="3"/>
  <c r="BO16" i="3" s="1"/>
  <c r="AW15" i="3"/>
  <c r="BO15" i="3" s="1"/>
  <c r="AW14" i="3"/>
  <c r="BO14" i="3"/>
  <c r="AW13" i="3"/>
  <c r="BO13" i="3" s="1"/>
  <c r="AW12" i="3"/>
  <c r="AW11" i="3"/>
  <c r="BO11" i="3" s="1"/>
  <c r="AW10" i="3"/>
  <c r="AW9" i="3"/>
  <c r="BO9" i="3" s="1"/>
  <c r="AW8" i="3"/>
  <c r="AW7" i="3"/>
  <c r="BO7" i="3" s="1"/>
  <c r="AW6" i="3"/>
  <c r="BO6" i="3" s="1"/>
  <c r="AW5" i="3"/>
  <c r="BO5" i="3" s="1"/>
  <c r="AW4" i="3"/>
  <c r="AY65" i="3"/>
  <c r="BS4" i="3"/>
  <c r="BS6" i="3"/>
  <c r="BX4" i="3"/>
  <c r="BS7" i="3"/>
  <c r="BS8" i="3"/>
  <c r="BX5" i="3"/>
  <c r="BX6" i="3"/>
  <c r="BX8" i="3"/>
  <c r="BX9" i="3"/>
  <c r="BS12" i="3"/>
  <c r="BX10" i="3"/>
  <c r="BS14" i="3"/>
  <c r="BX12" i="3"/>
  <c r="BS16" i="3"/>
  <c r="BX13" i="3"/>
  <c r="BX14" i="3"/>
  <c r="BX16" i="3"/>
  <c r="BX17" i="3"/>
  <c r="BS20" i="3"/>
  <c r="BX18" i="3"/>
  <c r="BS22" i="3"/>
  <c r="BX20" i="3"/>
  <c r="BS24" i="3"/>
  <c r="BX22" i="3"/>
  <c r="BS26" i="3"/>
  <c r="BX24" i="3"/>
  <c r="BS28" i="3"/>
  <c r="BX25" i="3"/>
  <c r="BX26" i="3"/>
  <c r="BS30" i="3"/>
  <c r="BX28" i="3"/>
  <c r="BS32" i="3"/>
  <c r="BX29" i="3"/>
  <c r="BX30" i="3"/>
  <c r="BS34" i="3"/>
  <c r="BX32" i="3"/>
  <c r="BX33" i="3"/>
  <c r="BS36" i="3"/>
  <c r="BX34" i="3"/>
  <c r="BX35" i="3"/>
  <c r="BS38" i="3"/>
  <c r="BX36" i="3"/>
  <c r="BS40" i="3"/>
  <c r="BX37" i="3"/>
  <c r="BX38" i="3"/>
  <c r="BX40" i="3"/>
  <c r="BS44" i="3"/>
  <c r="BX41" i="3"/>
  <c r="BX42" i="3"/>
  <c r="BS46" i="3"/>
  <c r="BX44" i="3"/>
  <c r="BS48" i="3"/>
  <c r="BX45" i="3"/>
  <c r="BX46" i="3"/>
  <c r="BS50" i="3"/>
  <c r="BX48" i="3"/>
  <c r="BS52" i="3"/>
  <c r="BX49" i="3"/>
  <c r="BX50" i="3"/>
  <c r="BS54" i="3"/>
  <c r="BX52" i="3"/>
  <c r="BX53" i="3"/>
  <c r="BS56" i="3"/>
  <c r="BX54" i="3"/>
  <c r="BS58" i="3"/>
  <c r="BX56" i="3"/>
  <c r="BS60" i="3"/>
  <c r="BX57" i="3"/>
  <c r="BX58" i="3"/>
  <c r="BS62" i="3"/>
  <c r="BX60" i="3"/>
  <c r="BX61" i="3"/>
  <c r="BS64" i="3"/>
  <c r="BX62" i="3"/>
  <c r="BX64" i="3"/>
  <c r="BX65" i="3"/>
  <c r="AT2" i="3"/>
  <c r="BL2" i="3" s="1"/>
  <c r="AR2" i="3"/>
  <c r="BJ2" i="3" s="1"/>
  <c r="AM5" i="3"/>
  <c r="AM6" i="3" s="1"/>
  <c r="AM7" i="3" s="1"/>
  <c r="AM8" i="3"/>
  <c r="BO29" i="3"/>
  <c r="AX34" i="3"/>
  <c r="BO45" i="3"/>
  <c r="BO48" i="3"/>
  <c r="AX53" i="3"/>
  <c r="BO59" i="3"/>
  <c r="AX63" i="3"/>
  <c r="BO63" i="3"/>
  <c r="AX23" i="3"/>
  <c r="AX27" i="3"/>
  <c r="AX32" i="3"/>
  <c r="AX35" i="3"/>
  <c r="BO35" i="3"/>
  <c r="BO38" i="3"/>
  <c r="AX43" i="3"/>
  <c r="BO43" i="3"/>
  <c r="BO46" i="3"/>
  <c r="BP46" i="3" s="1"/>
  <c r="BO54" i="3"/>
  <c r="AX60" i="3"/>
  <c r="BO64" i="3"/>
  <c r="AX33" i="3"/>
  <c r="BO33" i="3"/>
  <c r="BO49" i="3"/>
  <c r="BP49" i="3" s="1"/>
  <c r="AX57" i="3"/>
  <c r="BO31" i="3"/>
  <c r="BO39" i="3"/>
  <c r="BP39" i="3" s="1"/>
  <c r="AX39" i="3"/>
  <c r="AX44" i="3"/>
  <c r="AX52" i="3"/>
  <c r="AX55" i="3"/>
  <c r="BO58" i="3"/>
  <c r="BO62" i="3"/>
  <c r="AV27" i="3"/>
  <c r="AV31" i="3"/>
  <c r="AV35" i="3"/>
  <c r="AV47" i="3"/>
  <c r="AV51" i="3"/>
  <c r="AV37" i="3"/>
  <c r="BI2" i="3"/>
  <c r="AS2" i="3"/>
  <c r="BK2" i="3" s="1"/>
  <c r="BM4" i="3"/>
  <c r="BN4" i="3" s="1"/>
  <c r="BM12" i="3"/>
  <c r="BM16" i="3"/>
  <c r="BM18" i="3"/>
  <c r="BM24" i="3"/>
  <c r="BN24" i="3" s="1"/>
  <c r="BM26" i="3"/>
  <c r="BM28" i="3"/>
  <c r="BN28" i="3" s="1"/>
  <c r="BM30" i="3"/>
  <c r="BM34" i="3"/>
  <c r="BN35" i="3" s="1"/>
  <c r="BM36" i="3"/>
  <c r="BM40" i="3"/>
  <c r="BM42" i="3"/>
  <c r="BM44" i="3"/>
  <c r="BN44" i="3" s="1"/>
  <c r="BM46" i="3"/>
  <c r="BM48" i="3"/>
  <c r="BM50" i="3"/>
  <c r="BM54" i="3"/>
  <c r="BN54" i="3" s="1"/>
  <c r="BM56" i="3"/>
  <c r="BM58" i="3"/>
  <c r="BN58" i="3" s="1"/>
  <c r="BM64" i="3"/>
  <c r="AV41" i="3"/>
  <c r="AV57" i="3"/>
  <c r="AV13" i="3"/>
  <c r="AV29" i="3"/>
  <c r="AV61" i="3"/>
  <c r="BM7" i="3"/>
  <c r="BM19" i="3"/>
  <c r="BM23" i="3"/>
  <c r="BN23" i="3" s="1"/>
  <c r="BM27" i="3"/>
  <c r="BN31" i="3"/>
  <c r="BM33" i="3"/>
  <c r="BM35" i="3"/>
  <c r="BM39" i="3"/>
  <c r="BM43" i="3"/>
  <c r="BN43" i="3" s="1"/>
  <c r="BM47" i="3"/>
  <c r="BN47" i="3" s="1"/>
  <c r="BM51" i="3"/>
  <c r="BN51" i="3" s="1"/>
  <c r="BM63" i="3"/>
  <c r="BM65" i="3"/>
  <c r="L25" i="3"/>
  <c r="CA25" i="3" s="1"/>
  <c r="W25" i="3"/>
  <c r="BY25" i="3" s="1"/>
  <c r="W65" i="3"/>
  <c r="BY65" i="3" s="1"/>
  <c r="L24" i="3"/>
  <c r="CA24" i="3" s="1"/>
  <c r="W24" i="3"/>
  <c r="BY24" i="3" s="1"/>
  <c r="BN36" i="3"/>
  <c r="BN40" i="3"/>
  <c r="L23" i="3"/>
  <c r="CA23" i="3" s="1"/>
  <c r="W23" i="3"/>
  <c r="BY23" i="3" s="1"/>
  <c r="L22" i="3"/>
  <c r="CA22" i="3" s="1"/>
  <c r="W22" i="3"/>
  <c r="BY22" i="3" s="1"/>
  <c r="L21" i="3"/>
  <c r="CA21" i="3" s="1"/>
  <c r="W21" i="3"/>
  <c r="BY21" i="3" s="1"/>
  <c r="L20" i="3"/>
  <c r="CA20" i="3" s="1"/>
  <c r="W20" i="3"/>
  <c r="BY20" i="3" s="1"/>
  <c r="L19" i="3"/>
  <c r="CA19" i="3" s="1"/>
  <c r="W19" i="3"/>
  <c r="BY19" i="3" s="1"/>
  <c r="L18" i="3"/>
  <c r="CA18" i="3" s="1"/>
  <c r="W18" i="3"/>
  <c r="BY18" i="3" s="1"/>
  <c r="L17" i="3"/>
  <c r="CA17" i="3" s="1"/>
  <c r="W17" i="3"/>
  <c r="BY17" i="3" s="1"/>
  <c r="L16" i="3"/>
  <c r="CA16" i="3"/>
  <c r="W16" i="3"/>
  <c r="BY16" i="3" s="1"/>
  <c r="L15" i="3"/>
  <c r="CA15" i="3" s="1"/>
  <c r="W15" i="3"/>
  <c r="BY15" i="3" s="1"/>
  <c r="L14" i="3"/>
  <c r="CA14" i="3" s="1"/>
  <c r="W14" i="3"/>
  <c r="BY14" i="3" s="1"/>
  <c r="L13" i="3"/>
  <c r="CA13" i="3" s="1"/>
  <c r="W13" i="3"/>
  <c r="BY13" i="3" s="1"/>
  <c r="L12" i="3"/>
  <c r="CA12" i="3" s="1"/>
  <c r="W12" i="3"/>
  <c r="BY12" i="3" s="1"/>
  <c r="L11" i="3"/>
  <c r="CA11" i="3" s="1"/>
  <c r="W11" i="3"/>
  <c r="BY11" i="3" s="1"/>
  <c r="L10" i="3"/>
  <c r="CA10" i="3" s="1"/>
  <c r="W10" i="3"/>
  <c r="BY10" i="3" s="1"/>
  <c r="L9" i="3"/>
  <c r="CA9" i="3" s="1"/>
  <c r="W9" i="3"/>
  <c r="BY9" i="3" s="1"/>
  <c r="L8" i="3"/>
  <c r="CA8" i="3" s="1"/>
  <c r="W8" i="3"/>
  <c r="BY8" i="3" s="1"/>
  <c r="L7" i="3"/>
  <c r="CA7" i="3" s="1"/>
  <c r="W7" i="3"/>
  <c r="BY7" i="3" s="1"/>
  <c r="L6" i="3"/>
  <c r="CA6" i="3" s="1"/>
  <c r="W6" i="3"/>
  <c r="BY6" i="3" s="1"/>
  <c r="L5" i="3"/>
  <c r="CA5" i="3" s="1"/>
  <c r="W5" i="3"/>
  <c r="BY5" i="3" s="1"/>
  <c r="L4" i="3"/>
  <c r="CA4" i="3" s="1"/>
  <c r="W4" i="3"/>
  <c r="BY4" i="3" s="1"/>
  <c r="L3" i="3"/>
  <c r="CA3" i="3" s="1"/>
  <c r="W3" i="3"/>
  <c r="BY3" i="3" s="1"/>
  <c r="L2" i="3"/>
  <c r="CA2" i="3" s="1"/>
  <c r="W2" i="3"/>
  <c r="BY2" i="3"/>
  <c r="BN48" i="3" l="1"/>
  <c r="AM9" i="3"/>
  <c r="AO4" i="3"/>
  <c r="BO21" i="3"/>
  <c r="AX21" i="3"/>
  <c r="BP59" i="3"/>
  <c r="BP63" i="3"/>
  <c r="BO47" i="3"/>
  <c r="BP47" i="3" s="1"/>
  <c r="AX36" i="3"/>
  <c r="AX45" i="3"/>
  <c r="AX20" i="3"/>
  <c r="AX24" i="3"/>
  <c r="AT3" i="3"/>
  <c r="BL3" i="3" s="1"/>
  <c r="BI3" i="3"/>
  <c r="AX26" i="3"/>
  <c r="BO26" i="3"/>
  <c r="BO40" i="3"/>
  <c r="BP40" i="3" s="1"/>
  <c r="AX40" i="3"/>
  <c r="BP55" i="3"/>
  <c r="AV16" i="3"/>
  <c r="BM15" i="3"/>
  <c r="BP64" i="3"/>
  <c r="BO19" i="3"/>
  <c r="AX19" i="3"/>
  <c r="BP27" i="3"/>
  <c r="BP34" i="3"/>
  <c r="AX64" i="3"/>
  <c r="AX65" i="3"/>
  <c r="BN42" i="3"/>
  <c r="AX51" i="3"/>
  <c r="AV30" i="3"/>
  <c r="AV34" i="3"/>
  <c r="AV42" i="3"/>
  <c r="AV54" i="3"/>
  <c r="AV65" i="3"/>
  <c r="AV20" i="3"/>
  <c r="AV24" i="3"/>
  <c r="AV36" i="3"/>
  <c r="BN52" i="3"/>
  <c r="BN29" i="3"/>
  <c r="AX4" i="3"/>
  <c r="BP57" i="3"/>
  <c r="AX61" i="3"/>
  <c r="BP65" i="3"/>
  <c r="AV17" i="3"/>
  <c r="AV32" i="3"/>
  <c r="AV58" i="3"/>
  <c r="AV62" i="3"/>
  <c r="AX8" i="3"/>
  <c r="AV7" i="3"/>
  <c r="AX10" i="3"/>
  <c r="AX13" i="3"/>
  <c r="AV4" i="3"/>
  <c r="AV8" i="3"/>
  <c r="BN7" i="3"/>
  <c r="AX5" i="3"/>
  <c r="AV10" i="3"/>
  <c r="BN14" i="3"/>
  <c r="BP16" i="3"/>
  <c r="BN13" i="3"/>
  <c r="BN15" i="3"/>
  <c r="AV15" i="3"/>
  <c r="AX9" i="3"/>
  <c r="AX6" i="3"/>
  <c r="AX14" i="3"/>
  <c r="AV6" i="3"/>
  <c r="AV12" i="3"/>
  <c r="BN12" i="3"/>
  <c r="AV5" i="3"/>
  <c r="BO10" i="3"/>
  <c r="BP10" i="3" s="1"/>
  <c r="AX12" i="3"/>
  <c r="AX18" i="3"/>
  <c r="AX17" i="3"/>
  <c r="BP7" i="3"/>
  <c r="BP15" i="3"/>
  <c r="AV14" i="3"/>
  <c r="AK3" i="3"/>
  <c r="AR3" i="3"/>
  <c r="BJ3" i="3" s="1"/>
  <c r="AI4" i="3"/>
  <c r="AS3" i="3"/>
  <c r="BK3" i="3" s="1"/>
  <c r="AC3" i="3"/>
  <c r="CC3" i="3" s="1"/>
  <c r="AC7" i="3"/>
  <c r="CC7" i="3" s="1"/>
  <c r="AC11" i="3"/>
  <c r="CC11" i="3" s="1"/>
  <c r="AC15" i="3"/>
  <c r="CC15" i="3" s="1"/>
  <c r="AC19" i="3"/>
  <c r="CC19" i="3" s="1"/>
  <c r="AC23" i="3"/>
  <c r="CC23" i="3" s="1"/>
  <c r="AC27" i="3"/>
  <c r="CC27" i="3" s="1"/>
  <c r="AC31" i="3"/>
  <c r="CC31" i="3" s="1"/>
  <c r="AC35" i="3"/>
  <c r="CC35" i="3" s="1"/>
  <c r="AC39" i="3"/>
  <c r="CC39" i="3" s="1"/>
  <c r="AC43" i="3"/>
  <c r="CC43" i="3" s="1"/>
  <c r="AC47" i="3"/>
  <c r="CC47" i="3" s="1"/>
  <c r="AC51" i="3"/>
  <c r="CC51" i="3" s="1"/>
  <c r="AC55" i="3"/>
  <c r="CC55" i="3" s="1"/>
  <c r="AC59" i="3"/>
  <c r="CC59" i="3" s="1"/>
  <c r="AC63" i="3"/>
  <c r="CC63" i="3" s="1"/>
  <c r="BP53" i="3"/>
  <c r="BP54" i="3"/>
  <c r="BP37" i="3"/>
  <c r="BP38" i="3"/>
  <c r="BN22" i="3"/>
  <c r="BP43" i="3"/>
  <c r="BN64" i="3"/>
  <c r="BN26" i="3"/>
  <c r="BN34" i="3"/>
  <c r="BN65" i="3"/>
  <c r="BM55" i="3"/>
  <c r="AV25" i="3"/>
  <c r="BM20" i="3"/>
  <c r="AV21" i="3"/>
  <c r="AV39" i="3"/>
  <c r="AV23" i="3"/>
  <c r="AX58" i="3"/>
  <c r="AX25" i="3"/>
  <c r="BP45" i="3"/>
  <c r="AX37" i="3"/>
  <c r="BP36" i="3"/>
  <c r="AX46" i="3"/>
  <c r="BO50" i="3"/>
  <c r="AX56" i="3"/>
  <c r="AV22" i="3"/>
  <c r="AV28" i="3"/>
  <c r="AV38" i="3"/>
  <c r="BN41" i="3"/>
  <c r="BM45" i="3"/>
  <c r="BN45" i="3" s="1"/>
  <c r="AV48" i="3"/>
  <c r="AV52" i="3"/>
  <c r="BM49" i="3"/>
  <c r="BN49" i="3" s="1"/>
  <c r="BN39" i="3"/>
  <c r="BN19" i="3"/>
  <c r="BM62" i="3"/>
  <c r="BN62" i="3" s="1"/>
  <c r="BM32" i="3"/>
  <c r="BN32" i="3" s="1"/>
  <c r="BN25" i="3"/>
  <c r="AV53" i="3"/>
  <c r="AV63" i="3"/>
  <c r="AX62" i="3"/>
  <c r="AX31" i="3"/>
  <c r="BO61" i="3"/>
  <c r="BP61" i="3" s="1"/>
  <c r="BO41" i="3"/>
  <c r="BP42" i="3" s="1"/>
  <c r="BO30" i="3"/>
  <c r="BP30" i="3" s="1"/>
  <c r="AX50" i="3"/>
  <c r="AX42" i="3"/>
  <c r="AX22" i="3"/>
  <c r="AX38" i="3"/>
  <c r="AX48" i="3"/>
  <c r="AX54" i="3"/>
  <c r="AV26" i="3"/>
  <c r="AV33" i="3"/>
  <c r="AV46" i="3"/>
  <c r="AV50" i="3"/>
  <c r="BN53" i="3"/>
  <c r="AV56" i="3"/>
  <c r="AV60" i="3"/>
  <c r="BN27" i="3"/>
  <c r="BM59" i="3"/>
  <c r="BN61" i="3"/>
  <c r="BN30" i="3"/>
  <c r="AV43" i="3"/>
  <c r="BP58" i="3"/>
  <c r="BP35" i="3"/>
  <c r="BO18" i="3"/>
  <c r="BN37" i="3"/>
  <c r="AV40" i="3"/>
  <c r="AV44" i="3"/>
  <c r="BN57" i="3"/>
  <c r="AV64" i="3"/>
  <c r="BP18" i="3"/>
  <c r="BP17" i="3"/>
  <c r="BN5" i="3"/>
  <c r="BN6" i="3"/>
  <c r="BP6" i="3"/>
  <c r="BP14" i="3"/>
  <c r="BN3" i="3"/>
  <c r="AV11" i="3"/>
  <c r="AX11" i="3"/>
  <c r="BO4" i="3"/>
  <c r="BP5" i="3" s="1"/>
  <c r="BO8" i="3"/>
  <c r="BP8" i="3" s="1"/>
  <c r="BO12" i="3"/>
  <c r="BP12" i="3" s="1"/>
  <c r="AV18" i="3"/>
  <c r="AV3" i="3"/>
  <c r="BM17" i="3"/>
  <c r="BN17" i="3" s="1"/>
  <c r="BM10" i="3"/>
  <c r="AX16" i="3"/>
  <c r="BO3" i="3"/>
  <c r="BP3" i="3" s="1"/>
  <c r="BN16" i="3"/>
  <c r="AV9" i="3"/>
  <c r="BM8" i="3"/>
  <c r="AX15" i="3"/>
  <c r="AX7" i="3"/>
  <c r="BP22" i="3"/>
  <c r="BP41" i="3"/>
  <c r="BN38" i="3"/>
  <c r="BP26" i="3"/>
  <c r="BP33" i="3"/>
  <c r="BP32" i="3"/>
  <c r="BO20" i="3"/>
  <c r="BO24" i="3"/>
  <c r="BP24" i="3" s="1"/>
  <c r="BO28" i="3"/>
  <c r="BP28" i="3" s="1"/>
  <c r="AO5" i="3" l="1"/>
  <c r="BP48" i="3"/>
  <c r="AM10" i="3"/>
  <c r="BP20" i="3"/>
  <c r="BP19" i="3"/>
  <c r="BP11" i="3"/>
  <c r="AR4" i="3"/>
  <c r="BJ4" i="3" s="1"/>
  <c r="AT4" i="3"/>
  <c r="BL4" i="3" s="1"/>
  <c r="AI5" i="3"/>
  <c r="AS4" i="3"/>
  <c r="BK4" i="3" s="1"/>
  <c r="AK4" i="3"/>
  <c r="BN60" i="3"/>
  <c r="BN59" i="3"/>
  <c r="BN33" i="3"/>
  <c r="BP31" i="3"/>
  <c r="BN63" i="3"/>
  <c r="BP62" i="3"/>
  <c r="BN21" i="3"/>
  <c r="BN20" i="3"/>
  <c r="BN55" i="3"/>
  <c r="BN56" i="3"/>
  <c r="BP29" i="3"/>
  <c r="BP51" i="3"/>
  <c r="BP50" i="3"/>
  <c r="BN50" i="3"/>
  <c r="BN46" i="3"/>
  <c r="BN18" i="3"/>
  <c r="BN8" i="3"/>
  <c r="BN9" i="3"/>
  <c r="BP4" i="3"/>
  <c r="BP13" i="3"/>
  <c r="BP9" i="3"/>
  <c r="BN10" i="3"/>
  <c r="BN11" i="3"/>
  <c r="BP25" i="3"/>
  <c r="BP21" i="3"/>
  <c r="AM11" i="3" l="1"/>
  <c r="AO6" i="3"/>
  <c r="AK5" i="3"/>
  <c r="AS5" i="3"/>
  <c r="BK5" i="3" s="1"/>
  <c r="AT5" i="3"/>
  <c r="BL5" i="3" s="1"/>
  <c r="AR5" i="3"/>
  <c r="BJ5" i="3" s="1"/>
  <c r="AI6" i="3"/>
  <c r="AO7" i="3" l="1"/>
  <c r="AM12" i="3"/>
  <c r="AR6" i="3"/>
  <c r="BJ6" i="3" s="1"/>
  <c r="AS6" i="3"/>
  <c r="BK6" i="3" s="1"/>
  <c r="AI7" i="3"/>
  <c r="AT6" i="3"/>
  <c r="BL6" i="3" s="1"/>
  <c r="AK6" i="3"/>
  <c r="AM13" i="3" l="1"/>
  <c r="AO8" i="3"/>
  <c r="AK7" i="3"/>
  <c r="AR7" i="3"/>
  <c r="BJ7" i="3" s="1"/>
  <c r="AT7" i="3"/>
  <c r="BL7" i="3" s="1"/>
  <c r="AI8" i="3"/>
  <c r="AS7" i="3"/>
  <c r="BK7" i="3" s="1"/>
  <c r="AO9" i="3" l="1"/>
  <c r="AM14" i="3"/>
  <c r="AK8" i="3"/>
  <c r="AS8" i="3"/>
  <c r="BK8" i="3" s="1"/>
  <c r="AI9" i="3"/>
  <c r="AT8" i="3"/>
  <c r="BL8" i="3" s="1"/>
  <c r="AR8" i="3"/>
  <c r="BJ8" i="3" s="1"/>
  <c r="AM15" i="3" l="1"/>
  <c r="AO10" i="3"/>
  <c r="AS9" i="3"/>
  <c r="BK9" i="3" s="1"/>
  <c r="AR9" i="3"/>
  <c r="BJ9" i="3" s="1"/>
  <c r="AI10" i="3"/>
  <c r="AT9" i="3"/>
  <c r="BL9" i="3" s="1"/>
  <c r="AK9" i="3"/>
  <c r="AO11" i="3" l="1"/>
  <c r="AM16" i="3"/>
  <c r="AK10" i="3"/>
  <c r="AR10" i="3"/>
  <c r="BJ10" i="3" s="1"/>
  <c r="AS10" i="3"/>
  <c r="BK10" i="3" s="1"/>
  <c r="AI11" i="3"/>
  <c r="AT10" i="3"/>
  <c r="BL10" i="3" s="1"/>
  <c r="AM17" i="3" l="1"/>
  <c r="AO12" i="3"/>
  <c r="AS11" i="3"/>
  <c r="BK11" i="3" s="1"/>
  <c r="AT11" i="3"/>
  <c r="BL11" i="3" s="1"/>
  <c r="AI12" i="3"/>
  <c r="AR11" i="3"/>
  <c r="BJ11" i="3" s="1"/>
  <c r="AK11" i="3"/>
  <c r="AO13" i="3" l="1"/>
  <c r="AM18" i="3"/>
  <c r="AK12" i="3"/>
  <c r="AR12" i="3"/>
  <c r="BJ12" i="3" s="1"/>
  <c r="AT12" i="3"/>
  <c r="BL12" i="3" s="1"/>
  <c r="AI13" i="3"/>
  <c r="AS12" i="3"/>
  <c r="BK12" i="3" s="1"/>
  <c r="AM19" i="3" l="1"/>
  <c r="AO14" i="3"/>
  <c r="AR13" i="3"/>
  <c r="BJ13" i="3" s="1"/>
  <c r="AS13" i="3"/>
  <c r="BK13" i="3" s="1"/>
  <c r="AI14" i="3"/>
  <c r="AT13" i="3"/>
  <c r="BL13" i="3" s="1"/>
  <c r="AK13" i="3"/>
  <c r="AO15" i="3" l="1"/>
  <c r="AM20" i="3"/>
  <c r="AK14" i="3"/>
  <c r="AI15" i="3"/>
  <c r="AS14" i="3"/>
  <c r="BK14" i="3" s="1"/>
  <c r="AR14" i="3"/>
  <c r="BJ14" i="3" s="1"/>
  <c r="AT14" i="3"/>
  <c r="BL14" i="3" s="1"/>
  <c r="AM21" i="3" l="1"/>
  <c r="AO16" i="3"/>
  <c r="AT15" i="3"/>
  <c r="BL15" i="3" s="1"/>
  <c r="AI16" i="3"/>
  <c r="AR15" i="3"/>
  <c r="BJ15" i="3" s="1"/>
  <c r="AS15" i="3"/>
  <c r="BK15" i="3" s="1"/>
  <c r="AK15" i="3"/>
  <c r="AO17" i="3" l="1"/>
  <c r="AM22" i="3"/>
  <c r="AK16" i="3"/>
  <c r="AI17" i="3"/>
  <c r="AS16" i="3"/>
  <c r="BK16" i="3" s="1"/>
  <c r="AR16" i="3"/>
  <c r="BJ16" i="3" s="1"/>
  <c r="AT16" i="3"/>
  <c r="BL16" i="3" s="1"/>
  <c r="AM23" i="3" l="1"/>
  <c r="AO18" i="3"/>
  <c r="AS17" i="3"/>
  <c r="BK17" i="3" s="1"/>
  <c r="AI18" i="3"/>
  <c r="AR17" i="3"/>
  <c r="BJ17" i="3" s="1"/>
  <c r="AT17" i="3"/>
  <c r="BL17" i="3" s="1"/>
  <c r="AK17" i="3"/>
  <c r="AO19" i="3" l="1"/>
  <c r="AM24" i="3"/>
  <c r="AK18" i="3"/>
  <c r="AI19" i="3"/>
  <c r="AR18" i="3"/>
  <c r="BJ18" i="3" s="1"/>
  <c r="AT18" i="3"/>
  <c r="BL18" i="3" s="1"/>
  <c r="AS18" i="3"/>
  <c r="BK18" i="3" s="1"/>
  <c r="AM25" i="3" l="1"/>
  <c r="AO20" i="3"/>
  <c r="AT19" i="3"/>
  <c r="BL19" i="3" s="1"/>
  <c r="AR19" i="3"/>
  <c r="BJ19" i="3" s="1"/>
  <c r="AS19" i="3"/>
  <c r="BK19" i="3" s="1"/>
  <c r="AI20" i="3"/>
  <c r="AK19" i="3"/>
  <c r="AO21" i="3" l="1"/>
  <c r="AM26" i="3"/>
  <c r="AK20" i="3"/>
  <c r="AR20" i="3"/>
  <c r="BJ20" i="3" s="1"/>
  <c r="AS20" i="3"/>
  <c r="BK20" i="3" s="1"/>
  <c r="AT20" i="3"/>
  <c r="BL20" i="3" s="1"/>
  <c r="AI21" i="3"/>
  <c r="AM27" i="3" l="1"/>
  <c r="AO22" i="3"/>
  <c r="AR21" i="3"/>
  <c r="BJ21" i="3" s="1"/>
  <c r="AT21" i="3"/>
  <c r="BL21" i="3" s="1"/>
  <c r="AI22" i="3"/>
  <c r="AS21" i="3"/>
  <c r="BK21" i="3" s="1"/>
  <c r="AK21" i="3"/>
  <c r="AO23" i="3" l="1"/>
  <c r="AM28" i="3"/>
  <c r="AK22" i="3"/>
  <c r="AS22" i="3"/>
  <c r="BK22" i="3" s="1"/>
  <c r="AR22" i="3"/>
  <c r="BJ22" i="3" s="1"/>
  <c r="AT22" i="3"/>
  <c r="BL22" i="3" s="1"/>
  <c r="AI23" i="3"/>
  <c r="AM29" i="3" l="1"/>
  <c r="AO24" i="3"/>
  <c r="AI24" i="3"/>
  <c r="AS23" i="3"/>
  <c r="BK23" i="3" s="1"/>
  <c r="AT23" i="3"/>
  <c r="BL23" i="3" s="1"/>
  <c r="AR23" i="3"/>
  <c r="BJ23" i="3" s="1"/>
  <c r="AK23" i="3"/>
  <c r="AM30" i="3" l="1"/>
  <c r="AO25" i="3"/>
  <c r="AK24" i="3"/>
  <c r="AS24" i="3"/>
  <c r="BK24" i="3" s="1"/>
  <c r="AT24" i="3"/>
  <c r="BL24" i="3" s="1"/>
  <c r="AR24" i="3"/>
  <c r="BJ24" i="3" s="1"/>
  <c r="AI25" i="3"/>
  <c r="AO26" i="3" l="1"/>
  <c r="AM31" i="3"/>
  <c r="AT25" i="3"/>
  <c r="BL25" i="3" s="1"/>
  <c r="AR25" i="3"/>
  <c r="BJ25" i="3" s="1"/>
  <c r="AI26" i="3"/>
  <c r="AS25" i="3"/>
  <c r="BK25" i="3" s="1"/>
  <c r="AK25" i="3"/>
  <c r="AM32" i="3" l="1"/>
  <c r="AO27" i="3"/>
  <c r="AK26" i="3"/>
  <c r="AR26" i="3"/>
  <c r="BJ26" i="3" s="1"/>
  <c r="AI27" i="3"/>
  <c r="AT26" i="3"/>
  <c r="BL26" i="3" s="1"/>
  <c r="AS26" i="3"/>
  <c r="BK26" i="3" s="1"/>
  <c r="AO28" i="3" l="1"/>
  <c r="AM33" i="3"/>
  <c r="AI28" i="3"/>
  <c r="AS27" i="3"/>
  <c r="BK27" i="3" s="1"/>
  <c r="AT27" i="3"/>
  <c r="BL27" i="3" s="1"/>
  <c r="AR27" i="3"/>
  <c r="BJ27" i="3" s="1"/>
  <c r="AK27" i="3"/>
  <c r="AM34" i="3" l="1"/>
  <c r="AO29" i="3"/>
  <c r="AK28" i="3"/>
  <c r="AT28" i="3"/>
  <c r="BL28" i="3" s="1"/>
  <c r="AR28" i="3"/>
  <c r="BJ28" i="3" s="1"/>
  <c r="AS28" i="3"/>
  <c r="BK28" i="3" s="1"/>
  <c r="AI29" i="3"/>
  <c r="AO30" i="3" l="1"/>
  <c r="AM35" i="3"/>
  <c r="AK29" i="3"/>
  <c r="AI30" i="3"/>
  <c r="AT29" i="3"/>
  <c r="BL29" i="3" s="1"/>
  <c r="AS29" i="3"/>
  <c r="BK29" i="3" s="1"/>
  <c r="AR29" i="3"/>
  <c r="BJ29" i="3" s="1"/>
  <c r="AM36" i="3" l="1"/>
  <c r="AO31" i="3"/>
  <c r="AI31" i="3"/>
  <c r="AR30" i="3"/>
  <c r="BJ30" i="3" s="1"/>
  <c r="AS30" i="3"/>
  <c r="BK30" i="3" s="1"/>
  <c r="AT30" i="3"/>
  <c r="BL30" i="3" s="1"/>
  <c r="AK30" i="3"/>
  <c r="AO32" i="3" l="1"/>
  <c r="AM37" i="3"/>
  <c r="AK31" i="3"/>
  <c r="AI32" i="3"/>
  <c r="AR31" i="3"/>
  <c r="BJ31" i="3" s="1"/>
  <c r="AS31" i="3"/>
  <c r="BK31" i="3" s="1"/>
  <c r="AT31" i="3"/>
  <c r="BL31" i="3" s="1"/>
  <c r="AM38" i="3" l="1"/>
  <c r="AO33" i="3"/>
  <c r="AI33" i="3"/>
  <c r="AR32" i="3"/>
  <c r="BJ32" i="3" s="1"/>
  <c r="AT32" i="3"/>
  <c r="BL32" i="3" s="1"/>
  <c r="AS32" i="3"/>
  <c r="BK32" i="3" s="1"/>
  <c r="AK32" i="3"/>
  <c r="AO34" i="3" l="1"/>
  <c r="AM39" i="3"/>
  <c r="AK33" i="3"/>
  <c r="AR33" i="3"/>
  <c r="BJ33" i="3" s="1"/>
  <c r="AS33" i="3"/>
  <c r="BK33" i="3" s="1"/>
  <c r="AT33" i="3"/>
  <c r="BL33" i="3" s="1"/>
  <c r="AI34" i="3"/>
  <c r="AM40" i="3" l="1"/>
  <c r="AO35" i="3"/>
  <c r="AT34" i="3"/>
  <c r="BL34" i="3" s="1"/>
  <c r="AR34" i="3"/>
  <c r="BJ34" i="3" s="1"/>
  <c r="AI35" i="3"/>
  <c r="AS34" i="3"/>
  <c r="BK34" i="3" s="1"/>
  <c r="AK34" i="3"/>
  <c r="AM41" i="3" l="1"/>
  <c r="AO36" i="3"/>
  <c r="AI36" i="3"/>
  <c r="AR35" i="3"/>
  <c r="BJ35" i="3" s="1"/>
  <c r="AT35" i="3"/>
  <c r="BL35" i="3" s="1"/>
  <c r="AS35" i="3"/>
  <c r="BK35" i="3" s="1"/>
  <c r="AK35" i="3"/>
  <c r="AO37" i="3" l="1"/>
  <c r="AM42" i="3"/>
  <c r="AK36" i="3"/>
  <c r="AT36" i="3"/>
  <c r="BL36" i="3" s="1"/>
  <c r="AR36" i="3"/>
  <c r="BJ36" i="3" s="1"/>
  <c r="AS36" i="3"/>
  <c r="BK36" i="3" s="1"/>
  <c r="AI37" i="3"/>
  <c r="AM43" i="3" l="1"/>
  <c r="AO38" i="3"/>
  <c r="AK37" i="3"/>
  <c r="AS37" i="3"/>
  <c r="BK37" i="3" s="1"/>
  <c r="AT37" i="3"/>
  <c r="BL37" i="3" s="1"/>
  <c r="AR37" i="3"/>
  <c r="BJ37" i="3" s="1"/>
  <c r="AI38" i="3"/>
  <c r="AO39" i="3" l="1"/>
  <c r="AM44" i="3"/>
  <c r="AR38" i="3"/>
  <c r="BJ38" i="3" s="1"/>
  <c r="AI39" i="3"/>
  <c r="AT38" i="3"/>
  <c r="BL38" i="3" s="1"/>
  <c r="AS38" i="3"/>
  <c r="BK38" i="3" s="1"/>
  <c r="AK38" i="3"/>
  <c r="AM45" i="3" l="1"/>
  <c r="AO40" i="3"/>
  <c r="AS39" i="3"/>
  <c r="BK39" i="3" s="1"/>
  <c r="AR39" i="3"/>
  <c r="BJ39" i="3" s="1"/>
  <c r="AT39" i="3"/>
  <c r="BL39" i="3" s="1"/>
  <c r="AI40" i="3"/>
  <c r="AK39" i="3"/>
  <c r="AO41" i="3" l="1"/>
  <c r="AM46" i="3"/>
  <c r="AI41" i="3"/>
  <c r="AS40" i="3"/>
  <c r="BK40" i="3" s="1"/>
  <c r="AT40" i="3"/>
  <c r="BL40" i="3" s="1"/>
  <c r="AR40" i="3"/>
  <c r="BJ40" i="3" s="1"/>
  <c r="AK40" i="3"/>
  <c r="AM47" i="3" l="1"/>
  <c r="AO42" i="3"/>
  <c r="AK41" i="3"/>
  <c r="AI42" i="3"/>
  <c r="AT41" i="3"/>
  <c r="BL41" i="3" s="1"/>
  <c r="AS41" i="3"/>
  <c r="BK41" i="3" s="1"/>
  <c r="AR41" i="3"/>
  <c r="BJ41" i="3" s="1"/>
  <c r="AO43" i="3" l="1"/>
  <c r="AM48" i="3"/>
  <c r="AR42" i="3"/>
  <c r="BJ42" i="3" s="1"/>
  <c r="AS42" i="3"/>
  <c r="BK42" i="3" s="1"/>
  <c r="AI43" i="3"/>
  <c r="AT42" i="3"/>
  <c r="BL42" i="3" s="1"/>
  <c r="AK42" i="3"/>
  <c r="AM49" i="3" l="1"/>
  <c r="AN20" i="3" s="1"/>
  <c r="BF20" i="3" s="1"/>
  <c r="BG20" i="3" s="1"/>
  <c r="BH20" i="3" s="1"/>
  <c r="AN48" i="3"/>
  <c r="BF48" i="3" s="1"/>
  <c r="AN16" i="3"/>
  <c r="BF16" i="3" s="1"/>
  <c r="AN24" i="3"/>
  <c r="BF24" i="3" s="1"/>
  <c r="AN28" i="3"/>
  <c r="BF28" i="3" s="1"/>
  <c r="AN32" i="3"/>
  <c r="BF32" i="3" s="1"/>
  <c r="BG32" i="3" s="1"/>
  <c r="BH32" i="3" s="1"/>
  <c r="AN36" i="3"/>
  <c r="BF36" i="3" s="1"/>
  <c r="AN40" i="3"/>
  <c r="BF40" i="3" s="1"/>
  <c r="AN10" i="3"/>
  <c r="BF10" i="3" s="1"/>
  <c r="AN26" i="3"/>
  <c r="BF26" i="3" s="1"/>
  <c r="BG26" i="3" s="1"/>
  <c r="BH26" i="3" s="1"/>
  <c r="AN38" i="3"/>
  <c r="BF38" i="3" s="1"/>
  <c r="AN9" i="3"/>
  <c r="BF9" i="3" s="1"/>
  <c r="AN13" i="3"/>
  <c r="BF13" i="3" s="1"/>
  <c r="AN17" i="3"/>
  <c r="BF17" i="3" s="1"/>
  <c r="BG17" i="3" s="1"/>
  <c r="BH17" i="3" s="1"/>
  <c r="AN21" i="3"/>
  <c r="BF21" i="3" s="1"/>
  <c r="AN25" i="3"/>
  <c r="BF25" i="3" s="1"/>
  <c r="BG25" i="3" s="1"/>
  <c r="BH25" i="3" s="1"/>
  <c r="AN29" i="3"/>
  <c r="BF29" i="3" s="1"/>
  <c r="BG29" i="3" s="1"/>
  <c r="BH29" i="3" s="1"/>
  <c r="AN33" i="3"/>
  <c r="BF33" i="3" s="1"/>
  <c r="BG33" i="3" s="1"/>
  <c r="BH33" i="3" s="1"/>
  <c r="AN37" i="3"/>
  <c r="BF37" i="3" s="1"/>
  <c r="BG37" i="3" s="1"/>
  <c r="BH37" i="3" s="1"/>
  <c r="AN41" i="3"/>
  <c r="BF41" i="3" s="1"/>
  <c r="BG41" i="3" s="1"/>
  <c r="BH41" i="3" s="1"/>
  <c r="AN2" i="3"/>
  <c r="BF2" i="3" s="1"/>
  <c r="AN14" i="3"/>
  <c r="BF14" i="3" s="1"/>
  <c r="BG14" i="3" s="1"/>
  <c r="BH14" i="3" s="1"/>
  <c r="AN22" i="3"/>
  <c r="BF22" i="3" s="1"/>
  <c r="BG22" i="3" s="1"/>
  <c r="BH22" i="3" s="1"/>
  <c r="AN30" i="3"/>
  <c r="BF30" i="3" s="1"/>
  <c r="BG30" i="3" s="1"/>
  <c r="BH30" i="3" s="1"/>
  <c r="AN42" i="3"/>
  <c r="BF42" i="3" s="1"/>
  <c r="BG42" i="3" s="1"/>
  <c r="BH42" i="3" s="1"/>
  <c r="AN23" i="3"/>
  <c r="BF23" i="3" s="1"/>
  <c r="BG23" i="3" s="1"/>
  <c r="BH23" i="3" s="1"/>
  <c r="AN27" i="3"/>
  <c r="BF27" i="3" s="1"/>
  <c r="AN31" i="3"/>
  <c r="BF31" i="3" s="1"/>
  <c r="BG31" i="3" s="1"/>
  <c r="BH31" i="3" s="1"/>
  <c r="AN35" i="3"/>
  <c r="BF35" i="3" s="1"/>
  <c r="BG35" i="3" s="1"/>
  <c r="BH35" i="3" s="1"/>
  <c r="AN39" i="3"/>
  <c r="BF39" i="3" s="1"/>
  <c r="BG39" i="3" s="1"/>
  <c r="BH39" i="3" s="1"/>
  <c r="AN43" i="3"/>
  <c r="BF43" i="3" s="1"/>
  <c r="AN44" i="3"/>
  <c r="BF44" i="3" s="1"/>
  <c r="BG44" i="3" s="1"/>
  <c r="BH44" i="3" s="1"/>
  <c r="AN8" i="3"/>
  <c r="BF8" i="3" s="1"/>
  <c r="AN18" i="3"/>
  <c r="BF18" i="3" s="1"/>
  <c r="BG18" i="3" s="1"/>
  <c r="BH18" i="3" s="1"/>
  <c r="AN34" i="3"/>
  <c r="BF34" i="3" s="1"/>
  <c r="AN19" i="3"/>
  <c r="BF19" i="3" s="1"/>
  <c r="AN11" i="3"/>
  <c r="BF11" i="3" s="1"/>
  <c r="BG11" i="3" s="1"/>
  <c r="BH11" i="3" s="1"/>
  <c r="AO44" i="3"/>
  <c r="AN6" i="3"/>
  <c r="BF6" i="3" s="1"/>
  <c r="AN47" i="3"/>
  <c r="BF47" i="3" s="1"/>
  <c r="AN15" i="3"/>
  <c r="BF15" i="3" s="1"/>
  <c r="BG15" i="3" s="1"/>
  <c r="BH15" i="3" s="1"/>
  <c r="AN4" i="3"/>
  <c r="BF4" i="3" s="1"/>
  <c r="AI44" i="3"/>
  <c r="AS43" i="3"/>
  <c r="BK43" i="3" s="1"/>
  <c r="AT43" i="3"/>
  <c r="BL43" i="3" s="1"/>
  <c r="AR43" i="3"/>
  <c r="BJ43" i="3" s="1"/>
  <c r="AK43" i="3"/>
  <c r="BG19" i="3" l="1"/>
  <c r="BH19" i="3" s="1"/>
  <c r="BG34" i="3"/>
  <c r="BH34" i="3" s="1"/>
  <c r="BG43" i="3"/>
  <c r="BH43" i="3" s="1"/>
  <c r="BG27" i="3"/>
  <c r="BH27" i="3" s="1"/>
  <c r="BG21" i="3"/>
  <c r="BH21" i="3" s="1"/>
  <c r="BG38" i="3"/>
  <c r="BH38" i="3" s="1"/>
  <c r="BG36" i="3"/>
  <c r="BH36" i="3" s="1"/>
  <c r="BG13" i="3"/>
  <c r="BH13" i="3" s="1"/>
  <c r="BG10" i="3"/>
  <c r="BH10" i="3" s="1"/>
  <c r="BG28" i="3"/>
  <c r="BH28" i="3" s="1"/>
  <c r="BG48" i="3"/>
  <c r="BH48" i="3" s="1"/>
  <c r="AO45" i="3"/>
  <c r="BG16" i="3"/>
  <c r="BH16" i="3" s="1"/>
  <c r="BG9" i="3"/>
  <c r="BH9" i="3" s="1"/>
  <c r="BG40" i="3"/>
  <c r="BH40" i="3" s="1"/>
  <c r="BG24" i="3"/>
  <c r="BH24" i="3" s="1"/>
  <c r="AM50" i="3"/>
  <c r="AN49" i="3"/>
  <c r="BF49" i="3" s="1"/>
  <c r="BG49" i="3" s="1"/>
  <c r="BH49" i="3" s="1"/>
  <c r="AN7" i="3"/>
  <c r="BF7" i="3" s="1"/>
  <c r="BG7" i="3" s="1"/>
  <c r="BH7" i="3" s="1"/>
  <c r="AN45" i="3"/>
  <c r="BF45" i="3" s="1"/>
  <c r="BG45" i="3" s="1"/>
  <c r="BH45" i="3" s="1"/>
  <c r="AN46" i="3"/>
  <c r="BF46" i="3" s="1"/>
  <c r="AN3" i="3"/>
  <c r="BF3" i="3" s="1"/>
  <c r="BG3" i="3" s="1"/>
  <c r="BH3" i="3" s="1"/>
  <c r="AN12" i="3"/>
  <c r="BF12" i="3" s="1"/>
  <c r="BG12" i="3" s="1"/>
  <c r="BH12" i="3" s="1"/>
  <c r="AN5" i="3"/>
  <c r="BF5" i="3" s="1"/>
  <c r="BG5" i="3" s="1"/>
  <c r="BH5" i="3" s="1"/>
  <c r="AK44" i="3"/>
  <c r="AT44" i="3"/>
  <c r="BL44" i="3" s="1"/>
  <c r="AS44" i="3"/>
  <c r="BK44" i="3" s="1"/>
  <c r="AR44" i="3"/>
  <c r="BJ44" i="3" s="1"/>
  <c r="AI45" i="3"/>
  <c r="AO46" i="3" l="1"/>
  <c r="BG46" i="3"/>
  <c r="BH46" i="3" s="1"/>
  <c r="AN50" i="3"/>
  <c r="BF50" i="3" s="1"/>
  <c r="BG50" i="3" s="1"/>
  <c r="BH50" i="3" s="1"/>
  <c r="AM51" i="3"/>
  <c r="BG6" i="3"/>
  <c r="BH6" i="3" s="1"/>
  <c r="BG8" i="3"/>
  <c r="BH8" i="3" s="1"/>
  <c r="BG4" i="3"/>
  <c r="BH4" i="3" s="1"/>
  <c r="BG47" i="3"/>
  <c r="BH47" i="3" s="1"/>
  <c r="AI46" i="3"/>
  <c r="AT45" i="3"/>
  <c r="BL45" i="3" s="1"/>
  <c r="AS45" i="3"/>
  <c r="BK45" i="3" s="1"/>
  <c r="AR45" i="3"/>
  <c r="BJ45" i="3" s="1"/>
  <c r="AK45" i="3"/>
  <c r="AO47" i="3" l="1"/>
  <c r="AM52" i="3"/>
  <c r="AN51" i="3"/>
  <c r="BF51" i="3" s="1"/>
  <c r="BG51" i="3" s="1"/>
  <c r="BH51" i="3" s="1"/>
  <c r="AK46" i="3"/>
  <c r="AR46" i="3"/>
  <c r="BJ46" i="3" s="1"/>
  <c r="AI47" i="3"/>
  <c r="AS46" i="3"/>
  <c r="BK46" i="3" s="1"/>
  <c r="AT46" i="3"/>
  <c r="BL46" i="3" s="1"/>
  <c r="AN52" i="3" l="1"/>
  <c r="BF52" i="3" s="1"/>
  <c r="BG52" i="3" s="1"/>
  <c r="BH52" i="3" s="1"/>
  <c r="AM53" i="3"/>
  <c r="AO48" i="3"/>
  <c r="AI48" i="3"/>
  <c r="AS47" i="3"/>
  <c r="BK47" i="3" s="1"/>
  <c r="AT47" i="3"/>
  <c r="BL47" i="3" s="1"/>
  <c r="AR47" i="3"/>
  <c r="BJ47" i="3" s="1"/>
  <c r="AK47" i="3"/>
  <c r="AO49" i="3" l="1"/>
  <c r="AP8" i="3" s="1"/>
  <c r="AP48" i="3"/>
  <c r="AP4" i="3"/>
  <c r="AP12" i="3"/>
  <c r="AP16" i="3"/>
  <c r="AP20" i="3"/>
  <c r="AP24" i="3"/>
  <c r="AP28" i="3"/>
  <c r="AP32" i="3"/>
  <c r="AP36" i="3"/>
  <c r="AP40" i="3"/>
  <c r="AP6" i="3"/>
  <c r="AP18" i="3"/>
  <c r="AP30" i="3"/>
  <c r="AP42" i="3"/>
  <c r="AP2" i="3"/>
  <c r="AP5" i="3"/>
  <c r="AP9" i="3"/>
  <c r="AP13" i="3"/>
  <c r="AP17" i="3"/>
  <c r="AP21" i="3"/>
  <c r="AP25" i="3"/>
  <c r="AP29" i="3"/>
  <c r="AP33" i="3"/>
  <c r="AP37" i="3"/>
  <c r="AP41" i="3"/>
  <c r="AP10" i="3"/>
  <c r="AP22" i="3"/>
  <c r="AP34" i="3"/>
  <c r="AP3" i="3"/>
  <c r="AP7" i="3"/>
  <c r="AP11" i="3"/>
  <c r="AP15" i="3"/>
  <c r="AP19" i="3"/>
  <c r="AP23" i="3"/>
  <c r="AP27" i="3"/>
  <c r="AP31" i="3"/>
  <c r="AP35" i="3"/>
  <c r="AP39" i="3"/>
  <c r="AP43" i="3"/>
  <c r="AP45" i="3"/>
  <c r="AP44" i="3"/>
  <c r="AP46" i="3"/>
  <c r="AP14" i="3"/>
  <c r="AP26" i="3"/>
  <c r="AP38" i="3"/>
  <c r="AP47" i="3"/>
  <c r="AM54" i="3"/>
  <c r="AN53" i="3"/>
  <c r="BF53" i="3" s="1"/>
  <c r="BG53" i="3" s="1"/>
  <c r="BH53" i="3" s="1"/>
  <c r="AR48" i="3"/>
  <c r="BJ48" i="3" s="1"/>
  <c r="AT48" i="3"/>
  <c r="BL48" i="3" s="1"/>
  <c r="AS48" i="3"/>
  <c r="BK48" i="3" s="1"/>
  <c r="AI49" i="3"/>
  <c r="AJ48" i="3" s="1"/>
  <c r="AJ11" i="3"/>
  <c r="AJ19" i="3"/>
  <c r="AJ23" i="3"/>
  <c r="AJ27" i="3"/>
  <c r="AJ35" i="3"/>
  <c r="AJ39" i="3"/>
  <c r="AJ9" i="3"/>
  <c r="AJ33" i="3"/>
  <c r="AJ4" i="3"/>
  <c r="AJ8" i="3"/>
  <c r="AJ16" i="3"/>
  <c r="AJ20" i="3"/>
  <c r="AJ24" i="3"/>
  <c r="AJ32" i="3"/>
  <c r="AJ36" i="3"/>
  <c r="AJ40" i="3"/>
  <c r="AJ17" i="3"/>
  <c r="AJ29" i="3"/>
  <c r="AJ41" i="3"/>
  <c r="AJ10" i="3"/>
  <c r="AJ14" i="3"/>
  <c r="AJ18" i="3"/>
  <c r="AJ22" i="3"/>
  <c r="AJ26" i="3"/>
  <c r="AJ30" i="3"/>
  <c r="AJ34" i="3"/>
  <c r="AJ38" i="3"/>
  <c r="AJ42" i="3"/>
  <c r="AJ43" i="3"/>
  <c r="AJ44" i="3"/>
  <c r="AJ5" i="3"/>
  <c r="AJ13" i="3"/>
  <c r="AJ25" i="3"/>
  <c r="AJ37" i="3"/>
  <c r="AK48" i="3"/>
  <c r="AJ47" i="3"/>
  <c r="AJ46" i="3"/>
  <c r="AJ6" i="3" l="1"/>
  <c r="AJ2" i="3"/>
  <c r="AJ28" i="3"/>
  <c r="BC28" i="3" s="1"/>
  <c r="BD28" i="3" s="1"/>
  <c r="BE28" i="3" s="1"/>
  <c r="AJ12" i="3"/>
  <c r="AJ21" i="3"/>
  <c r="AJ31" i="3"/>
  <c r="AJ15" i="3"/>
  <c r="BC15" i="3" s="1"/>
  <c r="AN54" i="3"/>
  <c r="BF54" i="3" s="1"/>
  <c r="BG54" i="3" s="1"/>
  <c r="BH54" i="3" s="1"/>
  <c r="AM55" i="3"/>
  <c r="AO50" i="3"/>
  <c r="AP49" i="3"/>
  <c r="BC48" i="3"/>
  <c r="AD48" i="3"/>
  <c r="CD48" i="3" s="1"/>
  <c r="AD38" i="3"/>
  <c r="CD38" i="3" s="1"/>
  <c r="BC38" i="3"/>
  <c r="AD2" i="3"/>
  <c r="CD2" i="3" s="1"/>
  <c r="BC2" i="3"/>
  <c r="BC21" i="3"/>
  <c r="AD21" i="3"/>
  <c r="CD21" i="3" s="1"/>
  <c r="BC47" i="3"/>
  <c r="AD47" i="3"/>
  <c r="CD47" i="3" s="1"/>
  <c r="AK49" i="3"/>
  <c r="AL48" i="3" s="1"/>
  <c r="AL27" i="3"/>
  <c r="AL26" i="3"/>
  <c r="AL3" i="3"/>
  <c r="AL45" i="3"/>
  <c r="AL28" i="3"/>
  <c r="AL44" i="3"/>
  <c r="AL19" i="3"/>
  <c r="BC13" i="3"/>
  <c r="AD13" i="3"/>
  <c r="CD13" i="3" s="1"/>
  <c r="AD42" i="3"/>
  <c r="CD42" i="3" s="1"/>
  <c r="BC42" i="3"/>
  <c r="AD26" i="3"/>
  <c r="CD26" i="3" s="1"/>
  <c r="BC26" i="3"/>
  <c r="AD10" i="3"/>
  <c r="CD10" i="3" s="1"/>
  <c r="BC10" i="3"/>
  <c r="BC17" i="3"/>
  <c r="AD17" i="3"/>
  <c r="CD17" i="3" s="1"/>
  <c r="BC32" i="3"/>
  <c r="AD32" i="3"/>
  <c r="CD32" i="3" s="1"/>
  <c r="BC16" i="3"/>
  <c r="AD16" i="3"/>
  <c r="CD16" i="3" s="1"/>
  <c r="BC33" i="3"/>
  <c r="BD33" i="3" s="1"/>
  <c r="BE33" i="3" s="1"/>
  <c r="AD33" i="3"/>
  <c r="CD33" i="3" s="1"/>
  <c r="BC35" i="3"/>
  <c r="AD35" i="3"/>
  <c r="CD35" i="3" s="1"/>
  <c r="BC19" i="3"/>
  <c r="AD19" i="3"/>
  <c r="CD19" i="3" s="1"/>
  <c r="BC5" i="3"/>
  <c r="AD5" i="3"/>
  <c r="CD5" i="3" s="1"/>
  <c r="AD6" i="3"/>
  <c r="CD6" i="3" s="1"/>
  <c r="BC6" i="3"/>
  <c r="BD6" i="3" s="1"/>
  <c r="BE6" i="3" s="1"/>
  <c r="BC12" i="3"/>
  <c r="AD12" i="3"/>
  <c r="CD12" i="3" s="1"/>
  <c r="AD15" i="3"/>
  <c r="CD15" i="3" s="1"/>
  <c r="BC37" i="3"/>
  <c r="AD37" i="3"/>
  <c r="CD37" i="3" s="1"/>
  <c r="BC44" i="3"/>
  <c r="AD44" i="3"/>
  <c r="CD44" i="3" s="1"/>
  <c r="AD34" i="3"/>
  <c r="CD34" i="3" s="1"/>
  <c r="BC34" i="3"/>
  <c r="BD34" i="3" s="1"/>
  <c r="BE34" i="3" s="1"/>
  <c r="AD18" i="3"/>
  <c r="CD18" i="3" s="1"/>
  <c r="BC18" i="3"/>
  <c r="BD18" i="3" s="1"/>
  <c r="BE18" i="3" s="1"/>
  <c r="BC41" i="3"/>
  <c r="AD41" i="3"/>
  <c r="CD41" i="3" s="1"/>
  <c r="BC40" i="3"/>
  <c r="AD40" i="3"/>
  <c r="CD40" i="3" s="1"/>
  <c r="BC24" i="3"/>
  <c r="AD24" i="3"/>
  <c r="CD24" i="3" s="1"/>
  <c r="BC8" i="3"/>
  <c r="AD8" i="3"/>
  <c r="CD8" i="3" s="1"/>
  <c r="BC9" i="3"/>
  <c r="AD9" i="3"/>
  <c r="CD9" i="3" s="1"/>
  <c r="BC27" i="3"/>
  <c r="AD27" i="3"/>
  <c r="CD27" i="3" s="1"/>
  <c r="BC11" i="3"/>
  <c r="AD11" i="3"/>
  <c r="CD11" i="3" s="1"/>
  <c r="AD22" i="3"/>
  <c r="CD22" i="3" s="1"/>
  <c r="BC22" i="3"/>
  <c r="BC31" i="3"/>
  <c r="AD31" i="3"/>
  <c r="CD31" i="3" s="1"/>
  <c r="BC46" i="3"/>
  <c r="AD46" i="3"/>
  <c r="CD46" i="3" s="1"/>
  <c r="BC25" i="3"/>
  <c r="AD25" i="3"/>
  <c r="CD25" i="3" s="1"/>
  <c r="BC43" i="3"/>
  <c r="AD43" i="3"/>
  <c r="CD43" i="3" s="1"/>
  <c r="BC30" i="3"/>
  <c r="AD30" i="3"/>
  <c r="CD30" i="3" s="1"/>
  <c r="AD14" i="3"/>
  <c r="CD14" i="3" s="1"/>
  <c r="BC14" i="3"/>
  <c r="BD14" i="3" s="1"/>
  <c r="BE14" i="3" s="1"/>
  <c r="BC29" i="3"/>
  <c r="AD29" i="3"/>
  <c r="CD29" i="3" s="1"/>
  <c r="BC36" i="3"/>
  <c r="BD36" i="3" s="1"/>
  <c r="BE36" i="3" s="1"/>
  <c r="AD36" i="3"/>
  <c r="CD36" i="3" s="1"/>
  <c r="BC20" i="3"/>
  <c r="BD20" i="3" s="1"/>
  <c r="BE20" i="3" s="1"/>
  <c r="AD20" i="3"/>
  <c r="CD20" i="3" s="1"/>
  <c r="BC4" i="3"/>
  <c r="AD4" i="3"/>
  <c r="CD4" i="3" s="1"/>
  <c r="BC39" i="3"/>
  <c r="AD39" i="3"/>
  <c r="CD39" i="3" s="1"/>
  <c r="BC23" i="3"/>
  <c r="AD23" i="3"/>
  <c r="CD23" i="3" s="1"/>
  <c r="AI50" i="3"/>
  <c r="AT49" i="3"/>
  <c r="BL49" i="3" s="1"/>
  <c r="AS49" i="3"/>
  <c r="BK49" i="3" s="1"/>
  <c r="AJ49" i="3"/>
  <c r="AR49" i="3"/>
  <c r="BJ49" i="3" s="1"/>
  <c r="AJ7" i="3"/>
  <c r="AJ45" i="3"/>
  <c r="AJ3" i="3"/>
  <c r="AD28" i="3" l="1"/>
  <c r="CD28" i="3" s="1"/>
  <c r="BD23" i="3"/>
  <c r="BE23" i="3" s="1"/>
  <c r="BD43" i="3"/>
  <c r="BE43" i="3" s="1"/>
  <c r="BD11" i="3"/>
  <c r="BE11" i="3" s="1"/>
  <c r="BD9" i="3"/>
  <c r="BE9" i="3" s="1"/>
  <c r="BD41" i="3"/>
  <c r="BE41" i="3" s="1"/>
  <c r="AL12" i="3"/>
  <c r="AL10" i="3"/>
  <c r="BD39" i="3"/>
  <c r="BE39" i="3" s="1"/>
  <c r="BD21" i="3"/>
  <c r="BE21" i="3" s="1"/>
  <c r="AO51" i="3"/>
  <c r="AP50" i="3"/>
  <c r="BD26" i="3"/>
  <c r="BE26" i="3" s="1"/>
  <c r="AM56" i="3"/>
  <c r="AN55" i="3"/>
  <c r="BF55" i="3" s="1"/>
  <c r="BG55" i="3" s="1"/>
  <c r="BH55" i="3" s="1"/>
  <c r="AL29" i="3"/>
  <c r="BC7" i="3"/>
  <c r="BD7" i="3" s="1"/>
  <c r="BE7" i="3" s="1"/>
  <c r="AD7" i="3"/>
  <c r="CD7" i="3" s="1"/>
  <c r="AI51" i="3"/>
  <c r="AJ50" i="3"/>
  <c r="AT50" i="3"/>
  <c r="BL50" i="3" s="1"/>
  <c r="AR50" i="3"/>
  <c r="BJ50" i="3" s="1"/>
  <c r="AS50" i="3"/>
  <c r="BK50" i="3" s="1"/>
  <c r="BD29" i="3"/>
  <c r="BE29" i="3" s="1"/>
  <c r="BD30" i="3"/>
  <c r="BE30" i="3" s="1"/>
  <c r="BD25" i="3"/>
  <c r="BE25" i="3" s="1"/>
  <c r="BD31" i="3"/>
  <c r="BE31" i="3" s="1"/>
  <c r="BD27" i="3"/>
  <c r="BE27" i="3" s="1"/>
  <c r="BD8" i="3"/>
  <c r="BE8" i="3" s="1"/>
  <c r="BD40" i="3"/>
  <c r="BE40" i="3" s="1"/>
  <c r="BD44" i="3"/>
  <c r="BE44" i="3" s="1"/>
  <c r="BD15" i="3"/>
  <c r="BE15" i="3" s="1"/>
  <c r="BD19" i="3"/>
  <c r="BE19" i="3" s="1"/>
  <c r="BD32" i="3"/>
  <c r="BE32" i="3" s="1"/>
  <c r="AL31" i="3"/>
  <c r="AL41" i="3"/>
  <c r="AL32" i="3"/>
  <c r="AL16" i="3"/>
  <c r="AL46" i="3"/>
  <c r="AL15" i="3"/>
  <c r="AL30" i="3"/>
  <c r="AL14" i="3"/>
  <c r="AL39" i="3"/>
  <c r="AL33" i="3"/>
  <c r="AL17" i="3"/>
  <c r="BD38" i="3"/>
  <c r="BE38" i="3" s="1"/>
  <c r="BC3" i="3"/>
  <c r="BD3" i="3" s="1"/>
  <c r="BE3" i="3" s="1"/>
  <c r="AD3" i="3"/>
  <c r="CD3" i="3" s="1"/>
  <c r="AL49" i="3"/>
  <c r="AK50" i="3"/>
  <c r="AL47" i="3"/>
  <c r="BC45" i="3"/>
  <c r="BD45" i="3" s="1"/>
  <c r="BE45" i="3" s="1"/>
  <c r="AD45" i="3"/>
  <c r="CD45" i="3" s="1"/>
  <c r="BD46" i="3"/>
  <c r="BE46" i="3" s="1"/>
  <c r="BD24" i="3"/>
  <c r="BE24" i="3" s="1"/>
  <c r="BD37" i="3"/>
  <c r="BE37" i="3" s="1"/>
  <c r="BD12" i="3"/>
  <c r="BE12" i="3" s="1"/>
  <c r="BD5" i="3"/>
  <c r="BE5" i="3" s="1"/>
  <c r="BD35" i="3"/>
  <c r="BE35" i="3" s="1"/>
  <c r="BD16" i="3"/>
  <c r="BE16" i="3" s="1"/>
  <c r="BD17" i="3"/>
  <c r="BE17" i="3" s="1"/>
  <c r="BD13" i="3"/>
  <c r="BE13" i="3" s="1"/>
  <c r="AL7" i="3"/>
  <c r="AL40" i="3"/>
  <c r="AL24" i="3"/>
  <c r="AL8" i="3"/>
  <c r="AL35" i="3"/>
  <c r="AL38" i="3"/>
  <c r="AL22" i="3"/>
  <c r="AL6" i="3"/>
  <c r="AL11" i="3"/>
  <c r="AL25" i="3"/>
  <c r="AL9" i="3"/>
  <c r="BC49" i="3"/>
  <c r="BD49" i="3" s="1"/>
  <c r="BE49" i="3" s="1"/>
  <c r="AD49" i="3"/>
  <c r="CD49" i="3" s="1"/>
  <c r="AL13" i="3"/>
  <c r="BD22" i="3"/>
  <c r="BE22" i="3" s="1"/>
  <c r="BD10" i="3"/>
  <c r="BE10" i="3" s="1"/>
  <c r="BD42" i="3"/>
  <c r="BE42" i="3" s="1"/>
  <c r="AL43" i="3"/>
  <c r="AL42" i="3"/>
  <c r="AL36" i="3"/>
  <c r="AL20" i="3"/>
  <c r="AL4" i="3"/>
  <c r="AL23" i="3"/>
  <c r="AL34" i="3"/>
  <c r="AL18" i="3"/>
  <c r="AL2" i="3"/>
  <c r="AL37" i="3"/>
  <c r="AL21" i="3"/>
  <c r="AL5" i="3"/>
  <c r="BD47" i="3"/>
  <c r="BE47" i="3" s="1"/>
  <c r="BD48" i="3"/>
  <c r="BE48" i="3" s="1"/>
  <c r="AO52" i="3" l="1"/>
  <c r="AP51" i="3"/>
  <c r="AN56" i="3"/>
  <c r="BF56" i="3" s="1"/>
  <c r="BG56" i="3" s="1"/>
  <c r="BH56" i="3" s="1"/>
  <c r="AM57" i="3"/>
  <c r="AS51" i="3"/>
  <c r="BK51" i="3" s="1"/>
  <c r="AJ51" i="3"/>
  <c r="AI52" i="3"/>
  <c r="AR51" i="3"/>
  <c r="BJ51" i="3" s="1"/>
  <c r="AT51" i="3"/>
  <c r="BL51" i="3" s="1"/>
  <c r="BD4" i="3"/>
  <c r="BE4" i="3" s="1"/>
  <c r="AL50" i="3"/>
  <c r="AK51" i="3"/>
  <c r="AD50" i="3"/>
  <c r="CD50" i="3" s="1"/>
  <c r="BC50" i="3"/>
  <c r="BD50" i="3" s="1"/>
  <c r="BE50" i="3" s="1"/>
  <c r="AN57" i="3" l="1"/>
  <c r="BF57" i="3" s="1"/>
  <c r="BG57" i="3" s="1"/>
  <c r="BH57" i="3" s="1"/>
  <c r="AM58" i="3"/>
  <c r="AP52" i="3"/>
  <c r="AO53" i="3"/>
  <c r="AL51" i="3"/>
  <c r="AK52" i="3"/>
  <c r="AS52" i="3"/>
  <c r="BK52" i="3" s="1"/>
  <c r="AT52" i="3"/>
  <c r="BL52" i="3" s="1"/>
  <c r="AI53" i="3"/>
  <c r="AJ52" i="3"/>
  <c r="AR52" i="3"/>
  <c r="BJ52" i="3" s="1"/>
  <c r="BC51" i="3"/>
  <c r="BD51" i="3" s="1"/>
  <c r="BE51" i="3" s="1"/>
  <c r="AD51" i="3"/>
  <c r="CD51" i="3" s="1"/>
  <c r="AP53" i="3" l="1"/>
  <c r="AO54" i="3"/>
  <c r="AM59" i="3"/>
  <c r="AN58" i="3"/>
  <c r="BF58" i="3" s="1"/>
  <c r="BG58" i="3" s="1"/>
  <c r="BH58" i="3" s="1"/>
  <c r="BC52" i="3"/>
  <c r="BD52" i="3" s="1"/>
  <c r="BE52" i="3" s="1"/>
  <c r="AD52" i="3"/>
  <c r="CD52" i="3" s="1"/>
  <c r="AK53" i="3"/>
  <c r="AL52" i="3"/>
  <c r="AI54" i="3"/>
  <c r="AR53" i="3"/>
  <c r="BJ53" i="3" s="1"/>
  <c r="AT53" i="3"/>
  <c r="BL53" i="3" s="1"/>
  <c r="AJ53" i="3"/>
  <c r="AS53" i="3"/>
  <c r="BK53" i="3" s="1"/>
  <c r="AM60" i="3" l="1"/>
  <c r="AN59" i="3"/>
  <c r="BF59" i="3" s="1"/>
  <c r="BG59" i="3" s="1"/>
  <c r="BH59" i="3" s="1"/>
  <c r="AP54" i="3"/>
  <c r="AO55" i="3"/>
  <c r="BC53" i="3"/>
  <c r="BD53" i="3" s="1"/>
  <c r="BE53" i="3" s="1"/>
  <c r="AD53" i="3"/>
  <c r="CD53" i="3" s="1"/>
  <c r="AK54" i="3"/>
  <c r="AL53" i="3"/>
  <c r="AI55" i="3"/>
  <c r="AR54" i="3"/>
  <c r="BJ54" i="3" s="1"/>
  <c r="AJ54" i="3"/>
  <c r="AT54" i="3"/>
  <c r="BL54" i="3" s="1"/>
  <c r="AS54" i="3"/>
  <c r="BK54" i="3" s="1"/>
  <c r="AO56" i="3" l="1"/>
  <c r="AP55" i="3"/>
  <c r="AM61" i="3"/>
  <c r="AN60" i="3"/>
  <c r="BF60" i="3" s="1"/>
  <c r="BG60" i="3" s="1"/>
  <c r="BH60" i="3" s="1"/>
  <c r="AK55" i="3"/>
  <c r="AL54" i="3"/>
  <c r="AD54" i="3"/>
  <c r="CD54" i="3" s="1"/>
  <c r="BC54" i="3"/>
  <c r="BD54" i="3" s="1"/>
  <c r="BE54" i="3" s="1"/>
  <c r="AT55" i="3"/>
  <c r="BL55" i="3" s="1"/>
  <c r="AI56" i="3"/>
  <c r="AS55" i="3"/>
  <c r="BK55" i="3" s="1"/>
  <c r="AJ55" i="3"/>
  <c r="AR55" i="3"/>
  <c r="BJ55" i="3" s="1"/>
  <c r="AM62" i="3" l="1"/>
  <c r="AN61" i="3"/>
  <c r="BF61" i="3" s="1"/>
  <c r="BG61" i="3" s="1"/>
  <c r="BH61" i="3" s="1"/>
  <c r="AO57" i="3"/>
  <c r="AP56" i="3"/>
  <c r="BC55" i="3"/>
  <c r="BD55" i="3" s="1"/>
  <c r="BE55" i="3" s="1"/>
  <c r="AD55" i="3"/>
  <c r="CD55" i="3" s="1"/>
  <c r="AI57" i="3"/>
  <c r="AT56" i="3"/>
  <c r="BL56" i="3" s="1"/>
  <c r="AJ56" i="3"/>
  <c r="AS56" i="3"/>
  <c r="BK56" i="3" s="1"/>
  <c r="AR56" i="3"/>
  <c r="BJ56" i="3" s="1"/>
  <c r="AL55" i="3"/>
  <c r="AK56" i="3"/>
  <c r="AP57" i="3" l="1"/>
  <c r="AO58" i="3"/>
  <c r="AM63" i="3"/>
  <c r="AN62" i="3"/>
  <c r="BF62" i="3" s="1"/>
  <c r="BG62" i="3" s="1"/>
  <c r="BH62" i="3" s="1"/>
  <c r="AI58" i="3"/>
  <c r="AR57" i="3"/>
  <c r="BJ57" i="3" s="1"/>
  <c r="AJ57" i="3"/>
  <c r="AT57" i="3"/>
  <c r="BL57" i="3" s="1"/>
  <c r="AS57" i="3"/>
  <c r="BK57" i="3" s="1"/>
  <c r="AL56" i="3"/>
  <c r="AK57" i="3"/>
  <c r="BC56" i="3"/>
  <c r="BD56" i="3" s="1"/>
  <c r="BE56" i="3" s="1"/>
  <c r="AD56" i="3"/>
  <c r="CD56" i="3" s="1"/>
  <c r="AN63" i="3" l="1"/>
  <c r="BF63" i="3" s="1"/>
  <c r="BG63" i="3" s="1"/>
  <c r="BH63" i="3" s="1"/>
  <c r="AM64" i="3"/>
  <c r="AP58" i="3"/>
  <c r="AO59" i="3"/>
  <c r="AK58" i="3"/>
  <c r="AL57" i="3"/>
  <c r="BC57" i="3"/>
  <c r="BD57" i="3" s="1"/>
  <c r="BE57" i="3" s="1"/>
  <c r="AD57" i="3"/>
  <c r="CD57" i="3" s="1"/>
  <c r="AR58" i="3"/>
  <c r="BJ58" i="3" s="1"/>
  <c r="AI59" i="3"/>
  <c r="AJ58" i="3"/>
  <c r="AT58" i="3"/>
  <c r="BL58" i="3" s="1"/>
  <c r="AS58" i="3"/>
  <c r="BK58" i="3" s="1"/>
  <c r="AO60" i="3" l="1"/>
  <c r="AP59" i="3"/>
  <c r="AN64" i="3"/>
  <c r="BF64" i="3" s="1"/>
  <c r="BG64" i="3" s="1"/>
  <c r="BH64" i="3" s="1"/>
  <c r="AM65" i="3"/>
  <c r="AN65" i="3" s="1"/>
  <c r="BF65" i="3" s="1"/>
  <c r="AJ59" i="3"/>
  <c r="AI60" i="3"/>
  <c r="AS59" i="3"/>
  <c r="BK59" i="3" s="1"/>
  <c r="AT59" i="3"/>
  <c r="BL59" i="3" s="1"/>
  <c r="AR59" i="3"/>
  <c r="BJ59" i="3" s="1"/>
  <c r="AD58" i="3"/>
  <c r="CD58" i="3" s="1"/>
  <c r="BC58" i="3"/>
  <c r="BD58" i="3" s="1"/>
  <c r="BE58" i="3" s="1"/>
  <c r="AL58" i="3"/>
  <c r="AK59" i="3"/>
  <c r="BG65" i="3" l="1"/>
  <c r="BH65" i="3" s="1"/>
  <c r="AP60" i="3"/>
  <c r="AO61" i="3"/>
  <c r="AI61" i="3"/>
  <c r="AT60" i="3"/>
  <c r="BL60" i="3" s="1"/>
  <c r="AJ60" i="3"/>
  <c r="AR60" i="3"/>
  <c r="BJ60" i="3" s="1"/>
  <c r="AS60" i="3"/>
  <c r="BK60" i="3" s="1"/>
  <c r="AK60" i="3"/>
  <c r="AL59" i="3"/>
  <c r="BC59" i="3"/>
  <c r="BD59" i="3" s="1"/>
  <c r="BE59" i="3" s="1"/>
  <c r="AD59" i="3"/>
  <c r="CD59" i="3" s="1"/>
  <c r="AP61" i="3" l="1"/>
  <c r="AO62" i="3"/>
  <c r="BC60" i="3"/>
  <c r="BD60" i="3" s="1"/>
  <c r="BE60" i="3" s="1"/>
  <c r="AD60" i="3"/>
  <c r="CD60" i="3" s="1"/>
  <c r="AL60" i="3"/>
  <c r="AK61" i="3"/>
  <c r="AT61" i="3"/>
  <c r="BL61" i="3" s="1"/>
  <c r="AI62" i="3"/>
  <c r="AR61" i="3"/>
  <c r="BJ61" i="3" s="1"/>
  <c r="AJ61" i="3"/>
  <c r="AS61" i="3"/>
  <c r="BK61" i="3" s="1"/>
  <c r="AP62" i="3" l="1"/>
  <c r="AO63" i="3"/>
  <c r="BC61" i="3"/>
  <c r="BD61" i="3" s="1"/>
  <c r="BE61" i="3" s="1"/>
  <c r="AD61" i="3"/>
  <c r="CD61" i="3" s="1"/>
  <c r="AK62" i="3"/>
  <c r="AL61" i="3"/>
  <c r="AR62" i="3"/>
  <c r="BJ62" i="3" s="1"/>
  <c r="AI63" i="3"/>
  <c r="AJ62" i="3"/>
  <c r="AS62" i="3"/>
  <c r="BK62" i="3" s="1"/>
  <c r="AT62" i="3"/>
  <c r="BL62" i="3" s="1"/>
  <c r="AP63" i="3" l="1"/>
  <c r="AO64" i="3"/>
  <c r="AJ63" i="3"/>
  <c r="AI64" i="3"/>
  <c r="AT63" i="3"/>
  <c r="BL63" i="3" s="1"/>
  <c r="AS63" i="3"/>
  <c r="BK63" i="3" s="1"/>
  <c r="AR63" i="3"/>
  <c r="BJ63" i="3" s="1"/>
  <c r="AL62" i="3"/>
  <c r="AK63" i="3"/>
  <c r="AD62" i="3"/>
  <c r="CD62" i="3" s="1"/>
  <c r="BC62" i="3"/>
  <c r="BD62" i="3" s="1"/>
  <c r="BE62" i="3" s="1"/>
  <c r="AO65" i="3" l="1"/>
  <c r="AP65" i="3" s="1"/>
  <c r="AP64" i="3"/>
  <c r="AI65" i="3"/>
  <c r="AT64" i="3"/>
  <c r="BL64" i="3" s="1"/>
  <c r="AJ64" i="3"/>
  <c r="AS64" i="3"/>
  <c r="BK64" i="3" s="1"/>
  <c r="AR64" i="3"/>
  <c r="BJ64" i="3" s="1"/>
  <c r="AL63" i="3"/>
  <c r="AK64" i="3"/>
  <c r="BC63" i="3"/>
  <c r="BD63" i="3" s="1"/>
  <c r="BE63" i="3" s="1"/>
  <c r="AD63" i="3"/>
  <c r="CD63" i="3" s="1"/>
  <c r="BC64" i="3" l="1"/>
  <c r="BD64" i="3" s="1"/>
  <c r="BE64" i="3" s="1"/>
  <c r="AD64" i="3"/>
  <c r="CD64" i="3" s="1"/>
  <c r="AK65" i="3"/>
  <c r="AL65" i="3" s="1"/>
  <c r="AL64" i="3"/>
  <c r="AR65" i="3"/>
  <c r="BJ65" i="3" s="1"/>
  <c r="AS65" i="3"/>
  <c r="BK65" i="3" s="1"/>
  <c r="AJ65" i="3"/>
  <c r="AT65" i="3"/>
  <c r="BL65" i="3" s="1"/>
  <c r="BC65" i="3" l="1"/>
  <c r="BD65" i="3" s="1"/>
  <c r="BE65" i="3" s="1"/>
  <c r="AD65" i="3"/>
  <c r="CD65" i="3" s="1"/>
</calcChain>
</file>

<file path=xl/comments1.xml><?xml version="1.0" encoding="utf-8"?>
<comments xmlns="http://schemas.openxmlformats.org/spreadsheetml/2006/main">
  <authors>
    <author>UKDS.Stat</author>
  </authors>
  <commentList>
    <comment ref="DZ6" author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  <comment ref="CJ13" authorId="0">
      <text>
        <r>
          <rPr>
            <sz val="9"/>
            <color indexed="81"/>
            <rFont val="Tahoma"/>
            <family val="2"/>
          </rPr>
          <t>B: Break</t>
        </r>
      </text>
    </comment>
    <comment ref="CJ14" authorId="0">
      <text>
        <r>
          <rPr>
            <sz val="9"/>
            <color indexed="81"/>
            <rFont val="Tahoma"/>
            <family val="2"/>
          </rPr>
          <t>B: Break</t>
        </r>
      </text>
    </comment>
  </commentList>
</comments>
</file>

<file path=xl/comments2.xml><?xml version="1.0" encoding="utf-8"?>
<comments xmlns="http://schemas.openxmlformats.org/spreadsheetml/2006/main">
  <authors>
    <author>UKDS.Stat</author>
  </authors>
  <commentList>
    <comment ref="BN6" author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  <comment ref="AS13" authorId="0">
      <text>
        <r>
          <rPr>
            <sz val="9"/>
            <color indexed="81"/>
            <rFont val="Tahoma"/>
            <family val="2"/>
          </rPr>
          <t>B: Break</t>
        </r>
      </text>
    </comment>
    <comment ref="AS14" authorId="0">
      <text>
        <r>
          <rPr>
            <sz val="9"/>
            <color indexed="81"/>
            <rFont val="Tahoma"/>
            <family val="2"/>
          </rPr>
          <t>B: Break</t>
        </r>
      </text>
    </comment>
  </commentList>
</comments>
</file>

<file path=xl/comments3.xml><?xml version="1.0" encoding="utf-8"?>
<comments xmlns="http://schemas.openxmlformats.org/spreadsheetml/2006/main">
  <authors>
    <author>UKDS.Stat</author>
  </authors>
  <commentList>
    <comment ref="R45" authorId="0">
      <text>
        <r>
          <rPr>
            <sz val="9"/>
            <color indexed="81"/>
            <rFont val="Tahoma"/>
            <family val="2"/>
          </rPr>
          <t>B: Break</t>
        </r>
      </text>
    </comment>
    <comment ref="S45" authorId="0">
      <text>
        <r>
          <rPr>
            <sz val="9"/>
            <color indexed="81"/>
            <rFont val="Tahoma"/>
            <family val="2"/>
          </rPr>
          <t>B: Break</t>
        </r>
      </text>
    </comment>
    <comment ref="I66" author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</commentList>
</comments>
</file>

<file path=xl/comments4.xml><?xml version="1.0" encoding="utf-8"?>
<comments xmlns="http://schemas.openxmlformats.org/spreadsheetml/2006/main">
  <authors>
    <author>UKDS.Stat</author>
  </authors>
  <commentList>
    <comment ref="BN6" author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  <comment ref="AS13" authorId="0">
      <text>
        <r>
          <rPr>
            <sz val="9"/>
            <color indexed="81"/>
            <rFont val="Tahoma"/>
            <family val="2"/>
          </rPr>
          <t>B: Break</t>
        </r>
      </text>
    </comment>
    <comment ref="AS14" authorId="0">
      <text>
        <r>
          <rPr>
            <sz val="9"/>
            <color indexed="81"/>
            <rFont val="Tahoma"/>
            <family val="2"/>
          </rPr>
          <t>B: Break</t>
        </r>
      </text>
    </comment>
  </commentList>
</comments>
</file>

<file path=xl/sharedStrings.xml><?xml version="1.0" encoding="utf-8"?>
<sst xmlns="http://schemas.openxmlformats.org/spreadsheetml/2006/main" count="1861" uniqueCount="166">
  <si>
    <t>Dates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</si>
  <si>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</si>
  <si>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</si>
  <si>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</si>
  <si>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</si>
  <si>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</si>
  <si>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</si>
  <si>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</si>
  <si>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</si>
  <si>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</si>
  <si>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</si>
  <si>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</si>
  <si>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</si>
  <si>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</si>
  <si>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</si>
  <si>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</si>
  <si>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</si>
  <si>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</si>
  <si>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</si>
  <si>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</si>
  <si>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</si>
  <si>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</si>
  <si>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</si>
  <si>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</si>
  <si>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</si>
  <si>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</si>
  <si>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</si>
  <si>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</si>
  <si>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</si>
  <si>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</si>
  <si>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</si>
  <si>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</si>
  <si>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</si>
  <si>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</si>
  <si>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</si>
  <si>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</si>
  <si>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</si>
  <si>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</si>
  <si>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</si>
  <si>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</si>
  <si>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</si>
  <si>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</si>
  <si>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</si>
  <si>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</si>
  <si>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</si>
  <si>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</si>
  <si>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</si>
  <si>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</si>
  <si>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</si>
  <si>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</si>
  <si>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</si>
  <si>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</si>
  <si>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</si>
  <si>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</si>
  <si>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</si>
  <si>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</si>
  <si>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</si>
  <si>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</si>
  <si>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</si>
  <si>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</si>
  <si>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</si>
  <si>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</si>
  <si>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</si>
  <si>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</si>
  <si>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</si>
  <si>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/>
  </si>
  <si>
    <t>..</t>
  </si>
  <si>
    <t>(V)</t>
  </si>
  <si>
    <t>RGDPind</t>
  </si>
  <si>
    <t>PMind</t>
  </si>
  <si>
    <t>PXind</t>
  </si>
  <si>
    <t>MonMrktRpa</t>
  </si>
  <si>
    <t>CPIInflpa</t>
  </si>
  <si>
    <t>USRGDPind</t>
  </si>
  <si>
    <t>USMonMrktRpa</t>
  </si>
  <si>
    <t>USCPIInflpa</t>
  </si>
  <si>
    <t>PrivFinConsVolConstPsaNCmln</t>
  </si>
  <si>
    <t>USFinPrivConsChainedVolsaNCmln</t>
  </si>
  <si>
    <t>ln(RGDPind)</t>
  </si>
  <si>
    <t>ln(USRGDPind)</t>
  </si>
  <si>
    <t>CPIInflpq</t>
  </si>
  <si>
    <t>USCPIInflpq</t>
  </si>
  <si>
    <t>PMInflpq</t>
  </si>
  <si>
    <t>USMonMrktRpq</t>
  </si>
  <si>
    <t>MonMrktRpq</t>
  </si>
  <si>
    <t>PMInflpa</t>
  </si>
  <si>
    <t>Q1-2015</t>
  </si>
  <si>
    <t>RGDPindsa</t>
  </si>
  <si>
    <t>AM150727: Seasonal adjustment for any series not sa at source has been implemented using the Census-X-12 procedure in EViews 8 (and is marked with yellow background and "sa" appended to the name of the series.</t>
  </si>
  <si>
    <t>Legend:</t>
  </si>
  <si>
    <t>Indicates data that is new or has changed since previous cycle (applicable to IFS subscription only); does not indicate changes in magnitude or decimal or the addition of countries to IFS.</t>
  </si>
  <si>
    <t>Bibliographic citation: International Monetary Fund (2015): International Financial Statistics (Edition: July 2015). UK Data Service.</t>
  </si>
  <si>
    <t>AM150727: The base year for RGDPind (99BVRZF) and USRGDPind (99BVRZF) is 2010; this can be verified by clicking on the "i" icon in the raw data Excel file, which links to the IFS via UK Data Service.</t>
  </si>
  <si>
    <t>CPindpq1998q4</t>
  </si>
  <si>
    <t>CPindpa1998q4</t>
  </si>
  <si>
    <t>USCPindpq1998q4</t>
  </si>
  <si>
    <t>USCPindpa1998q4</t>
  </si>
  <si>
    <t>CPindpq2010</t>
  </si>
  <si>
    <t>CPindpa2010</t>
  </si>
  <si>
    <t>USCPindpq2010</t>
  </si>
  <si>
    <t>USCPindpa2010</t>
  </si>
  <si>
    <t>USDrereopindpq2010</t>
  </si>
  <si>
    <t>USDrereopindpq2010ratio</t>
  </si>
  <si>
    <t>ToTratiopq</t>
  </si>
  <si>
    <t>ToTindpq</t>
  </si>
  <si>
    <t>PrivFinConsVolConstPsaindpq2010</t>
  </si>
  <si>
    <t>ln(CPindpq2010)</t>
  </si>
  <si>
    <t>ln(USCPindpq2010)</t>
  </si>
  <si>
    <t>ln(USDxreopindpq2010)</t>
  </si>
  <si>
    <t>ln(USDrereopindpq2010)</t>
  </si>
  <si>
    <t>ln(USDrereopq2010ratio)</t>
  </si>
  <si>
    <t>CHECKapproxCPinflpq</t>
  </si>
  <si>
    <t>CHECKapproxCPinflpa</t>
  </si>
  <si>
    <t>CHECKapproxUSCPinflpq</t>
  </si>
  <si>
    <t>CHECKapproxUSCPinflpa</t>
  </si>
  <si>
    <t>needs data for 1999q4</t>
  </si>
  <si>
    <t>ln(ToTindpq)</t>
  </si>
  <si>
    <t>ln(ToTratiopq)</t>
  </si>
  <si>
    <t>ln(RGDPindsa)</t>
  </si>
  <si>
    <t>USFinPrivConsChainedVolsaindpq2010</t>
  </si>
  <si>
    <t>ln(USFinPrivConsChainedVolsaindpq2010)</t>
  </si>
  <si>
    <t>needed for computation of PMInflpq and PMInflpa for Q4-2014</t>
  </si>
  <si>
    <t>CHECKapproxpercchngpq</t>
  </si>
  <si>
    <t>TotPopInThousandssa</t>
  </si>
  <si>
    <t>EconActivePopInThousandssa</t>
  </si>
  <si>
    <t>USTotPopInThousandssa</t>
  </si>
  <si>
    <t>USEconActivePopInThousandssa</t>
  </si>
  <si>
    <t>n.a.</t>
  </si>
  <si>
    <t>RGDPExpendApprCurrentPsaNCmln</t>
  </si>
  <si>
    <t>RGDPExpendApprConstP2003saNCmln</t>
  </si>
  <si>
    <t>USRGDPExpendApprChainedVolsaNCmln</t>
  </si>
  <si>
    <t>USRGDPExpendApprChainedVolsaNCpc</t>
  </si>
  <si>
    <t>ln(USRGDPExpendApprChainedVolsaNCpc)</t>
  </si>
  <si>
    <t>ln(RGDPExpendApprConstP2003saNCpc)</t>
  </si>
  <si>
    <t>USFinPrivConsChainedVolsaNCpc</t>
  </si>
  <si>
    <t>ln(PrivFinConsVolConstPsaNCpc)</t>
  </si>
  <si>
    <t>ln(USRGDPExpendApprChainedVolsaNCmln)</t>
  </si>
  <si>
    <t>IntlResUSDmln</t>
  </si>
  <si>
    <t>IntlResNCmln</t>
  </si>
  <si>
    <t>IntlResNCmlnDeflated</t>
  </si>
  <si>
    <t>ln(IntlResNCmlnDeflated)</t>
  </si>
  <si>
    <t>IntlResNCmlnpc</t>
  </si>
  <si>
    <t>ln(IntlResNCmlnpc)</t>
  </si>
  <si>
    <t>PrivFinConsChainedVolsaNCmln</t>
  </si>
  <si>
    <t>RGDPExpendApprChainedVolsaNCmln</t>
  </si>
  <si>
    <t>(V) - see column DY (it appears twice ONLY there):</t>
  </si>
  <si>
    <t>(B)</t>
  </si>
  <si>
    <t>USDnereop</t>
  </si>
  <si>
    <t>PXind (xls from Antonio on 150805, new series starts in 2003)</t>
  </si>
  <si>
    <t>PMind (xls from Antonio on 150805, new series starts in 2003)</t>
  </si>
  <si>
    <t>PXind (xls from Antonio on 150805, new series starts in 2003 - see next worksheet)</t>
  </si>
  <si>
    <t>PMind (xls from Antonio on 150805, new series starts in 2003 - see next worksheet)</t>
  </si>
  <si>
    <t>PXUindUSD</t>
  </si>
  <si>
    <t>PMUindUSD</t>
  </si>
  <si>
    <t>PrivFinConsChainedVolsaNCpc</t>
  </si>
  <si>
    <t>USDrereopratio</t>
  </si>
  <si>
    <t>ln(USDrereopratio)</t>
  </si>
  <si>
    <t>ln(USDnereopindpq2010)</t>
  </si>
  <si>
    <t>ln(RGDPExpendApprChainedVolsaNCmln)</t>
  </si>
  <si>
    <t>ln(PrivFinConsChainedVolsaNCmln)</t>
  </si>
  <si>
    <t>USDnereopindpq2010</t>
  </si>
  <si>
    <t>ln(PrivFinConsChainedVolsaindpq2010)</t>
  </si>
  <si>
    <t>RGDPExpendApprChainedVolsaNCpc</t>
  </si>
  <si>
    <t>ln(RGDPExpendApprChainedVolsaNCpc)</t>
  </si>
  <si>
    <t>ln(PrivFinConsChainedVolsaNCpc)</t>
  </si>
  <si>
    <t>ConsToRGDPShare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</si>
</sst>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0"/>
      <name val="Bitstream Vera Sans"/>
      <family val="2"/>
    </font>
    <font>
      <sz val="10"/>
      <name val="Arial"/>
      <family val="2"/>
    </font>
    <font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rgb="FF495D8E"/>
      <name val="Verdana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/>
      <right style="thin">
        <color rgb="FFC0C0C0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/>
      <diagonal/>
    </border>
    <border>
      <left/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4" applyNumberFormat="0" applyAlignment="0" applyProtection="0"/>
    <xf numFmtId="0" fontId="12" fillId="28" borderId="5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4" applyNumberFormat="0" applyAlignment="0" applyProtection="0"/>
    <xf numFmtId="0" fontId="19" fillId="0" borderId="9" applyNumberFormat="0" applyFill="0" applyAlignment="0" applyProtection="0"/>
    <xf numFmtId="0" fontId="20" fillId="31" borderId="0" applyNumberFormat="0" applyBorder="0" applyAlignment="0" applyProtection="0"/>
    <xf numFmtId="0" fontId="1" fillId="0" borderId="0"/>
    <xf numFmtId="0" fontId="2" fillId="0" borderId="0"/>
    <xf numFmtId="0" fontId="6" fillId="0" borderId="0"/>
    <xf numFmtId="0" fontId="8" fillId="32" borderId="10" applyNumberFormat="0" applyFont="0" applyAlignment="0" applyProtection="0"/>
    <xf numFmtId="0" fontId="21" fillId="27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37" applyFont="1" applyBorder="1"/>
    <xf numFmtId="17" fontId="1" fillId="0" borderId="0" xfId="37" applyNumberFormat="1" applyFont="1" applyBorder="1"/>
    <xf numFmtId="0" fontId="25" fillId="0" borderId="0" xfId="0" applyFont="1"/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4" fillId="0" borderId="13" xfId="38" applyNumberFormat="1" applyFont="1" applyBorder="1" applyAlignment="1">
      <alignment horizontal="right"/>
    </xf>
    <xf numFmtId="0" fontId="5" fillId="0" borderId="16" xfId="38" applyFont="1" applyBorder="1" applyAlignment="1">
      <alignment horizontal="left"/>
    </xf>
    <xf numFmtId="0" fontId="4" fillId="0" borderId="16" xfId="38" applyFont="1" applyBorder="1" applyAlignment="1">
      <alignment horizontal="left"/>
    </xf>
    <xf numFmtId="0" fontId="25" fillId="0" borderId="16" xfId="0" applyFont="1" applyBorder="1"/>
    <xf numFmtId="0" fontId="25" fillId="0" borderId="17" xfId="0" applyFont="1" applyBorder="1"/>
    <xf numFmtId="0" fontId="25" fillId="0" borderId="18" xfId="0" applyFont="1" applyBorder="1"/>
    <xf numFmtId="0" fontId="25" fillId="33" borderId="0" xfId="0" applyFont="1" applyFill="1"/>
    <xf numFmtId="0" fontId="4" fillId="34" borderId="19" xfId="38" applyNumberFormat="1" applyFont="1" applyFill="1" applyBorder="1" applyAlignment="1">
      <alignment horizontal="right"/>
    </xf>
    <xf numFmtId="0" fontId="4" fillId="34" borderId="0" xfId="38" applyNumberFormat="1" applyFont="1" applyFill="1" applyBorder="1" applyAlignment="1">
      <alignment horizontal="right"/>
    </xf>
    <xf numFmtId="0" fontId="4" fillId="0" borderId="20" xfId="38" applyNumberFormat="1" applyFont="1" applyBorder="1" applyAlignment="1">
      <alignment horizontal="right"/>
    </xf>
    <xf numFmtId="0" fontId="4" fillId="0" borderId="21" xfId="38" applyFont="1" applyBorder="1" applyAlignment="1">
      <alignment horizontal="left"/>
    </xf>
    <xf numFmtId="0" fontId="25" fillId="35" borderId="0" xfId="0" applyFont="1" applyFill="1" applyBorder="1"/>
    <xf numFmtId="0" fontId="25" fillId="34" borderId="0" xfId="0" applyFont="1" applyFill="1" applyBorder="1"/>
    <xf numFmtId="0" fontId="25" fillId="36" borderId="0" xfId="0" applyFont="1" applyFill="1" applyBorder="1"/>
    <xf numFmtId="0" fontId="25" fillId="37" borderId="0" xfId="0" applyFont="1" applyFill="1" applyBorder="1"/>
    <xf numFmtId="0" fontId="4" fillId="0" borderId="23" xfId="38" applyNumberFormat="1" applyFont="1" applyBorder="1" applyAlignment="1">
      <alignment horizontal="right"/>
    </xf>
    <xf numFmtId="0" fontId="4" fillId="34" borderId="24" xfId="38" applyNumberFormat="1" applyFont="1" applyFill="1" applyBorder="1" applyAlignment="1">
      <alignment horizontal="right"/>
    </xf>
    <xf numFmtId="0" fontId="25" fillId="36" borderId="1" xfId="0" applyFont="1" applyFill="1" applyBorder="1"/>
    <xf numFmtId="0" fontId="4" fillId="0" borderId="0" xfId="38" applyNumberFormat="1" applyFont="1" applyBorder="1" applyAlignment="1">
      <alignment horizontal="right"/>
    </xf>
    <xf numFmtId="0" fontId="4" fillId="33" borderId="15" xfId="38" applyNumberFormat="1" applyFont="1" applyFill="1" applyBorder="1" applyAlignment="1">
      <alignment horizontal="right"/>
    </xf>
    <xf numFmtId="0" fontId="25" fillId="33" borderId="0" xfId="0" applyFont="1" applyFill="1" applyBorder="1"/>
    <xf numFmtId="0" fontId="0" fillId="33" borderId="0" xfId="0" applyFill="1"/>
    <xf numFmtId="0" fontId="0" fillId="0" borderId="0" xfId="0" applyFill="1"/>
    <xf numFmtId="0" fontId="25" fillId="33" borderId="25" xfId="0" applyFont="1" applyFill="1" applyBorder="1"/>
    <xf numFmtId="0" fontId="25" fillId="36" borderId="2" xfId="0" applyFont="1" applyFill="1" applyBorder="1"/>
    <xf numFmtId="0" fontId="25" fillId="0" borderId="0" xfId="0" applyFont="1" applyFill="1"/>
    <xf numFmtId="0" fontId="7" fillId="0" borderId="0" xfId="0" applyFont="1" applyAlignment="1">
      <alignment horizontal="left"/>
    </xf>
    <xf numFmtId="0" fontId="7" fillId="33" borderId="0" xfId="37" applyFont="1" applyFill="1" applyBorder="1"/>
    <xf numFmtId="0" fontId="26" fillId="0" borderId="0" xfId="0" applyFont="1"/>
    <xf numFmtId="0" fontId="25" fillId="34" borderId="2" xfId="0" applyFont="1" applyFill="1" applyBorder="1"/>
    <xf numFmtId="0" fontId="25" fillId="37" borderId="2" xfId="0" applyFont="1" applyFill="1" applyBorder="1"/>
    <xf numFmtId="0" fontId="4" fillId="34" borderId="2" xfId="38" applyNumberFormat="1" applyFont="1" applyFill="1" applyBorder="1" applyAlignment="1">
      <alignment horizontal="right"/>
    </xf>
    <xf numFmtId="0" fontId="25" fillId="35" borderId="2" xfId="0" applyFont="1" applyFill="1" applyBorder="1"/>
    <xf numFmtId="0" fontId="25" fillId="0" borderId="0" xfId="0" applyFont="1" applyBorder="1"/>
    <xf numFmtId="0" fontId="4" fillId="0" borderId="26" xfId="38" applyNumberFormat="1" applyFont="1" applyBorder="1" applyAlignment="1">
      <alignment horizontal="right"/>
    </xf>
    <xf numFmtId="0" fontId="4" fillId="0" borderId="18" xfId="38" applyNumberFormat="1" applyFont="1" applyBorder="1" applyAlignment="1">
      <alignment horizontal="right"/>
    </xf>
    <xf numFmtId="0" fontId="25" fillId="0" borderId="27" xfId="0" applyFont="1" applyBorder="1"/>
    <xf numFmtId="0" fontId="4" fillId="0" borderId="27" xfId="38" applyFont="1" applyBorder="1" applyAlignment="1">
      <alignment horizontal="left"/>
    </xf>
    <xf numFmtId="0" fontId="4" fillId="0" borderId="28" xfId="38" applyFont="1" applyBorder="1" applyAlignment="1">
      <alignment horizontal="left"/>
    </xf>
    <xf numFmtId="0" fontId="4" fillId="33" borderId="28" xfId="38" applyFont="1" applyFill="1" applyBorder="1" applyAlignment="1">
      <alignment horizontal="left"/>
    </xf>
    <xf numFmtId="0" fontId="4" fillId="34" borderId="28" xfId="38" applyFont="1" applyFill="1" applyBorder="1" applyAlignment="1">
      <alignment horizontal="left"/>
    </xf>
    <xf numFmtId="0" fontId="4" fillId="35" borderId="28" xfId="38" applyFont="1" applyFill="1" applyBorder="1" applyAlignment="1">
      <alignment horizontal="left"/>
    </xf>
    <xf numFmtId="0" fontId="4" fillId="34" borderId="28" xfId="39" applyFont="1" applyFill="1" applyBorder="1" applyAlignment="1">
      <alignment horizontal="left"/>
    </xf>
    <xf numFmtId="0" fontId="4" fillId="36" borderId="28" xfId="38" applyFont="1" applyFill="1" applyBorder="1" applyAlignment="1">
      <alignment horizontal="left"/>
    </xf>
    <xf numFmtId="0" fontId="4" fillId="37" borderId="28" xfId="38" applyFont="1" applyFill="1" applyBorder="1" applyAlignment="1">
      <alignment horizontal="left"/>
    </xf>
    <xf numFmtId="0" fontId="4" fillId="36" borderId="28" xfId="39" applyFont="1" applyFill="1" applyBorder="1" applyAlignment="1">
      <alignment horizontal="left"/>
    </xf>
    <xf numFmtId="0" fontId="25" fillId="0" borderId="24" xfId="0" applyFont="1" applyBorder="1"/>
    <xf numFmtId="0" fontId="4" fillId="36" borderId="29" xfId="38" applyFont="1" applyFill="1" applyBorder="1" applyAlignment="1">
      <alignment horizontal="left"/>
    </xf>
    <xf numFmtId="0" fontId="25" fillId="36" borderId="3" xfId="0" applyFont="1" applyFill="1" applyBorder="1"/>
    <xf numFmtId="0" fontId="5" fillId="0" borderId="0" xfId="38" applyFont="1" applyBorder="1" applyAlignment="1">
      <alignment horizontal="left" wrapText="1"/>
    </xf>
    <xf numFmtId="0" fontId="5" fillId="38" borderId="14" xfId="0" applyFont="1" applyFill="1" applyBorder="1" applyAlignment="1">
      <alignment horizontal="left" wrapText="1"/>
    </xf>
    <xf numFmtId="0" fontId="4" fillId="39" borderId="15" xfId="0" applyNumberFormat="1" applyFont="1" applyFill="1" applyBorder="1" applyAlignment="1">
      <alignment horizontal="right"/>
    </xf>
    <xf numFmtId="0" fontId="5" fillId="0" borderId="14" xfId="0" applyFont="1" applyBorder="1" applyAlignment="1">
      <alignment horizontal="left" wrapText="1"/>
    </xf>
    <xf numFmtId="0" fontId="4" fillId="0" borderId="15" xfId="0" applyNumberFormat="1" applyFont="1" applyBorder="1" applyAlignment="1">
      <alignment horizontal="right"/>
    </xf>
    <xf numFmtId="0" fontId="25" fillId="0" borderId="31" xfId="0" applyFont="1" applyBorder="1"/>
    <xf numFmtId="0" fontId="4" fillId="36" borderId="32" xfId="38" applyFont="1" applyFill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4" fillId="0" borderId="0" xfId="0" applyNumberFormat="1" applyFont="1" applyBorder="1" applyAlignment="1">
      <alignment horizontal="right"/>
    </xf>
    <xf numFmtId="0" fontId="4" fillId="33" borderId="15" xfId="0" applyNumberFormat="1" applyFont="1" applyFill="1" applyBorder="1" applyAlignment="1">
      <alignment horizontal="right"/>
    </xf>
    <xf numFmtId="0" fontId="4" fillId="33" borderId="0" xfId="38" applyFont="1" applyFill="1" applyBorder="1" applyAlignment="1">
      <alignment horizontal="left" vertical="center"/>
    </xf>
    <xf numFmtId="0" fontId="4" fillId="40" borderId="14" xfId="0" applyFont="1" applyFill="1" applyBorder="1" applyAlignment="1">
      <alignment horizontal="left" vertical="center"/>
    </xf>
    <xf numFmtId="0" fontId="4" fillId="40" borderId="15" xfId="0" applyNumberFormat="1" applyFont="1" applyFill="1" applyBorder="1" applyAlignment="1">
      <alignment horizontal="right"/>
    </xf>
    <xf numFmtId="0" fontId="25" fillId="40" borderId="22" xfId="0" applyFont="1" applyFill="1" applyBorder="1"/>
    <xf numFmtId="0" fontId="25" fillId="40" borderId="0" xfId="0" applyFont="1" applyFill="1" applyBorder="1"/>
    <xf numFmtId="0" fontId="25" fillId="40" borderId="2" xfId="0" applyFont="1" applyFill="1" applyBorder="1"/>
    <xf numFmtId="0" fontId="25" fillId="40" borderId="17" xfId="0" applyFont="1" applyFill="1" applyBorder="1"/>
    <xf numFmtId="0" fontId="25" fillId="40" borderId="33" xfId="0" applyFont="1" applyFill="1" applyBorder="1"/>
    <xf numFmtId="0" fontId="4" fillId="40" borderId="19" xfId="0" applyNumberFormat="1" applyFont="1" applyFill="1" applyBorder="1" applyAlignment="1">
      <alignment horizontal="right"/>
    </xf>
    <xf numFmtId="0" fontId="4" fillId="40" borderId="30" xfId="38" applyFont="1" applyFill="1" applyBorder="1" applyAlignment="1">
      <alignment horizontal="left"/>
    </xf>
    <xf numFmtId="0" fontId="4" fillId="40" borderId="0" xfId="38" applyFont="1" applyFill="1" applyBorder="1" applyAlignment="1">
      <alignment horizontal="left"/>
    </xf>
    <xf numFmtId="0" fontId="4" fillId="40" borderId="18" xfId="39" applyNumberFormat="1" applyFont="1" applyFill="1" applyBorder="1" applyAlignment="1">
      <alignment horizontal="right"/>
    </xf>
    <xf numFmtId="0" fontId="4" fillId="0" borderId="17" xfId="38" applyNumberFormat="1" applyFont="1" applyBorder="1" applyAlignment="1">
      <alignment horizontal="right"/>
    </xf>
    <xf numFmtId="0" fontId="4" fillId="40" borderId="28" xfId="38" applyFont="1" applyFill="1" applyBorder="1" applyAlignment="1">
      <alignment horizontal="left"/>
    </xf>
    <xf numFmtId="0" fontId="4" fillId="40" borderId="0" xfId="38" applyNumberFormat="1" applyFont="1" applyFill="1" applyBorder="1" applyAlignment="1">
      <alignment horizontal="right"/>
    </xf>
    <xf numFmtId="0" fontId="25" fillId="40" borderId="0" xfId="0" applyFont="1" applyFill="1"/>
    <xf numFmtId="0" fontId="4" fillId="0" borderId="14" xfId="0" applyFont="1" applyBorder="1" applyAlignment="1">
      <alignment horizontal="left" wrapText="1"/>
    </xf>
    <xf numFmtId="0" fontId="4" fillId="0" borderId="19" xfId="0" applyNumberFormat="1" applyFont="1" applyBorder="1" applyAlignment="1">
      <alignment horizontal="right"/>
    </xf>
    <xf numFmtId="0" fontId="4" fillId="41" borderId="14" xfId="0" applyFont="1" applyFill="1" applyBorder="1" applyAlignment="1">
      <alignment horizontal="left" wrapText="1"/>
    </xf>
    <xf numFmtId="0" fontId="4" fillId="41" borderId="30" xfId="0" applyFont="1" applyFill="1" applyBorder="1" applyAlignment="1">
      <alignment horizontal="left"/>
    </xf>
    <xf numFmtId="0" fontId="4" fillId="41" borderId="15" xfId="0" applyNumberFormat="1" applyFont="1" applyFill="1" applyBorder="1" applyAlignment="1">
      <alignment horizontal="right"/>
    </xf>
    <xf numFmtId="0" fontId="4" fillId="41" borderId="19" xfId="0" applyNumberFormat="1" applyFont="1" applyFill="1" applyBorder="1" applyAlignment="1">
      <alignment horizontal="right"/>
    </xf>
    <xf numFmtId="0" fontId="4" fillId="41" borderId="0" xfId="38" applyFont="1" applyFill="1" applyBorder="1" applyAlignment="1">
      <alignment horizontal="left"/>
    </xf>
    <xf numFmtId="0" fontId="25" fillId="41" borderId="0" xfId="0" applyFont="1" applyFill="1"/>
    <xf numFmtId="0" fontId="27" fillId="0" borderId="0" xfId="0" applyFont="1"/>
    <xf numFmtId="0" fontId="4" fillId="41" borderId="14" xfId="0" applyFont="1" applyFill="1" applyBorder="1" applyAlignment="1">
      <alignment horizontal="left"/>
    </xf>
    <xf numFmtId="0" fontId="3" fillId="42" borderId="13" xfId="38" applyFont="1" applyFill="1" applyBorder="1" applyAlignment="1">
      <alignment horizontal="center" vertical="top" wrapText="1"/>
    </xf>
    <xf numFmtId="0" fontId="5" fillId="44" borderId="16" xfId="39" applyFont="1" applyFill="1" applyBorder="1" applyAlignment="1">
      <alignment horizontal="left"/>
    </xf>
    <xf numFmtId="0" fontId="5" fillId="45" borderId="16" xfId="38" applyFont="1" applyFill="1" applyBorder="1" applyAlignment="1">
      <alignment horizontal="left"/>
    </xf>
    <xf numFmtId="0" fontId="5" fillId="45" borderId="14" xfId="0" applyFont="1" applyFill="1" applyBorder="1" applyAlignment="1">
      <alignment horizontal="left" wrapText="1"/>
    </xf>
    <xf numFmtId="0" fontId="5" fillId="45" borderId="0" xfId="38" applyFont="1" applyFill="1" applyBorder="1" applyAlignment="1">
      <alignment horizontal="left"/>
    </xf>
    <xf numFmtId="0" fontId="5" fillId="45" borderId="14" xfId="0" applyFont="1" applyFill="1" applyBorder="1" applyAlignment="1">
      <alignment horizontal="left" vertical="center"/>
    </xf>
    <xf numFmtId="0" fontId="5" fillId="44" borderId="14" xfId="0" applyFont="1" applyFill="1" applyBorder="1" applyAlignment="1">
      <alignment horizontal="left" wrapText="1"/>
    </xf>
    <xf numFmtId="0" fontId="5" fillId="43" borderId="14" xfId="0" applyFont="1" applyFill="1" applyBorder="1" applyAlignment="1">
      <alignment horizontal="left" vertical="center"/>
    </xf>
    <xf numFmtId="0" fontId="4" fillId="45" borderId="0" xfId="38" applyNumberFormat="1" applyFont="1" applyFill="1" applyBorder="1" applyAlignment="1">
      <alignment horizontal="right"/>
    </xf>
    <xf numFmtId="0" fontId="4" fillId="0" borderId="16" xfId="38" applyFont="1" applyFill="1" applyBorder="1" applyAlignment="1">
      <alignment horizontal="left"/>
    </xf>
    <xf numFmtId="4" fontId="25" fillId="0" borderId="35" xfId="0" applyNumberFormat="1" applyFont="1" applyBorder="1" applyAlignment="1">
      <alignment wrapText="1"/>
    </xf>
    <xf numFmtId="4" fontId="25" fillId="0" borderId="36" xfId="0" applyNumberFormat="1" applyFont="1" applyBorder="1" applyAlignment="1">
      <alignment wrapText="1"/>
    </xf>
    <xf numFmtId="4" fontId="25" fillId="0" borderId="37" xfId="0" applyNumberFormat="1" applyFont="1" applyBorder="1" applyAlignment="1">
      <alignment wrapText="1"/>
    </xf>
    <xf numFmtId="4" fontId="25" fillId="33" borderId="37" xfId="0" applyNumberFormat="1" applyFont="1" applyFill="1" applyBorder="1" applyAlignment="1">
      <alignment wrapText="1"/>
    </xf>
    <xf numFmtId="0" fontId="4" fillId="33" borderId="18" xfId="38" applyNumberFormat="1" applyFont="1" applyFill="1" applyBorder="1" applyAlignment="1">
      <alignment horizontal="right"/>
    </xf>
    <xf numFmtId="4" fontId="25" fillId="33" borderId="0" xfId="0" applyNumberFormat="1" applyFont="1" applyFill="1" applyBorder="1" applyAlignment="1">
      <alignment wrapText="1"/>
    </xf>
    <xf numFmtId="0" fontId="4" fillId="33" borderId="23" xfId="38" applyNumberFormat="1" applyFont="1" applyFill="1" applyBorder="1" applyAlignment="1">
      <alignment horizontal="right"/>
    </xf>
    <xf numFmtId="4" fontId="25" fillId="0" borderId="0" xfId="0" applyNumberFormat="1" applyFont="1" applyFill="1" applyBorder="1" applyAlignment="1">
      <alignment wrapText="1"/>
    </xf>
    <xf numFmtId="0" fontId="4" fillId="44" borderId="16" xfId="39" applyFont="1" applyFill="1" applyBorder="1" applyAlignment="1">
      <alignment horizontal="left"/>
    </xf>
    <xf numFmtId="0" fontId="4" fillId="45" borderId="16" xfId="38" applyFont="1" applyFill="1" applyBorder="1" applyAlignment="1">
      <alignment horizontal="left"/>
    </xf>
    <xf numFmtId="0" fontId="25" fillId="45" borderId="0" xfId="0" applyFont="1" applyFill="1"/>
    <xf numFmtId="0" fontId="4" fillId="45" borderId="0" xfId="38" applyFont="1" applyFill="1" applyBorder="1" applyAlignment="1">
      <alignment horizontal="left"/>
    </xf>
    <xf numFmtId="0" fontId="4" fillId="45" borderId="14" xfId="0" applyFont="1" applyFill="1" applyBorder="1" applyAlignment="1">
      <alignment horizontal="left" vertical="center"/>
    </xf>
    <xf numFmtId="0" fontId="4" fillId="44" borderId="14" xfId="0" applyFont="1" applyFill="1" applyBorder="1" applyAlignment="1">
      <alignment horizontal="left" vertical="center"/>
    </xf>
    <xf numFmtId="0" fontId="4" fillId="43" borderId="14" xfId="0" applyFont="1" applyFill="1" applyBorder="1" applyAlignment="1">
      <alignment horizontal="left" vertical="center"/>
    </xf>
    <xf numFmtId="0" fontId="4" fillId="43" borderId="15" xfId="0" applyNumberFormat="1" applyFont="1" applyFill="1" applyBorder="1" applyAlignment="1">
      <alignment horizontal="right"/>
    </xf>
    <xf numFmtId="0" fontId="25" fillId="33" borderId="30" xfId="0" applyFont="1" applyFill="1" applyBorder="1"/>
    <xf numFmtId="0" fontId="4" fillId="44" borderId="0" xfId="0" applyFont="1" applyFill="1" applyBorder="1" applyAlignment="1">
      <alignment horizontal="left" vertical="center"/>
    </xf>
    <xf numFmtId="0" fontId="0" fillId="44" borderId="0" xfId="0" applyFill="1"/>
    <xf numFmtId="0" fontId="0" fillId="40" borderId="0" xfId="0" applyFill="1"/>
    <xf numFmtId="0" fontId="3" fillId="42" borderId="34" xfId="38" applyFont="1" applyFill="1" applyBorder="1" applyAlignment="1">
      <alignment horizontal="center" vertical="top" wrapText="1"/>
    </xf>
    <xf numFmtId="0" fontId="3" fillId="42" borderId="13" xfId="38" applyFont="1" applyFill="1" applyBorder="1" applyAlignment="1">
      <alignment horizontal="center"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F71"/>
  <sheetViews>
    <sheetView workbookViewId="0">
      <selection activeCell="B13" sqref="B13"/>
    </sheetView>
  </sheetViews>
  <sheetFormatPr defaultRowHeight="15"/>
  <cols>
    <col min="1" max="1" width="61.140625" customWidth="1"/>
    <col min="2" max="2" width="10.42578125" bestFit="1" customWidth="1"/>
    <col min="4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2" max="22" width="10.42578125" bestFit="1" customWidth="1"/>
    <col min="24" max="24" width="10.42578125" bestFit="1" customWidth="1"/>
    <col min="26" max="26" width="10.42578125" bestFit="1" customWidth="1"/>
    <col min="28" max="28" width="10.42578125" bestFit="1" customWidth="1"/>
    <col min="30" max="30" width="10.42578125" bestFit="1" customWidth="1"/>
    <col min="32" max="32" width="9.5703125" bestFit="1" customWidth="1"/>
    <col min="34" max="34" width="10.42578125" bestFit="1" customWidth="1"/>
    <col min="36" max="36" width="10.42578125" bestFit="1" customWidth="1"/>
    <col min="38" max="38" width="10.42578125" bestFit="1" customWidth="1"/>
    <col min="40" max="40" width="10.42578125" bestFit="1" customWidth="1"/>
    <col min="42" max="42" width="10.42578125" bestFit="1" customWidth="1"/>
    <col min="44" max="44" width="10.42578125" bestFit="1" customWidth="1"/>
    <col min="46" max="46" width="10.42578125" bestFit="1" customWidth="1"/>
    <col min="48" max="48" width="10.42578125" bestFit="1" customWidth="1"/>
    <col min="50" max="50" width="10.42578125" bestFit="1" customWidth="1"/>
    <col min="52" max="52" width="10.42578125" bestFit="1" customWidth="1"/>
    <col min="54" max="54" width="10.42578125" bestFit="1" customWidth="1"/>
    <col min="56" max="56" width="10.42578125" bestFit="1" customWidth="1"/>
    <col min="58" max="58" width="9.5703125" bestFit="1" customWidth="1"/>
    <col min="60" max="60" width="10.42578125" bestFit="1" customWidth="1"/>
    <col min="62" max="62" width="10.42578125" bestFit="1" customWidth="1"/>
    <col min="64" max="64" width="10.42578125" bestFit="1" customWidth="1"/>
    <col min="66" max="66" width="10.42578125" bestFit="1" customWidth="1"/>
    <col min="68" max="68" width="10.42578125" bestFit="1" customWidth="1"/>
    <col min="70" max="70" width="9.5703125" bestFit="1" customWidth="1"/>
    <col min="72" max="72" width="10.42578125" bestFit="1" customWidth="1"/>
    <col min="74" max="74" width="9.5703125" bestFit="1" customWidth="1"/>
    <col min="76" max="76" width="10.42578125" bestFit="1" customWidth="1"/>
    <col min="78" max="78" width="10.42578125" bestFit="1" customWidth="1"/>
    <col min="80" max="80" width="10.42578125" bestFit="1" customWidth="1"/>
    <col min="82" max="82" width="10.42578125" bestFit="1" customWidth="1"/>
    <col min="84" max="84" width="10.42578125" bestFit="1" customWidth="1"/>
    <col min="86" max="86" width="10.42578125" bestFit="1" customWidth="1"/>
    <col min="88" max="88" width="9.5703125" bestFit="1" customWidth="1"/>
    <col min="90" max="90" width="10.42578125" bestFit="1" customWidth="1"/>
    <col min="92" max="92" width="10.42578125" bestFit="1" customWidth="1"/>
    <col min="94" max="94" width="10.42578125" bestFit="1" customWidth="1"/>
    <col min="96" max="96" width="10.42578125" bestFit="1" customWidth="1"/>
    <col min="98" max="98" width="10.42578125" bestFit="1" customWidth="1"/>
    <col min="100" max="100" width="10.42578125" bestFit="1" customWidth="1"/>
    <col min="102" max="102" width="10.42578125" bestFit="1" customWidth="1"/>
    <col min="104" max="104" width="10.42578125" bestFit="1" customWidth="1"/>
    <col min="106" max="106" width="10.42578125" bestFit="1" customWidth="1"/>
    <col min="108" max="108" width="10.42578125" bestFit="1" customWidth="1"/>
    <col min="110" max="110" width="10.42578125" bestFit="1" customWidth="1"/>
    <col min="112" max="112" width="10.42578125" bestFit="1" customWidth="1"/>
    <col min="114" max="114" width="10.42578125" bestFit="1" customWidth="1"/>
    <col min="116" max="116" width="10.42578125" bestFit="1" customWidth="1"/>
    <col min="118" max="118" width="10.42578125" bestFit="1" customWidth="1"/>
    <col min="120" max="120" width="10.42578125" bestFit="1" customWidth="1"/>
    <col min="122" max="122" width="10.42578125" bestFit="1" customWidth="1"/>
    <col min="124" max="124" width="10.42578125" bestFit="1" customWidth="1"/>
    <col min="126" max="126" width="10.42578125" bestFit="1" customWidth="1"/>
    <col min="128" max="128" width="10.42578125" bestFit="1" customWidth="1"/>
    <col min="129" max="129" width="3.28515625" customWidth="1"/>
    <col min="130" max="130" width="7" customWidth="1"/>
    <col min="132" max="132" width="1.85546875" customWidth="1"/>
  </cols>
  <sheetData>
    <row r="1" spans="1:396">
      <c r="A1" s="131" t="s">
        <v>1</v>
      </c>
      <c r="B1" s="132"/>
      <c r="C1" s="131" t="s">
        <v>2</v>
      </c>
      <c r="D1" s="132"/>
      <c r="E1" s="131" t="s">
        <v>3</v>
      </c>
      <c r="F1" s="132"/>
      <c r="G1" s="131" t="s">
        <v>4</v>
      </c>
      <c r="H1" s="132"/>
      <c r="I1" s="131" t="s">
        <v>5</v>
      </c>
      <c r="J1" s="132"/>
      <c r="K1" s="131" t="s">
        <v>6</v>
      </c>
      <c r="L1" s="132"/>
      <c r="M1" s="131" t="s">
        <v>7</v>
      </c>
      <c r="N1" s="132"/>
      <c r="O1" s="131" t="s">
        <v>8</v>
      </c>
      <c r="P1" s="132"/>
      <c r="Q1" s="131" t="s">
        <v>9</v>
      </c>
      <c r="R1" s="132"/>
      <c r="S1" s="131" t="s">
        <v>10</v>
      </c>
      <c r="T1" s="132"/>
      <c r="U1" s="131" t="s">
        <v>11</v>
      </c>
      <c r="V1" s="132"/>
      <c r="W1" s="131" t="s">
        <v>12</v>
      </c>
      <c r="X1" s="132"/>
      <c r="Y1" s="131" t="s">
        <v>13</v>
      </c>
      <c r="Z1" s="132"/>
      <c r="AA1" s="131" t="s">
        <v>14</v>
      </c>
      <c r="AB1" s="132"/>
      <c r="AC1" s="131" t="s">
        <v>15</v>
      </c>
      <c r="AD1" s="132"/>
      <c r="AE1" s="131" t="s">
        <v>16</v>
      </c>
      <c r="AF1" s="132"/>
      <c r="AG1" s="131" t="s">
        <v>17</v>
      </c>
      <c r="AH1" s="132"/>
      <c r="AI1" s="131" t="s">
        <v>18</v>
      </c>
      <c r="AJ1" s="132"/>
      <c r="AK1" s="131" t="s">
        <v>19</v>
      </c>
      <c r="AL1" s="132"/>
      <c r="AM1" s="131" t="s">
        <v>20</v>
      </c>
      <c r="AN1" s="132"/>
      <c r="AO1" s="131" t="s">
        <v>21</v>
      </c>
      <c r="AP1" s="132"/>
      <c r="AQ1" s="131" t="s">
        <v>22</v>
      </c>
      <c r="AR1" s="132"/>
      <c r="AS1" s="131" t="s">
        <v>23</v>
      </c>
      <c r="AT1" s="132"/>
      <c r="AU1" s="131" t="s">
        <v>24</v>
      </c>
      <c r="AV1" s="132"/>
      <c r="AW1" s="131" t="s">
        <v>25</v>
      </c>
      <c r="AX1" s="132"/>
      <c r="AY1" s="131" t="s">
        <v>26</v>
      </c>
      <c r="AZ1" s="132"/>
      <c r="BA1" s="131" t="s">
        <v>27</v>
      </c>
      <c r="BB1" s="132"/>
      <c r="BC1" s="131" t="s">
        <v>28</v>
      </c>
      <c r="BD1" s="132"/>
      <c r="BE1" s="131" t="s">
        <v>29</v>
      </c>
      <c r="BF1" s="132"/>
      <c r="BG1" s="131" t="s">
        <v>30</v>
      </c>
      <c r="BH1" s="132"/>
      <c r="BI1" s="131" t="s">
        <v>31</v>
      </c>
      <c r="BJ1" s="132"/>
      <c r="BK1" s="131" t="s">
        <v>32</v>
      </c>
      <c r="BL1" s="132"/>
      <c r="BM1" s="131" t="s">
        <v>33</v>
      </c>
      <c r="BN1" s="132"/>
      <c r="BO1" s="131" t="s">
        <v>34</v>
      </c>
      <c r="BP1" s="132"/>
      <c r="BQ1" s="131" t="s">
        <v>35</v>
      </c>
      <c r="BR1" s="132"/>
      <c r="BS1" s="131" t="s">
        <v>36</v>
      </c>
      <c r="BT1" s="132"/>
      <c r="BU1" s="131" t="s">
        <v>37</v>
      </c>
      <c r="BV1" s="132"/>
      <c r="BW1" s="131" t="s">
        <v>38</v>
      </c>
      <c r="BX1" s="132"/>
      <c r="BY1" s="131" t="s">
        <v>39</v>
      </c>
      <c r="BZ1" s="132"/>
      <c r="CA1" s="131" t="s">
        <v>40</v>
      </c>
      <c r="CB1" s="132"/>
      <c r="CC1" s="131" t="s">
        <v>41</v>
      </c>
      <c r="CD1" s="132"/>
      <c r="CE1" s="131" t="s">
        <v>42</v>
      </c>
      <c r="CF1" s="132"/>
      <c r="CG1" s="131" t="s">
        <v>43</v>
      </c>
      <c r="CH1" s="132"/>
      <c r="CI1" s="131" t="s">
        <v>44</v>
      </c>
      <c r="CJ1" s="132"/>
      <c r="CK1" s="131" t="s">
        <v>45</v>
      </c>
      <c r="CL1" s="132"/>
      <c r="CM1" s="131" t="s">
        <v>46</v>
      </c>
      <c r="CN1" s="132"/>
      <c r="CO1" s="131" t="s">
        <v>47</v>
      </c>
      <c r="CP1" s="132"/>
      <c r="CQ1" s="131" t="s">
        <v>48</v>
      </c>
      <c r="CR1" s="132"/>
      <c r="CS1" s="131" t="s">
        <v>49</v>
      </c>
      <c r="CT1" s="132"/>
      <c r="CU1" s="131" t="s">
        <v>50</v>
      </c>
      <c r="CV1" s="132"/>
      <c r="CW1" s="131" t="s">
        <v>51</v>
      </c>
      <c r="CX1" s="132"/>
      <c r="CY1" s="131" t="s">
        <v>52</v>
      </c>
      <c r="CZ1" s="132"/>
      <c r="DA1" s="131" t="s">
        <v>53</v>
      </c>
      <c r="DB1" s="132"/>
      <c r="DC1" s="131" t="s">
        <v>54</v>
      </c>
      <c r="DD1" s="132"/>
      <c r="DE1" s="131" t="s">
        <v>55</v>
      </c>
      <c r="DF1" s="132"/>
      <c r="DG1" s="131" t="s">
        <v>56</v>
      </c>
      <c r="DH1" s="132"/>
      <c r="DI1" s="131" t="s">
        <v>57</v>
      </c>
      <c r="DJ1" s="132"/>
      <c r="DK1" s="131" t="s">
        <v>58</v>
      </c>
      <c r="DL1" s="132"/>
      <c r="DM1" s="131" t="s">
        <v>59</v>
      </c>
      <c r="DN1" s="132"/>
      <c r="DO1" s="131" t="s">
        <v>60</v>
      </c>
      <c r="DP1" s="132"/>
      <c r="DQ1" s="131" t="s">
        <v>61</v>
      </c>
      <c r="DR1" s="132"/>
      <c r="DS1" s="131" t="s">
        <v>62</v>
      </c>
      <c r="DT1" s="132"/>
      <c r="DU1" s="131" t="s">
        <v>63</v>
      </c>
      <c r="DV1" s="132"/>
      <c r="DW1" s="131" t="s">
        <v>64</v>
      </c>
      <c r="DX1" s="132"/>
      <c r="DZ1" s="37"/>
      <c r="EB1" s="37"/>
    </row>
    <row r="2" spans="1:396" ht="15.75">
      <c r="A2" s="17" t="s">
        <v>147</v>
      </c>
      <c r="B2" s="67">
        <v>483.83</v>
      </c>
      <c r="C2" s="66" t="s">
        <v>65</v>
      </c>
      <c r="D2" s="67">
        <v>518.9</v>
      </c>
      <c r="E2" s="66" t="s">
        <v>65</v>
      </c>
      <c r="F2" s="67">
        <v>531.11</v>
      </c>
      <c r="G2" s="66" t="s">
        <v>65</v>
      </c>
      <c r="H2" s="67">
        <v>530.07000000000005</v>
      </c>
      <c r="I2" s="66" t="s">
        <v>65</v>
      </c>
      <c r="J2" s="67">
        <v>505.81</v>
      </c>
      <c r="K2" s="66" t="s">
        <v>65</v>
      </c>
      <c r="L2" s="67">
        <v>538.61</v>
      </c>
      <c r="M2" s="66" t="s">
        <v>65</v>
      </c>
      <c r="N2" s="67">
        <v>565.37</v>
      </c>
      <c r="O2" s="66" t="s">
        <v>65</v>
      </c>
      <c r="P2" s="67">
        <v>572.67999999999995</v>
      </c>
      <c r="Q2" s="66" t="s">
        <v>65</v>
      </c>
      <c r="R2" s="67">
        <v>592.91</v>
      </c>
      <c r="S2" s="66" t="s">
        <v>65</v>
      </c>
      <c r="T2" s="67">
        <v>626.65</v>
      </c>
      <c r="U2" s="66" t="s">
        <v>65</v>
      </c>
      <c r="V2" s="67">
        <v>696.23</v>
      </c>
      <c r="W2" s="66" t="s">
        <v>65</v>
      </c>
      <c r="X2" s="67">
        <v>656.2</v>
      </c>
      <c r="Y2" s="66" t="s">
        <v>65</v>
      </c>
      <c r="Z2" s="67">
        <v>664.44</v>
      </c>
      <c r="AA2" s="66" t="s">
        <v>65</v>
      </c>
      <c r="AB2" s="67">
        <v>697.62</v>
      </c>
      <c r="AC2" s="66" t="s">
        <v>65</v>
      </c>
      <c r="AD2" s="67">
        <v>747.62</v>
      </c>
      <c r="AE2" s="66" t="s">
        <v>65</v>
      </c>
      <c r="AF2" s="67">
        <v>712.38</v>
      </c>
      <c r="AG2" s="66" t="s">
        <v>65</v>
      </c>
      <c r="AH2" s="67">
        <v>727.36</v>
      </c>
      <c r="AI2" s="66" t="s">
        <v>65</v>
      </c>
      <c r="AJ2" s="67">
        <v>697.23</v>
      </c>
      <c r="AK2" s="66" t="s">
        <v>65</v>
      </c>
      <c r="AL2" s="67">
        <v>665.13</v>
      </c>
      <c r="AM2" s="66" t="s">
        <v>65</v>
      </c>
      <c r="AN2" s="67">
        <v>599.41999999999996</v>
      </c>
      <c r="AO2" s="66" t="s">
        <v>65</v>
      </c>
      <c r="AP2" s="67">
        <v>623.21</v>
      </c>
      <c r="AQ2" s="66" t="s">
        <v>65</v>
      </c>
      <c r="AR2" s="67">
        <v>636.59</v>
      </c>
      <c r="AS2" s="66" t="s">
        <v>65</v>
      </c>
      <c r="AT2" s="67">
        <v>606.96</v>
      </c>
      <c r="AU2" s="66" t="s">
        <v>65</v>
      </c>
      <c r="AV2" s="67">
        <v>559.83000000000004</v>
      </c>
      <c r="AW2" s="66" t="s">
        <v>65</v>
      </c>
      <c r="AX2" s="67">
        <v>586.45000000000005</v>
      </c>
      <c r="AY2" s="66" t="s">
        <v>65</v>
      </c>
      <c r="AZ2" s="67">
        <v>578.91999999999996</v>
      </c>
      <c r="BA2" s="66" t="s">
        <v>65</v>
      </c>
      <c r="BB2" s="67">
        <v>533.69000000000005</v>
      </c>
      <c r="BC2" s="66" t="s">
        <v>65</v>
      </c>
      <c r="BD2" s="67">
        <v>514.21</v>
      </c>
      <c r="BE2" s="66" t="s">
        <v>65</v>
      </c>
      <c r="BF2" s="67">
        <v>527.70000000000005</v>
      </c>
      <c r="BG2" s="66" t="s">
        <v>65</v>
      </c>
      <c r="BH2" s="67">
        <v>547.30999999999995</v>
      </c>
      <c r="BI2" s="66" t="s">
        <v>65</v>
      </c>
      <c r="BJ2" s="67">
        <v>538.22</v>
      </c>
      <c r="BK2" s="66" t="s">
        <v>65</v>
      </c>
      <c r="BL2" s="67">
        <v>534.42999999999995</v>
      </c>
      <c r="BM2" s="66" t="s">
        <v>65</v>
      </c>
      <c r="BN2" s="67">
        <v>539.37</v>
      </c>
      <c r="BO2" s="66" t="s">
        <v>65</v>
      </c>
      <c r="BP2" s="67">
        <v>527.46</v>
      </c>
      <c r="BQ2" s="66" t="s">
        <v>65</v>
      </c>
      <c r="BR2" s="67">
        <v>511.72</v>
      </c>
      <c r="BS2" s="66" t="s">
        <v>65</v>
      </c>
      <c r="BT2" s="67">
        <v>495.82</v>
      </c>
      <c r="BU2" s="66" t="s">
        <v>65</v>
      </c>
      <c r="BV2" s="67">
        <v>439.09</v>
      </c>
      <c r="BW2" s="66" t="s">
        <v>65</v>
      </c>
      <c r="BX2" s="67">
        <v>520.14</v>
      </c>
      <c r="BY2" s="66" t="s">
        <v>65</v>
      </c>
      <c r="BZ2" s="67">
        <v>552.47</v>
      </c>
      <c r="CA2" s="66" t="s">
        <v>65</v>
      </c>
      <c r="CB2" s="67">
        <v>629.11</v>
      </c>
      <c r="CC2" s="66" t="s">
        <v>65</v>
      </c>
      <c r="CD2" s="67">
        <v>582.1</v>
      </c>
      <c r="CE2" s="66" t="s">
        <v>65</v>
      </c>
      <c r="CF2" s="67">
        <v>529.07000000000005</v>
      </c>
      <c r="CG2" s="66" t="s">
        <v>65</v>
      </c>
      <c r="CH2" s="67">
        <v>546.07000000000005</v>
      </c>
      <c r="CI2" s="66" t="s">
        <v>65</v>
      </c>
      <c r="CJ2" s="67">
        <v>506.43</v>
      </c>
      <c r="CK2" s="66" t="s">
        <v>65</v>
      </c>
      <c r="CL2" s="67">
        <v>526.29</v>
      </c>
      <c r="CM2" s="66" t="s">
        <v>65</v>
      </c>
      <c r="CN2" s="67">
        <v>543.09</v>
      </c>
      <c r="CO2" s="66" t="s">
        <v>65</v>
      </c>
      <c r="CP2" s="67">
        <v>485.23</v>
      </c>
      <c r="CQ2" s="66" t="s">
        <v>65</v>
      </c>
      <c r="CR2" s="67">
        <v>468.37</v>
      </c>
      <c r="CS2" s="66" t="s">
        <v>65</v>
      </c>
      <c r="CT2" s="67">
        <v>482.08</v>
      </c>
      <c r="CU2" s="66" t="s">
        <v>65</v>
      </c>
      <c r="CV2" s="67">
        <v>471.13</v>
      </c>
      <c r="CW2" s="66" t="s">
        <v>65</v>
      </c>
      <c r="CX2" s="67">
        <v>515.14</v>
      </c>
      <c r="CY2" s="66" t="s">
        <v>65</v>
      </c>
      <c r="CZ2" s="67">
        <v>521.46</v>
      </c>
      <c r="DA2" s="66" t="s">
        <v>65</v>
      </c>
      <c r="DB2" s="67">
        <v>489.76</v>
      </c>
      <c r="DC2" s="66" t="s">
        <v>65</v>
      </c>
      <c r="DD2" s="67">
        <v>509.73</v>
      </c>
      <c r="DE2" s="66" t="s">
        <v>65</v>
      </c>
      <c r="DF2" s="67">
        <v>470.48</v>
      </c>
      <c r="DG2" s="66" t="s">
        <v>65</v>
      </c>
      <c r="DH2" s="67">
        <v>478.6</v>
      </c>
      <c r="DI2" s="66" t="s">
        <v>65</v>
      </c>
      <c r="DJ2" s="67">
        <v>472.54</v>
      </c>
      <c r="DK2" s="66" t="s">
        <v>65</v>
      </c>
      <c r="DL2" s="67">
        <v>503.86</v>
      </c>
      <c r="DM2" s="66" t="s">
        <v>65</v>
      </c>
      <c r="DN2" s="67">
        <v>502.97</v>
      </c>
      <c r="DO2" s="66" t="s">
        <v>65</v>
      </c>
      <c r="DP2" s="67">
        <v>523.76</v>
      </c>
      <c r="DQ2" s="66" t="s">
        <v>65</v>
      </c>
      <c r="DR2" s="67">
        <v>550.53</v>
      </c>
      <c r="DS2" s="66" t="s">
        <v>65</v>
      </c>
      <c r="DT2" s="67">
        <v>550.6</v>
      </c>
      <c r="DU2" s="66" t="s">
        <v>65</v>
      </c>
      <c r="DV2" s="67">
        <v>601.66</v>
      </c>
      <c r="DW2" s="66" t="s">
        <v>65</v>
      </c>
      <c r="DX2" s="67">
        <v>607.38</v>
      </c>
      <c r="DY2" s="66" t="s">
        <v>65</v>
      </c>
      <c r="DZ2" s="67">
        <v>626.87</v>
      </c>
      <c r="EA2" s="66" t="s">
        <v>65</v>
      </c>
      <c r="EB2" s="67" t="s">
        <v>66</v>
      </c>
      <c r="EC2" s="66" t="s">
        <v>65</v>
      </c>
      <c r="ED2" s="67">
        <v>483.83</v>
      </c>
      <c r="EE2" s="66" t="s">
        <v>65</v>
      </c>
      <c r="EF2" s="67">
        <v>518.9</v>
      </c>
      <c r="EG2" s="66" t="s">
        <v>65</v>
      </c>
      <c r="EH2" s="67">
        <v>531.11</v>
      </c>
      <c r="EI2" s="66" t="s">
        <v>65</v>
      </c>
      <c r="EJ2" s="67">
        <v>530.07000000000005</v>
      </c>
      <c r="EK2" s="66" t="s">
        <v>65</v>
      </c>
      <c r="EL2" s="67">
        <v>505.81</v>
      </c>
      <c r="EM2" s="66" t="s">
        <v>65</v>
      </c>
      <c r="EN2" s="67">
        <v>538.61</v>
      </c>
      <c r="EO2" s="66" t="s">
        <v>65</v>
      </c>
      <c r="EP2" s="67">
        <v>565.37</v>
      </c>
      <c r="EQ2" s="66" t="s">
        <v>65</v>
      </c>
      <c r="ER2" s="67">
        <v>572.67999999999995</v>
      </c>
      <c r="ES2" s="66" t="s">
        <v>65</v>
      </c>
      <c r="ET2" s="67">
        <v>592.91</v>
      </c>
      <c r="EU2" s="66" t="s">
        <v>65</v>
      </c>
      <c r="EV2" s="67">
        <v>626.65</v>
      </c>
      <c r="EW2" s="66" t="s">
        <v>65</v>
      </c>
      <c r="EX2" s="67">
        <v>696.23</v>
      </c>
      <c r="EY2" s="66" t="s">
        <v>65</v>
      </c>
      <c r="EZ2" s="67">
        <v>656.2</v>
      </c>
      <c r="FA2" s="66" t="s">
        <v>65</v>
      </c>
      <c r="FB2" s="67">
        <v>664.44</v>
      </c>
      <c r="FC2" s="66" t="s">
        <v>65</v>
      </c>
      <c r="FD2" s="67">
        <v>697.62</v>
      </c>
      <c r="FE2" s="66" t="s">
        <v>65</v>
      </c>
      <c r="FF2" s="67">
        <v>747.62</v>
      </c>
      <c r="FG2" s="66" t="s">
        <v>65</v>
      </c>
      <c r="FH2" s="67">
        <v>712.38</v>
      </c>
      <c r="FI2" s="66" t="s">
        <v>65</v>
      </c>
      <c r="FJ2" s="67">
        <v>727.36</v>
      </c>
      <c r="FK2" s="66" t="s">
        <v>65</v>
      </c>
      <c r="FL2" s="67">
        <v>697.23</v>
      </c>
      <c r="FM2" s="66" t="s">
        <v>65</v>
      </c>
      <c r="FN2" s="67">
        <v>665.13</v>
      </c>
      <c r="FO2" s="66" t="s">
        <v>65</v>
      </c>
      <c r="FP2" s="67">
        <v>599.41999999999996</v>
      </c>
      <c r="FQ2" s="66" t="s">
        <v>65</v>
      </c>
      <c r="FR2" s="67">
        <v>623.21</v>
      </c>
      <c r="FS2" s="66" t="s">
        <v>65</v>
      </c>
      <c r="FT2" s="67">
        <v>636.59</v>
      </c>
      <c r="FU2" s="66" t="s">
        <v>65</v>
      </c>
      <c r="FV2" s="67">
        <v>606.96</v>
      </c>
      <c r="FW2" s="66" t="s">
        <v>65</v>
      </c>
      <c r="FX2" s="67">
        <v>559.83000000000004</v>
      </c>
      <c r="FY2" s="66" t="s">
        <v>65</v>
      </c>
      <c r="FZ2" s="67">
        <v>586.45000000000005</v>
      </c>
      <c r="GA2" s="66" t="s">
        <v>65</v>
      </c>
      <c r="GB2" s="67">
        <v>578.91999999999996</v>
      </c>
      <c r="GC2" s="66" t="s">
        <v>65</v>
      </c>
      <c r="GD2" s="67">
        <v>533.69000000000005</v>
      </c>
      <c r="GE2" s="66" t="s">
        <v>65</v>
      </c>
      <c r="GF2" s="67">
        <v>514.21</v>
      </c>
      <c r="GG2" s="66" t="s">
        <v>65</v>
      </c>
      <c r="GH2" s="67">
        <v>527.70000000000005</v>
      </c>
      <c r="GI2" s="66" t="s">
        <v>65</v>
      </c>
      <c r="GJ2" s="67">
        <v>547.30999999999995</v>
      </c>
      <c r="GK2" s="66" t="s">
        <v>65</v>
      </c>
      <c r="GL2" s="67">
        <v>538.22</v>
      </c>
      <c r="GM2" s="66" t="s">
        <v>65</v>
      </c>
      <c r="GN2" s="67">
        <v>534.42999999999995</v>
      </c>
      <c r="GO2" s="66" t="s">
        <v>65</v>
      </c>
      <c r="GP2" s="67">
        <v>539.37</v>
      </c>
      <c r="GQ2" s="66" t="s">
        <v>65</v>
      </c>
      <c r="GR2" s="67">
        <v>527.46</v>
      </c>
      <c r="GS2" s="66" t="s">
        <v>65</v>
      </c>
      <c r="GT2" s="67">
        <v>511.72</v>
      </c>
      <c r="GU2" s="66" t="s">
        <v>65</v>
      </c>
      <c r="GV2" s="67">
        <v>495.82</v>
      </c>
      <c r="GW2" s="66" t="s">
        <v>65</v>
      </c>
      <c r="GX2" s="67">
        <v>439.09</v>
      </c>
      <c r="GY2" s="66" t="s">
        <v>65</v>
      </c>
      <c r="GZ2" s="67">
        <v>520.14</v>
      </c>
      <c r="HA2" s="66" t="s">
        <v>65</v>
      </c>
      <c r="HB2" s="67">
        <v>552.47</v>
      </c>
      <c r="HC2" s="66" t="s">
        <v>65</v>
      </c>
      <c r="HD2" s="67">
        <v>629.11</v>
      </c>
      <c r="HE2" s="66" t="s">
        <v>65</v>
      </c>
      <c r="HF2" s="67">
        <v>582.1</v>
      </c>
      <c r="HG2" s="66" t="s">
        <v>65</v>
      </c>
      <c r="HH2" s="67">
        <v>529.07000000000005</v>
      </c>
      <c r="HI2" s="66" t="s">
        <v>65</v>
      </c>
      <c r="HJ2" s="67">
        <v>546.07000000000005</v>
      </c>
      <c r="HK2" s="66" t="s">
        <v>65</v>
      </c>
      <c r="HL2" s="67">
        <v>506.43</v>
      </c>
      <c r="HM2" s="66" t="s">
        <v>65</v>
      </c>
      <c r="HN2" s="67">
        <v>526.29</v>
      </c>
      <c r="HO2" s="66" t="s">
        <v>65</v>
      </c>
      <c r="HP2" s="67">
        <v>543.09</v>
      </c>
      <c r="HQ2" s="66" t="s">
        <v>65</v>
      </c>
      <c r="HR2" s="67">
        <v>485.23</v>
      </c>
      <c r="HS2" s="66" t="s">
        <v>65</v>
      </c>
      <c r="HT2" s="67">
        <v>468.37</v>
      </c>
      <c r="HU2" s="66" t="s">
        <v>65</v>
      </c>
      <c r="HV2" s="67">
        <v>482.08</v>
      </c>
      <c r="HW2" s="66" t="s">
        <v>65</v>
      </c>
      <c r="HX2" s="67">
        <v>471.13</v>
      </c>
      <c r="HY2" s="66" t="s">
        <v>65</v>
      </c>
      <c r="HZ2" s="67">
        <v>515.14</v>
      </c>
      <c r="IA2" s="66" t="s">
        <v>65</v>
      </c>
      <c r="IB2" s="67">
        <v>521.46</v>
      </c>
      <c r="IC2" s="66" t="s">
        <v>65</v>
      </c>
      <c r="ID2" s="67">
        <v>489.76</v>
      </c>
      <c r="IE2" s="66" t="s">
        <v>65</v>
      </c>
      <c r="IF2" s="67">
        <v>509.73</v>
      </c>
      <c r="IG2" s="66" t="s">
        <v>65</v>
      </c>
      <c r="IH2" s="67">
        <v>470.48</v>
      </c>
      <c r="II2" s="66" t="s">
        <v>65</v>
      </c>
      <c r="IJ2" s="67">
        <v>478.6</v>
      </c>
      <c r="IK2" s="66" t="s">
        <v>65</v>
      </c>
      <c r="IL2" s="67">
        <v>472.54</v>
      </c>
      <c r="IM2" s="66" t="s">
        <v>65</v>
      </c>
      <c r="IN2" s="67">
        <v>503.86</v>
      </c>
      <c r="IO2" s="66" t="s">
        <v>65</v>
      </c>
      <c r="IP2" s="67">
        <v>502.97</v>
      </c>
      <c r="IQ2" s="66" t="s">
        <v>65</v>
      </c>
      <c r="IR2" s="67">
        <v>523.76</v>
      </c>
      <c r="IS2" s="66" t="s">
        <v>65</v>
      </c>
      <c r="IT2" s="67">
        <v>550.53</v>
      </c>
      <c r="IU2" s="66" t="s">
        <v>65</v>
      </c>
      <c r="IV2" s="67">
        <v>550.6</v>
      </c>
      <c r="IW2" s="66" t="s">
        <v>65</v>
      </c>
      <c r="IX2" s="67">
        <v>601.66</v>
      </c>
      <c r="IY2" s="66" t="s">
        <v>65</v>
      </c>
      <c r="IZ2" s="67">
        <v>607.38</v>
      </c>
      <c r="JA2" s="66" t="s">
        <v>65</v>
      </c>
      <c r="JB2" s="67">
        <v>626.87</v>
      </c>
      <c r="JC2" s="66" t="s">
        <v>65</v>
      </c>
      <c r="JD2" s="67" t="s">
        <v>66</v>
      </c>
      <c r="JE2" s="66" t="s">
        <v>65</v>
      </c>
      <c r="JF2" s="67">
        <v>483.83</v>
      </c>
      <c r="JG2" s="66" t="s">
        <v>65</v>
      </c>
      <c r="JH2" s="67">
        <v>518.9</v>
      </c>
      <c r="JI2" s="66" t="s">
        <v>65</v>
      </c>
      <c r="JJ2" s="67">
        <v>531.11</v>
      </c>
      <c r="JK2" s="66" t="s">
        <v>65</v>
      </c>
      <c r="JL2" s="67">
        <v>530.07000000000005</v>
      </c>
      <c r="JM2" s="66" t="s">
        <v>65</v>
      </c>
      <c r="JN2" s="67">
        <v>505.81</v>
      </c>
      <c r="JO2" s="66" t="s">
        <v>65</v>
      </c>
      <c r="JP2" s="67">
        <v>538.61</v>
      </c>
      <c r="JQ2" s="66" t="s">
        <v>65</v>
      </c>
      <c r="JR2" s="67">
        <v>565.37</v>
      </c>
      <c r="JS2" s="66" t="s">
        <v>65</v>
      </c>
      <c r="JT2" s="67">
        <v>572.67999999999995</v>
      </c>
      <c r="JU2" s="66" t="s">
        <v>65</v>
      </c>
      <c r="JV2" s="67">
        <v>592.91</v>
      </c>
      <c r="JW2" s="66" t="s">
        <v>65</v>
      </c>
      <c r="JX2" s="67">
        <v>626.65</v>
      </c>
      <c r="JY2" s="66" t="s">
        <v>65</v>
      </c>
      <c r="JZ2" s="67">
        <v>696.23</v>
      </c>
      <c r="KA2" s="66" t="s">
        <v>65</v>
      </c>
      <c r="KB2" s="67">
        <v>656.2</v>
      </c>
      <c r="KC2" s="66" t="s">
        <v>65</v>
      </c>
      <c r="KD2" s="67">
        <v>664.44</v>
      </c>
      <c r="KE2" s="66" t="s">
        <v>65</v>
      </c>
      <c r="KF2" s="67">
        <v>697.62</v>
      </c>
      <c r="KG2" s="66" t="s">
        <v>65</v>
      </c>
      <c r="KH2" s="67">
        <v>747.62</v>
      </c>
      <c r="KI2" s="66" t="s">
        <v>65</v>
      </c>
      <c r="KJ2" s="67">
        <v>712.38</v>
      </c>
      <c r="KK2" s="66" t="s">
        <v>65</v>
      </c>
      <c r="KL2" s="67">
        <v>727.36</v>
      </c>
      <c r="KM2" s="66" t="s">
        <v>65</v>
      </c>
      <c r="KN2" s="67">
        <v>697.23</v>
      </c>
      <c r="KO2" s="66" t="s">
        <v>65</v>
      </c>
      <c r="KP2" s="67">
        <v>665.13</v>
      </c>
      <c r="KQ2" s="66" t="s">
        <v>65</v>
      </c>
      <c r="KR2" s="67">
        <v>599.41999999999996</v>
      </c>
      <c r="KS2" s="66" t="s">
        <v>65</v>
      </c>
      <c r="KT2" s="67">
        <v>623.21</v>
      </c>
      <c r="KU2" s="66" t="s">
        <v>65</v>
      </c>
      <c r="KV2" s="67">
        <v>636.59</v>
      </c>
      <c r="KW2" s="66" t="s">
        <v>65</v>
      </c>
      <c r="KX2" s="67">
        <v>606.96</v>
      </c>
      <c r="KY2" s="66" t="s">
        <v>65</v>
      </c>
      <c r="KZ2" s="67">
        <v>559.83000000000004</v>
      </c>
      <c r="LA2" s="66" t="s">
        <v>65</v>
      </c>
      <c r="LB2" s="67">
        <v>586.45000000000005</v>
      </c>
      <c r="LC2" s="66" t="s">
        <v>65</v>
      </c>
      <c r="LD2" s="67">
        <v>578.91999999999996</v>
      </c>
      <c r="LE2" s="66" t="s">
        <v>65</v>
      </c>
      <c r="LF2" s="67">
        <v>533.69000000000005</v>
      </c>
      <c r="LG2" s="66" t="s">
        <v>65</v>
      </c>
      <c r="LH2" s="67">
        <v>514.21</v>
      </c>
      <c r="LI2" s="66" t="s">
        <v>65</v>
      </c>
      <c r="LJ2" s="67">
        <v>527.70000000000005</v>
      </c>
      <c r="LK2" s="66" t="s">
        <v>65</v>
      </c>
      <c r="LL2" s="67">
        <v>547.30999999999995</v>
      </c>
      <c r="LM2" s="66" t="s">
        <v>65</v>
      </c>
      <c r="LN2" s="67">
        <v>538.22</v>
      </c>
      <c r="LO2" s="66" t="s">
        <v>65</v>
      </c>
      <c r="LP2" s="67">
        <v>534.42999999999995</v>
      </c>
      <c r="LQ2" s="66" t="s">
        <v>65</v>
      </c>
      <c r="LR2" s="67">
        <v>539.37</v>
      </c>
      <c r="LS2" s="66" t="s">
        <v>65</v>
      </c>
      <c r="LT2" s="67">
        <v>527.46</v>
      </c>
      <c r="LU2" s="66" t="s">
        <v>65</v>
      </c>
      <c r="LV2" s="67">
        <v>511.72</v>
      </c>
      <c r="LW2" s="66" t="s">
        <v>65</v>
      </c>
      <c r="LX2" s="67">
        <v>495.82</v>
      </c>
      <c r="LY2" s="66" t="s">
        <v>65</v>
      </c>
      <c r="LZ2" s="67">
        <v>439.09</v>
      </c>
      <c r="MA2" s="66" t="s">
        <v>65</v>
      </c>
      <c r="MB2" s="67">
        <v>520.14</v>
      </c>
      <c r="MC2" s="66" t="s">
        <v>65</v>
      </c>
      <c r="MD2" s="67">
        <v>552.47</v>
      </c>
      <c r="ME2" s="66" t="s">
        <v>65</v>
      </c>
      <c r="MF2" s="67">
        <v>629.11</v>
      </c>
      <c r="MG2" s="66" t="s">
        <v>65</v>
      </c>
      <c r="MH2" s="67">
        <v>582.1</v>
      </c>
      <c r="MI2" s="66" t="s">
        <v>65</v>
      </c>
      <c r="MJ2" s="67">
        <v>529.07000000000005</v>
      </c>
      <c r="MK2" s="66" t="s">
        <v>65</v>
      </c>
      <c r="ML2" s="67">
        <v>546.07000000000005</v>
      </c>
      <c r="MM2" s="66" t="s">
        <v>65</v>
      </c>
      <c r="MN2" s="67">
        <v>506.43</v>
      </c>
      <c r="MO2" s="66" t="s">
        <v>65</v>
      </c>
      <c r="MP2" s="67">
        <v>526.29</v>
      </c>
      <c r="MQ2" s="66" t="s">
        <v>65</v>
      </c>
      <c r="MR2" s="67">
        <v>543.09</v>
      </c>
      <c r="MS2" s="66" t="s">
        <v>65</v>
      </c>
      <c r="MT2" s="67">
        <v>485.23</v>
      </c>
      <c r="MU2" s="66" t="s">
        <v>65</v>
      </c>
      <c r="MV2" s="67">
        <v>468.37</v>
      </c>
      <c r="MW2" s="66" t="s">
        <v>65</v>
      </c>
      <c r="MX2" s="67">
        <v>482.08</v>
      </c>
      <c r="MY2" s="66" t="s">
        <v>65</v>
      </c>
      <c r="MZ2" s="67">
        <v>471.13</v>
      </c>
      <c r="NA2" s="66" t="s">
        <v>65</v>
      </c>
      <c r="NB2" s="67">
        <v>515.14</v>
      </c>
      <c r="NC2" s="66" t="s">
        <v>65</v>
      </c>
      <c r="ND2" s="67">
        <v>521.46</v>
      </c>
      <c r="NE2" s="66" t="s">
        <v>65</v>
      </c>
      <c r="NF2" s="67">
        <v>489.76</v>
      </c>
      <c r="NG2" s="66" t="s">
        <v>65</v>
      </c>
      <c r="NH2" s="67">
        <v>509.73</v>
      </c>
      <c r="NI2" s="66" t="s">
        <v>65</v>
      </c>
      <c r="NJ2" s="67">
        <v>470.48</v>
      </c>
      <c r="NK2" s="66" t="s">
        <v>65</v>
      </c>
      <c r="NL2" s="67">
        <v>478.6</v>
      </c>
      <c r="NM2" s="66" t="s">
        <v>65</v>
      </c>
      <c r="NN2" s="67">
        <v>472.54</v>
      </c>
      <c r="NO2" s="66" t="s">
        <v>65</v>
      </c>
      <c r="NP2" s="67">
        <v>503.86</v>
      </c>
      <c r="NQ2" s="66" t="s">
        <v>65</v>
      </c>
      <c r="NR2" s="67">
        <v>502.97</v>
      </c>
      <c r="NS2" s="66" t="s">
        <v>65</v>
      </c>
      <c r="NT2" s="67">
        <v>523.76</v>
      </c>
      <c r="NU2" s="66" t="s">
        <v>65</v>
      </c>
      <c r="NV2" s="67">
        <v>550.53</v>
      </c>
      <c r="NW2" s="66" t="s">
        <v>65</v>
      </c>
      <c r="NX2" s="67">
        <v>550.6</v>
      </c>
      <c r="NY2" s="66" t="s">
        <v>65</v>
      </c>
      <c r="NZ2" s="67">
        <v>601.66</v>
      </c>
      <c r="OA2" s="66" t="s">
        <v>65</v>
      </c>
      <c r="OB2" s="67">
        <v>607.38</v>
      </c>
      <c r="OC2" s="66" t="s">
        <v>65</v>
      </c>
      <c r="OD2" s="67">
        <v>626.87</v>
      </c>
      <c r="OE2" s="66" t="s">
        <v>65</v>
      </c>
      <c r="OF2" s="67" t="s">
        <v>66</v>
      </c>
    </row>
    <row r="3" spans="1:396" ht="15.75">
      <c r="A3" s="110" t="s">
        <v>150</v>
      </c>
      <c r="B3" s="16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  <c r="AJ3" s="5"/>
      <c r="AK3" s="4"/>
      <c r="AL3" s="5"/>
      <c r="AM3" s="4"/>
      <c r="AN3" s="5"/>
      <c r="AO3" s="4"/>
      <c r="AP3" s="5"/>
      <c r="AQ3" s="4"/>
      <c r="AR3" s="5"/>
      <c r="AS3" s="4"/>
      <c r="AT3" s="5"/>
      <c r="AU3" s="4"/>
      <c r="AV3" s="5"/>
      <c r="AW3" s="4"/>
      <c r="AX3" s="5"/>
      <c r="AY3" s="4"/>
      <c r="AZ3" s="5"/>
      <c r="BA3" s="4"/>
      <c r="BB3" s="5"/>
      <c r="BC3" s="4"/>
      <c r="BD3" s="5"/>
      <c r="BE3" s="4"/>
      <c r="BF3" s="5"/>
      <c r="BG3" s="4"/>
      <c r="BH3" s="5"/>
      <c r="BI3" s="4"/>
      <c r="BJ3" s="5"/>
      <c r="BK3" s="4"/>
      <c r="BL3" s="5"/>
      <c r="BM3" s="4"/>
      <c r="BN3" s="5"/>
      <c r="BO3" s="4"/>
      <c r="BP3" s="5"/>
      <c r="BQ3" s="4"/>
      <c r="BR3" s="5"/>
      <c r="BS3" s="4"/>
      <c r="BT3" s="5"/>
      <c r="BU3" s="4"/>
      <c r="BV3" s="5"/>
      <c r="BW3" s="4"/>
      <c r="BX3" s="5"/>
      <c r="BY3" s="4"/>
      <c r="BZ3" s="5"/>
      <c r="CA3" s="4"/>
      <c r="CB3" s="5"/>
      <c r="CC3" s="4"/>
      <c r="CD3" s="5"/>
      <c r="CE3" s="4"/>
      <c r="CF3" s="5"/>
      <c r="CG3" s="4"/>
      <c r="CH3" s="5"/>
      <c r="CI3" s="4"/>
      <c r="CJ3" s="5"/>
      <c r="CK3" s="4"/>
      <c r="CL3" s="5"/>
      <c r="CM3" s="4"/>
      <c r="CN3" s="5"/>
      <c r="CO3" s="4"/>
      <c r="CP3" s="5"/>
      <c r="CQ3" s="4"/>
      <c r="CR3" s="5"/>
      <c r="CS3" s="4"/>
      <c r="CT3" s="5"/>
      <c r="CU3" s="4"/>
      <c r="CV3" s="5"/>
      <c r="CW3" s="4"/>
      <c r="CX3" s="5"/>
      <c r="CY3" s="4"/>
      <c r="CZ3" s="5"/>
      <c r="DA3" s="4"/>
      <c r="DB3" s="5"/>
      <c r="DC3" s="4"/>
      <c r="DD3" s="5"/>
      <c r="DE3" s="4"/>
      <c r="DF3" s="5"/>
      <c r="DG3" s="4"/>
      <c r="DH3" s="5"/>
      <c r="DI3" s="4"/>
      <c r="DJ3" s="5"/>
      <c r="DK3" s="4"/>
      <c r="DL3" s="5"/>
      <c r="DM3" s="4"/>
      <c r="DN3" s="5"/>
      <c r="DO3" s="4"/>
      <c r="DP3" s="5"/>
      <c r="DQ3" s="4"/>
      <c r="DR3" s="5"/>
      <c r="DS3" s="4"/>
      <c r="DT3" s="5"/>
      <c r="DU3" s="4"/>
      <c r="DV3" s="5"/>
      <c r="DW3" s="4"/>
      <c r="DX3" s="5"/>
      <c r="DY3" s="4"/>
      <c r="DZ3" s="35"/>
      <c r="EA3" s="4"/>
      <c r="EB3" s="35"/>
    </row>
    <row r="4" spans="1:396" ht="15.75">
      <c r="A4" s="110" t="s">
        <v>151</v>
      </c>
      <c r="B4" s="16"/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  <c r="Q4" s="6"/>
      <c r="R4" s="7"/>
      <c r="S4" s="6"/>
      <c r="T4" s="7"/>
      <c r="U4" s="6"/>
      <c r="V4" s="7"/>
      <c r="W4" s="6"/>
      <c r="X4" s="7"/>
      <c r="Y4" s="6"/>
      <c r="Z4" s="7"/>
      <c r="AA4" s="6"/>
      <c r="AB4" s="7"/>
      <c r="AC4" s="6"/>
      <c r="AD4" s="7"/>
      <c r="AE4" s="6"/>
      <c r="AF4" s="7"/>
      <c r="AG4" s="6"/>
      <c r="AH4" s="7"/>
      <c r="AI4" s="6"/>
      <c r="AJ4" s="7"/>
      <c r="AK4" s="6"/>
      <c r="AL4" s="7"/>
      <c r="AM4" s="6"/>
      <c r="AN4" s="7"/>
      <c r="AO4" s="6"/>
      <c r="AP4" s="7"/>
      <c r="AQ4" s="6"/>
      <c r="AR4" s="7"/>
      <c r="AS4" s="6"/>
      <c r="AT4" s="7"/>
      <c r="AU4" s="6"/>
      <c r="AV4" s="7"/>
      <c r="AW4" s="6"/>
      <c r="AX4" s="7"/>
      <c r="AY4" s="6"/>
      <c r="AZ4" s="7"/>
      <c r="BA4" s="6"/>
      <c r="BB4" s="7"/>
      <c r="BC4" s="6"/>
      <c r="BD4" s="7"/>
      <c r="BE4" s="6"/>
      <c r="BF4" s="7"/>
      <c r="BG4" s="6"/>
      <c r="BH4" s="7"/>
      <c r="BI4" s="6"/>
      <c r="BJ4" s="7"/>
      <c r="BK4" s="6"/>
      <c r="BL4" s="7"/>
      <c r="BM4" s="6"/>
      <c r="BN4" s="7"/>
      <c r="BO4" s="6"/>
      <c r="BP4" s="7"/>
      <c r="BQ4" s="6"/>
      <c r="BR4" s="7"/>
      <c r="BS4" s="6"/>
      <c r="BT4" s="7"/>
      <c r="BU4" s="6"/>
      <c r="BV4" s="7"/>
      <c r="BW4" s="6"/>
      <c r="BX4" s="7"/>
      <c r="BY4" s="6"/>
      <c r="BZ4" s="7"/>
      <c r="CA4" s="6"/>
      <c r="CB4" s="7"/>
      <c r="CC4" s="6"/>
      <c r="CD4" s="7"/>
      <c r="CE4" s="6"/>
      <c r="CF4" s="7"/>
      <c r="CG4" s="6"/>
      <c r="CH4" s="7"/>
      <c r="CI4" s="6"/>
      <c r="CJ4" s="7"/>
      <c r="CK4" s="6"/>
      <c r="CL4" s="7"/>
      <c r="CM4" s="6"/>
      <c r="CN4" s="7"/>
      <c r="CO4" s="6"/>
      <c r="CP4" s="7"/>
      <c r="CQ4" s="6"/>
      <c r="CR4" s="7"/>
      <c r="CS4" s="6"/>
      <c r="CT4" s="7"/>
      <c r="CU4" s="6"/>
      <c r="CV4" s="7"/>
      <c r="CW4" s="6"/>
      <c r="CX4" s="7"/>
      <c r="CY4" s="6"/>
      <c r="CZ4" s="7"/>
      <c r="DA4" s="6"/>
      <c r="DB4" s="7"/>
      <c r="DC4" s="6"/>
      <c r="DD4" s="7"/>
      <c r="DE4" s="6"/>
      <c r="DF4" s="7"/>
      <c r="DG4" s="6"/>
      <c r="DH4" s="7"/>
      <c r="DI4" s="6"/>
      <c r="DJ4" s="7"/>
      <c r="DK4" s="6"/>
      <c r="DL4" s="7"/>
      <c r="DM4" s="6"/>
      <c r="DN4" s="7"/>
      <c r="DO4" s="6"/>
      <c r="DP4" s="7"/>
      <c r="DQ4" s="6"/>
      <c r="DR4" s="7"/>
      <c r="DS4" s="6"/>
      <c r="DT4" s="7"/>
      <c r="DU4" s="6"/>
      <c r="DV4" s="7"/>
      <c r="DW4" s="6"/>
      <c r="DX4" s="7"/>
      <c r="DY4" s="6"/>
      <c r="DZ4" s="35"/>
      <c r="EA4" s="6"/>
      <c r="EB4" s="35"/>
    </row>
    <row r="5" spans="1:396" ht="15.75">
      <c r="A5" s="17" t="s">
        <v>68</v>
      </c>
      <c r="B5" s="67">
        <v>61.34</v>
      </c>
      <c r="C5" s="66" t="s">
        <v>65</v>
      </c>
      <c r="D5" s="67">
        <v>62.84</v>
      </c>
      <c r="E5" s="66" t="s">
        <v>65</v>
      </c>
      <c r="F5" s="67">
        <v>62.54</v>
      </c>
      <c r="G5" s="66" t="s">
        <v>65</v>
      </c>
      <c r="H5" s="67">
        <v>66.53</v>
      </c>
      <c r="I5" s="66" t="s">
        <v>65</v>
      </c>
      <c r="J5" s="67">
        <v>64.95</v>
      </c>
      <c r="K5" s="66" t="s">
        <v>65</v>
      </c>
      <c r="L5" s="67">
        <v>66.52</v>
      </c>
      <c r="M5" s="66" t="s">
        <v>65</v>
      </c>
      <c r="N5" s="67">
        <v>65.709999999999994</v>
      </c>
      <c r="O5" s="66" t="s">
        <v>65</v>
      </c>
      <c r="P5" s="67">
        <v>69.03</v>
      </c>
      <c r="Q5" s="66" t="s">
        <v>65</v>
      </c>
      <c r="R5" s="67">
        <v>67.430000000000007</v>
      </c>
      <c r="S5" s="66" t="s">
        <v>65</v>
      </c>
      <c r="T5" s="67">
        <v>69.41</v>
      </c>
      <c r="U5" s="66" t="s">
        <v>65</v>
      </c>
      <c r="V5" s="67">
        <v>67.38</v>
      </c>
      <c r="W5" s="66" t="s">
        <v>65</v>
      </c>
      <c r="X5" s="67">
        <v>70.69</v>
      </c>
      <c r="Y5" s="66" t="s">
        <v>65</v>
      </c>
      <c r="Z5" s="67">
        <v>68.23</v>
      </c>
      <c r="AA5" s="66" t="s">
        <v>65</v>
      </c>
      <c r="AB5" s="67">
        <v>70.52</v>
      </c>
      <c r="AC5" s="66" t="s">
        <v>65</v>
      </c>
      <c r="AD5" s="67">
        <v>69.84</v>
      </c>
      <c r="AE5" s="66" t="s">
        <v>65</v>
      </c>
      <c r="AF5" s="67">
        <v>73.72</v>
      </c>
      <c r="AG5" s="66" t="s">
        <v>65</v>
      </c>
      <c r="AH5" s="67">
        <v>71.12</v>
      </c>
      <c r="AI5" s="66" t="s">
        <v>65</v>
      </c>
      <c r="AJ5" s="67">
        <v>73.12</v>
      </c>
      <c r="AK5" s="66" t="s">
        <v>65</v>
      </c>
      <c r="AL5" s="67">
        <v>72.37</v>
      </c>
      <c r="AM5" s="66" t="s">
        <v>65</v>
      </c>
      <c r="AN5" s="67">
        <v>76.34</v>
      </c>
      <c r="AO5" s="66" t="s">
        <v>65</v>
      </c>
      <c r="AP5" s="67">
        <v>74.56</v>
      </c>
      <c r="AQ5" s="66" t="s">
        <v>65</v>
      </c>
      <c r="AR5" s="67">
        <v>77.180000000000007</v>
      </c>
      <c r="AS5" s="66" t="s">
        <v>65</v>
      </c>
      <c r="AT5" s="67">
        <v>78.319999999999993</v>
      </c>
      <c r="AU5" s="66" t="s">
        <v>65</v>
      </c>
      <c r="AV5" s="67">
        <v>83.45</v>
      </c>
      <c r="AW5" s="66" t="s">
        <v>65</v>
      </c>
      <c r="AX5" s="67">
        <v>79.39</v>
      </c>
      <c r="AY5" s="66" t="s">
        <v>65</v>
      </c>
      <c r="AZ5" s="67">
        <v>82.46</v>
      </c>
      <c r="BA5" s="66" t="s">
        <v>65</v>
      </c>
      <c r="BB5" s="67">
        <v>83</v>
      </c>
      <c r="BC5" s="66" t="s">
        <v>65</v>
      </c>
      <c r="BD5" s="67">
        <v>88.02</v>
      </c>
      <c r="BE5" s="66" t="s">
        <v>65</v>
      </c>
      <c r="BF5" s="67">
        <v>84.29</v>
      </c>
      <c r="BG5" s="66" t="s">
        <v>65</v>
      </c>
      <c r="BH5" s="67">
        <v>87.07</v>
      </c>
      <c r="BI5" s="66" t="s">
        <v>65</v>
      </c>
      <c r="BJ5" s="67">
        <v>87</v>
      </c>
      <c r="BK5" s="66" t="s">
        <v>65</v>
      </c>
      <c r="BL5" s="67">
        <v>93.48</v>
      </c>
      <c r="BM5" s="66" t="s">
        <v>65</v>
      </c>
      <c r="BN5" s="67">
        <v>89.19</v>
      </c>
      <c r="BO5" s="66" t="s">
        <v>65</v>
      </c>
      <c r="BP5" s="67">
        <v>92.07</v>
      </c>
      <c r="BQ5" s="66" t="s">
        <v>65</v>
      </c>
      <c r="BR5" s="67">
        <v>90.7</v>
      </c>
      <c r="BS5" s="66" t="s">
        <v>65</v>
      </c>
      <c r="BT5" s="67">
        <v>98.03</v>
      </c>
      <c r="BU5" s="66" t="s">
        <v>65</v>
      </c>
      <c r="BV5" s="67">
        <v>93.95</v>
      </c>
      <c r="BW5" s="66" t="s">
        <v>65</v>
      </c>
      <c r="BX5" s="67">
        <v>96.28</v>
      </c>
      <c r="BY5" s="66" t="s">
        <v>65</v>
      </c>
      <c r="BZ5" s="67">
        <v>94.17</v>
      </c>
      <c r="CA5" s="66" t="s">
        <v>65</v>
      </c>
      <c r="CB5" s="67">
        <v>97.77</v>
      </c>
      <c r="CC5" s="66" t="s">
        <v>65</v>
      </c>
      <c r="CD5" s="67">
        <v>91.04</v>
      </c>
      <c r="CE5" s="66" t="s">
        <v>65</v>
      </c>
      <c r="CF5" s="67">
        <v>93.3</v>
      </c>
      <c r="CG5" s="66" t="s">
        <v>65</v>
      </c>
      <c r="CH5" s="67">
        <v>93.6</v>
      </c>
      <c r="CI5" s="66" t="s">
        <v>65</v>
      </c>
      <c r="CJ5" s="67">
        <v>100.27</v>
      </c>
      <c r="CK5" s="66" t="s">
        <v>65</v>
      </c>
      <c r="CL5" s="67">
        <v>93.28</v>
      </c>
      <c r="CM5" s="66" t="s">
        <v>65</v>
      </c>
      <c r="CN5" s="67">
        <v>99.42</v>
      </c>
      <c r="CO5" s="66" t="s">
        <v>65</v>
      </c>
      <c r="CP5" s="67">
        <v>100.49</v>
      </c>
      <c r="CQ5" s="66" t="s">
        <v>65</v>
      </c>
      <c r="CR5" s="67">
        <v>106.79</v>
      </c>
      <c r="CS5" s="66" t="s">
        <v>65</v>
      </c>
      <c r="CT5" s="67">
        <v>102.2</v>
      </c>
      <c r="CU5" s="66" t="s">
        <v>65</v>
      </c>
      <c r="CV5" s="67">
        <v>104.89</v>
      </c>
      <c r="CW5" s="66" t="s">
        <v>65</v>
      </c>
      <c r="CX5" s="67">
        <v>103.82</v>
      </c>
      <c r="CY5" s="66" t="s">
        <v>65</v>
      </c>
      <c r="CZ5" s="67">
        <v>112.43</v>
      </c>
      <c r="DA5" s="66" t="s">
        <v>65</v>
      </c>
      <c r="DB5" s="67">
        <v>107.14</v>
      </c>
      <c r="DC5" s="66" t="s">
        <v>65</v>
      </c>
      <c r="DD5" s="67">
        <v>110.98</v>
      </c>
      <c r="DE5" s="66" t="s">
        <v>65</v>
      </c>
      <c r="DF5" s="67">
        <v>109.84</v>
      </c>
      <c r="DG5" s="66" t="s">
        <v>65</v>
      </c>
      <c r="DH5" s="67">
        <v>118.48</v>
      </c>
      <c r="DI5" s="66" t="s">
        <v>65</v>
      </c>
      <c r="DJ5" s="67">
        <v>112.93</v>
      </c>
      <c r="DK5" s="66" t="s">
        <v>65</v>
      </c>
      <c r="DL5" s="67">
        <v>115.43</v>
      </c>
      <c r="DM5" s="66" t="s">
        <v>65</v>
      </c>
      <c r="DN5" s="67">
        <v>115.15</v>
      </c>
      <c r="DO5" s="66" t="s">
        <v>65</v>
      </c>
      <c r="DP5" s="67">
        <v>121.8</v>
      </c>
      <c r="DQ5" s="66" t="s">
        <v>65</v>
      </c>
      <c r="DR5" s="67">
        <v>115.98</v>
      </c>
      <c r="DS5" s="66" t="s">
        <v>65</v>
      </c>
      <c r="DT5" s="67">
        <v>117.83</v>
      </c>
      <c r="DU5" s="66" t="s">
        <v>65</v>
      </c>
      <c r="DV5" s="67">
        <v>116.3</v>
      </c>
      <c r="DW5" s="66" t="s">
        <v>65</v>
      </c>
      <c r="DX5" s="67">
        <v>124.02</v>
      </c>
      <c r="DY5" s="66" t="s">
        <v>65</v>
      </c>
      <c r="DZ5" s="67">
        <v>118.78</v>
      </c>
      <c r="EA5" s="66" t="s">
        <v>65</v>
      </c>
      <c r="EB5" s="67" t="s">
        <v>66</v>
      </c>
    </row>
    <row r="6" spans="1:396" ht="15.75">
      <c r="A6" s="17" t="s">
        <v>71</v>
      </c>
      <c r="B6" s="67" t="s">
        <v>66</v>
      </c>
      <c r="C6" s="66" t="s">
        <v>65</v>
      </c>
      <c r="D6" s="67" t="s">
        <v>66</v>
      </c>
      <c r="E6" s="66" t="s">
        <v>65</v>
      </c>
      <c r="F6" s="67" t="s">
        <v>66</v>
      </c>
      <c r="G6" s="66" t="s">
        <v>65</v>
      </c>
      <c r="H6" s="67" t="s">
        <v>66</v>
      </c>
      <c r="I6" s="66" t="s">
        <v>65</v>
      </c>
      <c r="J6" s="67">
        <v>9.39</v>
      </c>
      <c r="K6" s="66" t="s">
        <v>65</v>
      </c>
      <c r="L6" s="67">
        <v>11.94</v>
      </c>
      <c r="M6" s="66" t="s">
        <v>65</v>
      </c>
      <c r="N6" s="67">
        <v>7.7</v>
      </c>
      <c r="O6" s="66" t="s">
        <v>65</v>
      </c>
      <c r="P6" s="67">
        <v>11.31</v>
      </c>
      <c r="Q6" s="66" t="s">
        <v>65</v>
      </c>
      <c r="R6" s="67">
        <v>5.68</v>
      </c>
      <c r="S6" s="66" t="s">
        <v>65</v>
      </c>
      <c r="T6" s="67">
        <v>8.99</v>
      </c>
      <c r="U6" s="66" t="s">
        <v>65</v>
      </c>
      <c r="V6" s="67">
        <v>5.97</v>
      </c>
      <c r="W6" s="66" t="s">
        <v>65</v>
      </c>
      <c r="X6" s="67">
        <v>6.58</v>
      </c>
      <c r="Y6" s="66" t="s">
        <v>65</v>
      </c>
      <c r="Z6" s="67">
        <v>5.75</v>
      </c>
      <c r="AA6" s="66" t="s">
        <v>65</v>
      </c>
      <c r="AB6" s="67">
        <v>4.34</v>
      </c>
      <c r="AC6" s="66" t="s">
        <v>65</v>
      </c>
      <c r="AD6" s="67">
        <v>3.2</v>
      </c>
      <c r="AE6" s="66" t="s">
        <v>65</v>
      </c>
      <c r="AF6" s="67">
        <v>3.01</v>
      </c>
      <c r="AG6" s="66" t="s">
        <v>65</v>
      </c>
      <c r="AH6" s="67">
        <v>2.74</v>
      </c>
      <c r="AI6" s="66" t="s">
        <v>65</v>
      </c>
      <c r="AJ6" s="67">
        <v>2.74</v>
      </c>
      <c r="AK6" s="66" t="s">
        <v>65</v>
      </c>
      <c r="AL6" s="67">
        <v>2.74</v>
      </c>
      <c r="AM6" s="66" t="s">
        <v>65</v>
      </c>
      <c r="AN6" s="67">
        <v>2.65</v>
      </c>
      <c r="AO6" s="66" t="s">
        <v>65</v>
      </c>
      <c r="AP6" s="67">
        <v>1.77</v>
      </c>
      <c r="AQ6" s="66" t="s">
        <v>65</v>
      </c>
      <c r="AR6" s="67">
        <v>1.74</v>
      </c>
      <c r="AS6" s="66" t="s">
        <v>65</v>
      </c>
      <c r="AT6" s="67">
        <v>1.8</v>
      </c>
      <c r="AU6" s="66" t="s">
        <v>65</v>
      </c>
      <c r="AV6" s="67">
        <v>2.1800000000000002</v>
      </c>
      <c r="AW6" s="66" t="s">
        <v>65</v>
      </c>
      <c r="AX6" s="67">
        <v>2.64</v>
      </c>
      <c r="AY6" s="66" t="s">
        <v>65</v>
      </c>
      <c r="AZ6" s="67">
        <v>3.2</v>
      </c>
      <c r="BA6" s="66" t="s">
        <v>65</v>
      </c>
      <c r="BB6" s="67">
        <v>3.69</v>
      </c>
      <c r="BC6" s="66" t="s">
        <v>65</v>
      </c>
      <c r="BD6" s="67">
        <v>4.3499999999999996</v>
      </c>
      <c r="BE6" s="66" t="s">
        <v>65</v>
      </c>
      <c r="BF6" s="67">
        <v>4.59</v>
      </c>
      <c r="BG6" s="66" t="s">
        <v>65</v>
      </c>
      <c r="BH6" s="67">
        <v>4.96</v>
      </c>
      <c r="BI6" s="66" t="s">
        <v>65</v>
      </c>
      <c r="BJ6" s="67">
        <v>5.23</v>
      </c>
      <c r="BK6" s="66" t="s">
        <v>65</v>
      </c>
      <c r="BL6" s="67">
        <v>5.29</v>
      </c>
      <c r="BM6" s="66" t="s">
        <v>65</v>
      </c>
      <c r="BN6" s="67">
        <v>5.08</v>
      </c>
      <c r="BO6" s="66" t="s">
        <v>65</v>
      </c>
      <c r="BP6" s="67">
        <v>5.08</v>
      </c>
      <c r="BQ6" s="66" t="s">
        <v>65</v>
      </c>
      <c r="BR6" s="67">
        <v>5.45</v>
      </c>
      <c r="BS6" s="66" t="s">
        <v>65</v>
      </c>
      <c r="BT6" s="67">
        <v>5.81</v>
      </c>
      <c r="BU6" s="66" t="s">
        <v>65</v>
      </c>
      <c r="BV6" s="67">
        <v>6.22</v>
      </c>
      <c r="BW6" s="66" t="s">
        <v>65</v>
      </c>
      <c r="BX6" s="67">
        <v>6.38</v>
      </c>
      <c r="BY6" s="66" t="s">
        <v>65</v>
      </c>
      <c r="BZ6" s="67">
        <v>7.58</v>
      </c>
      <c r="CA6" s="66" t="s">
        <v>65</v>
      </c>
      <c r="CB6" s="67">
        <v>8.24</v>
      </c>
      <c r="CC6" s="66" t="s">
        <v>65</v>
      </c>
      <c r="CD6" s="67">
        <v>5.49</v>
      </c>
      <c r="CE6" s="66" t="s">
        <v>65</v>
      </c>
      <c r="CF6" s="67">
        <v>1.4</v>
      </c>
      <c r="CG6" s="66" t="s">
        <v>65</v>
      </c>
      <c r="CH6" s="67">
        <v>0.46</v>
      </c>
      <c r="CI6" s="66" t="s">
        <v>65</v>
      </c>
      <c r="CJ6" s="67">
        <v>0.42</v>
      </c>
      <c r="CK6" s="66" t="s">
        <v>65</v>
      </c>
      <c r="CL6" s="67">
        <v>0.42</v>
      </c>
      <c r="CM6" s="66" t="s">
        <v>65</v>
      </c>
      <c r="CN6" s="67">
        <v>0.51</v>
      </c>
      <c r="CO6" s="66" t="s">
        <v>65</v>
      </c>
      <c r="CP6" s="67">
        <v>1.76</v>
      </c>
      <c r="CQ6" s="66" t="s">
        <v>65</v>
      </c>
      <c r="CR6" s="67">
        <v>2.9</v>
      </c>
      <c r="CS6" s="66" t="s">
        <v>65</v>
      </c>
      <c r="CT6" s="67">
        <v>3.43</v>
      </c>
      <c r="CU6" s="66" t="s">
        <v>65</v>
      </c>
      <c r="CV6" s="67">
        <v>4.7300000000000004</v>
      </c>
      <c r="CW6" s="66" t="s">
        <v>65</v>
      </c>
      <c r="CX6" s="67">
        <v>5.24</v>
      </c>
      <c r="CY6" s="66" t="s">
        <v>65</v>
      </c>
      <c r="CZ6" s="67">
        <v>5.24</v>
      </c>
      <c r="DA6" s="66" t="s">
        <v>65</v>
      </c>
      <c r="DB6" s="67">
        <v>5.01</v>
      </c>
      <c r="DC6" s="66" t="s">
        <v>65</v>
      </c>
      <c r="DD6" s="67">
        <v>5.01</v>
      </c>
      <c r="DE6" s="66" t="s">
        <v>65</v>
      </c>
      <c r="DF6" s="67">
        <v>4.99</v>
      </c>
      <c r="DG6" s="66" t="s">
        <v>65</v>
      </c>
      <c r="DH6" s="67">
        <v>5</v>
      </c>
      <c r="DI6" s="66" t="s">
        <v>65</v>
      </c>
      <c r="DJ6" s="67">
        <v>5</v>
      </c>
      <c r="DK6" s="66" t="s">
        <v>65</v>
      </c>
      <c r="DL6" s="67">
        <v>5.01</v>
      </c>
      <c r="DM6" s="66" t="s">
        <v>65</v>
      </c>
      <c r="DN6" s="67">
        <v>5.01</v>
      </c>
      <c r="DO6" s="66" t="s">
        <v>65</v>
      </c>
      <c r="DP6" s="67">
        <v>4.68</v>
      </c>
      <c r="DQ6" s="66" t="s">
        <v>65</v>
      </c>
      <c r="DR6" s="67">
        <v>4.33</v>
      </c>
      <c r="DS6" s="66" t="s">
        <v>65</v>
      </c>
      <c r="DT6" s="67">
        <v>4</v>
      </c>
      <c r="DU6" s="66" t="s">
        <v>65</v>
      </c>
      <c r="DV6" s="67">
        <v>3.66</v>
      </c>
      <c r="DW6" s="66" t="s">
        <v>65</v>
      </c>
      <c r="DX6" s="67">
        <v>3.05</v>
      </c>
      <c r="DY6" s="66" t="s">
        <v>67</v>
      </c>
      <c r="DZ6" s="67">
        <v>3</v>
      </c>
      <c r="EA6" s="66" t="s">
        <v>65</v>
      </c>
      <c r="EB6" s="67" t="s">
        <v>66</v>
      </c>
    </row>
    <row r="7" spans="1:396" ht="15.75">
      <c r="A7" s="17" t="s">
        <v>72</v>
      </c>
      <c r="B7" s="67">
        <v>3.81</v>
      </c>
      <c r="C7" s="66" t="s">
        <v>65</v>
      </c>
      <c r="D7" s="67">
        <v>3.91</v>
      </c>
      <c r="E7" s="66" t="s">
        <v>65</v>
      </c>
      <c r="F7" s="67">
        <v>3.18</v>
      </c>
      <c r="G7" s="66" t="s">
        <v>65</v>
      </c>
      <c r="H7" s="67">
        <v>2.4500000000000002</v>
      </c>
      <c r="I7" s="66" t="s">
        <v>65</v>
      </c>
      <c r="J7" s="67">
        <v>3.19</v>
      </c>
      <c r="K7" s="66" t="s">
        <v>65</v>
      </c>
      <c r="L7" s="67">
        <v>3.62</v>
      </c>
      <c r="M7" s="66" t="s">
        <v>65</v>
      </c>
      <c r="N7" s="67">
        <v>3.96</v>
      </c>
      <c r="O7" s="66" t="s">
        <v>65</v>
      </c>
      <c r="P7" s="67">
        <v>4.57</v>
      </c>
      <c r="Q7" s="66" t="s">
        <v>65</v>
      </c>
      <c r="R7" s="67">
        <v>4</v>
      </c>
      <c r="S7" s="66" t="s">
        <v>65</v>
      </c>
      <c r="T7" s="67">
        <v>3.6</v>
      </c>
      <c r="U7" s="66" t="s">
        <v>65</v>
      </c>
      <c r="V7" s="67">
        <v>3.64</v>
      </c>
      <c r="W7" s="66" t="s">
        <v>65</v>
      </c>
      <c r="X7" s="67">
        <v>3.04</v>
      </c>
      <c r="Y7" s="66" t="s">
        <v>65</v>
      </c>
      <c r="Z7" s="67">
        <v>2.44</v>
      </c>
      <c r="AA7" s="66" t="s">
        <v>65</v>
      </c>
      <c r="AB7" s="67">
        <v>2.2000000000000002</v>
      </c>
      <c r="AC7" s="66" t="s">
        <v>65</v>
      </c>
      <c r="AD7" s="67">
        <v>2.36</v>
      </c>
      <c r="AE7" s="66" t="s">
        <v>65</v>
      </c>
      <c r="AF7" s="67">
        <v>2.94</v>
      </c>
      <c r="AG7" s="66" t="s">
        <v>65</v>
      </c>
      <c r="AH7" s="67">
        <v>3.77</v>
      </c>
      <c r="AI7" s="66" t="s">
        <v>65</v>
      </c>
      <c r="AJ7" s="67">
        <v>3.71</v>
      </c>
      <c r="AK7" s="66" t="s">
        <v>65</v>
      </c>
      <c r="AL7" s="67">
        <v>2.72</v>
      </c>
      <c r="AM7" s="66" t="s">
        <v>65</v>
      </c>
      <c r="AN7" s="67">
        <v>1.06</v>
      </c>
      <c r="AO7" s="66" t="s">
        <v>65</v>
      </c>
      <c r="AP7" s="67">
        <v>5.8711800000000001E-3</v>
      </c>
      <c r="AQ7" s="66" t="s">
        <v>65</v>
      </c>
      <c r="AR7" s="67">
        <v>0.46</v>
      </c>
      <c r="AS7" s="66" t="s">
        <v>65</v>
      </c>
      <c r="AT7" s="67">
        <v>1.47</v>
      </c>
      <c r="AU7" s="66" t="s">
        <v>65</v>
      </c>
      <c r="AV7" s="67">
        <v>2.27</v>
      </c>
      <c r="AW7" s="66" t="s">
        <v>65</v>
      </c>
      <c r="AX7" s="67">
        <v>2.29</v>
      </c>
      <c r="AY7" s="66" t="s">
        <v>65</v>
      </c>
      <c r="AZ7" s="67">
        <v>2.76</v>
      </c>
      <c r="BA7" s="66" t="s">
        <v>65</v>
      </c>
      <c r="BB7" s="67">
        <v>3.32</v>
      </c>
      <c r="BC7" s="66" t="s">
        <v>65</v>
      </c>
      <c r="BD7" s="67">
        <v>3.8</v>
      </c>
      <c r="BE7" s="66" t="s">
        <v>65</v>
      </c>
      <c r="BF7" s="67">
        <v>4.0599999999999996</v>
      </c>
      <c r="BG7" s="66" t="s">
        <v>65</v>
      </c>
      <c r="BH7" s="67">
        <v>3.8</v>
      </c>
      <c r="BI7" s="66" t="s">
        <v>65</v>
      </c>
      <c r="BJ7" s="67">
        <v>3.48</v>
      </c>
      <c r="BK7" s="66" t="s">
        <v>65</v>
      </c>
      <c r="BL7" s="67">
        <v>2.2400000000000002</v>
      </c>
      <c r="BM7" s="66" t="s">
        <v>65</v>
      </c>
      <c r="BN7" s="67">
        <v>2.68</v>
      </c>
      <c r="BO7" s="66" t="s">
        <v>65</v>
      </c>
      <c r="BP7" s="67">
        <v>2.86</v>
      </c>
      <c r="BQ7" s="66" t="s">
        <v>65</v>
      </c>
      <c r="BR7" s="67">
        <v>4.78</v>
      </c>
      <c r="BS7" s="66" t="s">
        <v>65</v>
      </c>
      <c r="BT7" s="67">
        <v>7.23</v>
      </c>
      <c r="BU7" s="66" t="s">
        <v>65</v>
      </c>
      <c r="BV7" s="67">
        <v>8.01</v>
      </c>
      <c r="BW7" s="66" t="s">
        <v>65</v>
      </c>
      <c r="BX7" s="67">
        <v>8.8800000000000008</v>
      </c>
      <c r="BY7" s="66" t="s">
        <v>65</v>
      </c>
      <c r="BZ7" s="67">
        <v>9.33</v>
      </c>
      <c r="CA7" s="66" t="s">
        <v>65</v>
      </c>
      <c r="CB7" s="67">
        <v>8.6</v>
      </c>
      <c r="CC7" s="66" t="s">
        <v>65</v>
      </c>
      <c r="CD7" s="67">
        <v>4.53</v>
      </c>
      <c r="CE7" s="66" t="s">
        <v>65</v>
      </c>
      <c r="CF7" s="67">
        <v>1.52</v>
      </c>
      <c r="CG7" s="66" t="s">
        <v>65</v>
      </c>
      <c r="CH7" s="67">
        <v>-2.13</v>
      </c>
      <c r="CI7" s="66" t="s">
        <v>65</v>
      </c>
      <c r="CJ7" s="67">
        <v>-3.29</v>
      </c>
      <c r="CK7" s="66" t="s">
        <v>65</v>
      </c>
      <c r="CL7" s="67">
        <v>-0.25</v>
      </c>
      <c r="CM7" s="66" t="s">
        <v>65</v>
      </c>
      <c r="CN7" s="67">
        <v>1.19</v>
      </c>
      <c r="CO7" s="66" t="s">
        <v>65</v>
      </c>
      <c r="CP7" s="67">
        <v>2.2400000000000002</v>
      </c>
      <c r="CQ7" s="66" t="s">
        <v>65</v>
      </c>
      <c r="CR7" s="67">
        <v>2.4700000000000002</v>
      </c>
      <c r="CS7" s="66" t="s">
        <v>65</v>
      </c>
      <c r="CT7" s="67">
        <v>2.92</v>
      </c>
      <c r="CU7" s="66" t="s">
        <v>65</v>
      </c>
      <c r="CV7" s="67">
        <v>3.3</v>
      </c>
      <c r="CW7" s="66" t="s">
        <v>65</v>
      </c>
      <c r="CX7" s="67">
        <v>3.11</v>
      </c>
      <c r="CY7" s="66" t="s">
        <v>65</v>
      </c>
      <c r="CZ7" s="67">
        <v>4</v>
      </c>
      <c r="DA7" s="66" t="s">
        <v>65</v>
      </c>
      <c r="DB7" s="67">
        <v>4.1399999999999997</v>
      </c>
      <c r="DC7" s="66" t="s">
        <v>65</v>
      </c>
      <c r="DD7" s="67">
        <v>3.09</v>
      </c>
      <c r="DE7" s="66" t="s">
        <v>65</v>
      </c>
      <c r="DF7" s="67">
        <v>2.63</v>
      </c>
      <c r="DG7" s="66" t="s">
        <v>65</v>
      </c>
      <c r="DH7" s="67">
        <v>2.17</v>
      </c>
      <c r="DI7" s="66" t="s">
        <v>65</v>
      </c>
      <c r="DJ7" s="67">
        <v>1.39</v>
      </c>
      <c r="DK7" s="66" t="s">
        <v>65</v>
      </c>
      <c r="DL7" s="67">
        <v>1.53</v>
      </c>
      <c r="DM7" s="66" t="s">
        <v>65</v>
      </c>
      <c r="DN7" s="67">
        <v>2.0299999999999998</v>
      </c>
      <c r="DO7" s="66" t="s">
        <v>65</v>
      </c>
      <c r="DP7" s="67">
        <v>2.2000000000000002</v>
      </c>
      <c r="DQ7" s="66" t="s">
        <v>65</v>
      </c>
      <c r="DR7" s="67">
        <v>3.18</v>
      </c>
      <c r="DS7" s="66" t="s">
        <v>65</v>
      </c>
      <c r="DT7" s="67">
        <v>4.46</v>
      </c>
      <c r="DU7" s="66" t="s">
        <v>65</v>
      </c>
      <c r="DV7" s="67">
        <v>4.6500000000000004</v>
      </c>
      <c r="DW7" s="66" t="s">
        <v>65</v>
      </c>
      <c r="DX7" s="67">
        <v>5.25</v>
      </c>
      <c r="DY7" s="66" t="s">
        <v>65</v>
      </c>
      <c r="DZ7" s="67">
        <v>4.37</v>
      </c>
      <c r="EA7" s="66" t="s">
        <v>65</v>
      </c>
      <c r="EB7" s="67" t="s">
        <v>66</v>
      </c>
    </row>
    <row r="8" spans="1:396" ht="15.75">
      <c r="A8" s="102" t="s">
        <v>143</v>
      </c>
      <c r="B8" s="67">
        <v>8637493.1530000009</v>
      </c>
      <c r="C8" s="66" t="s">
        <v>65</v>
      </c>
      <c r="D8" s="67">
        <v>8495770.0329999998</v>
      </c>
      <c r="E8" s="66" t="s">
        <v>65</v>
      </c>
      <c r="F8" s="67">
        <v>8667859.4600000009</v>
      </c>
      <c r="G8" s="66" t="s">
        <v>65</v>
      </c>
      <c r="H8" s="67">
        <v>8867760.2689999994</v>
      </c>
      <c r="I8" s="66" t="s">
        <v>65</v>
      </c>
      <c r="J8" s="67">
        <v>8937799.5460000001</v>
      </c>
      <c r="K8" s="66" t="s">
        <v>65</v>
      </c>
      <c r="L8" s="67">
        <v>8974368.7420000006</v>
      </c>
      <c r="M8" s="66" t="s">
        <v>65</v>
      </c>
      <c r="N8" s="67">
        <v>9057610.5429999996</v>
      </c>
      <c r="O8" s="66" t="s">
        <v>65</v>
      </c>
      <c r="P8" s="67">
        <v>9089774.1539999992</v>
      </c>
      <c r="Q8" s="66" t="s">
        <v>65</v>
      </c>
      <c r="R8" s="67">
        <v>9163450.4969999995</v>
      </c>
      <c r="S8" s="66" t="s">
        <v>65</v>
      </c>
      <c r="T8" s="67">
        <v>9257666.6490000002</v>
      </c>
      <c r="U8" s="66" t="s">
        <v>65</v>
      </c>
      <c r="V8" s="67">
        <v>9269826.9049999993</v>
      </c>
      <c r="W8" s="66" t="s">
        <v>65</v>
      </c>
      <c r="X8" s="67">
        <v>9344253.5319999997</v>
      </c>
      <c r="Y8" s="66" t="s">
        <v>65</v>
      </c>
      <c r="Z8" s="67">
        <v>9393102.3379999995</v>
      </c>
      <c r="AA8" s="66" t="s">
        <v>65</v>
      </c>
      <c r="AB8" s="67">
        <v>9445704.5580000002</v>
      </c>
      <c r="AC8" s="66" t="s">
        <v>65</v>
      </c>
      <c r="AD8" s="67">
        <v>9638081.3579999991</v>
      </c>
      <c r="AE8" s="66" t="s">
        <v>65</v>
      </c>
      <c r="AF8" s="67">
        <v>9602952.8619999997</v>
      </c>
      <c r="AG8" s="66" t="s">
        <v>65</v>
      </c>
      <c r="AH8" s="67">
        <v>9726245.7952267006</v>
      </c>
      <c r="AI8" s="66" t="s">
        <v>65</v>
      </c>
      <c r="AJ8" s="67">
        <v>9883916.7483734004</v>
      </c>
      <c r="AK8" s="66" t="s">
        <v>65</v>
      </c>
      <c r="AL8" s="67">
        <v>9987526.7724098992</v>
      </c>
      <c r="AM8" s="66" t="s">
        <v>65</v>
      </c>
      <c r="AN8" s="67">
        <v>10183234.6119</v>
      </c>
      <c r="AO8" s="66" t="s">
        <v>65</v>
      </c>
      <c r="AP8" s="67">
        <v>10385998.561313</v>
      </c>
      <c r="AQ8" s="66" t="s">
        <v>65</v>
      </c>
      <c r="AR8" s="67">
        <v>10699117.315146999</v>
      </c>
      <c r="AS8" s="66" t="s">
        <v>65</v>
      </c>
      <c r="AT8" s="67">
        <v>10902227.053916</v>
      </c>
      <c r="AU8" s="66" t="s">
        <v>65</v>
      </c>
      <c r="AV8" s="67">
        <v>11141573.084008999</v>
      </c>
      <c r="AW8" s="66" t="s">
        <v>65</v>
      </c>
      <c r="AX8" s="67">
        <v>11326338.739908</v>
      </c>
      <c r="AY8" s="66" t="s">
        <v>65</v>
      </c>
      <c r="AZ8" s="67">
        <v>11554120.324522</v>
      </c>
      <c r="BA8" s="66" t="s">
        <v>65</v>
      </c>
      <c r="BB8" s="67">
        <v>11835644.808036</v>
      </c>
      <c r="BC8" s="66" t="s">
        <v>65</v>
      </c>
      <c r="BD8" s="67">
        <v>12058082.831819</v>
      </c>
      <c r="BE8" s="66" t="s">
        <v>65</v>
      </c>
      <c r="BF8" s="67">
        <v>12270740.980630999</v>
      </c>
      <c r="BG8" s="66" t="s">
        <v>65</v>
      </c>
      <c r="BH8" s="67">
        <v>12474331.919365</v>
      </c>
      <c r="BI8" s="66" t="s">
        <v>65</v>
      </c>
      <c r="BJ8" s="67">
        <v>12708172.125150001</v>
      </c>
      <c r="BK8" s="66" t="s">
        <v>65</v>
      </c>
      <c r="BL8" s="67">
        <v>12961602.421026001</v>
      </c>
      <c r="BM8" s="66" t="s">
        <v>65</v>
      </c>
      <c r="BN8" s="67">
        <v>13241445.213955</v>
      </c>
      <c r="BO8" s="66" t="s">
        <v>65</v>
      </c>
      <c r="BP8" s="67">
        <v>13452925.293581</v>
      </c>
      <c r="BQ8" s="66" t="s">
        <v>65</v>
      </c>
      <c r="BR8" s="67">
        <v>13624971.212169001</v>
      </c>
      <c r="BS8" s="66" t="s">
        <v>65</v>
      </c>
      <c r="BT8" s="67">
        <v>13951462.485458</v>
      </c>
      <c r="BU8" s="66" t="s">
        <v>65</v>
      </c>
      <c r="BV8" s="67">
        <v>14235378.847879</v>
      </c>
      <c r="BW8" s="66" t="s">
        <v>65</v>
      </c>
      <c r="BX8" s="67">
        <v>14399625.930191001</v>
      </c>
      <c r="BY8" s="66" t="s">
        <v>65</v>
      </c>
      <c r="BZ8" s="67">
        <v>14277016.473409001</v>
      </c>
      <c r="CA8" s="66" t="s">
        <v>65</v>
      </c>
      <c r="CB8" s="67">
        <v>14169886.782135</v>
      </c>
      <c r="CC8" s="66" t="s">
        <v>65</v>
      </c>
      <c r="CD8" s="67">
        <v>13971393.785498001</v>
      </c>
      <c r="CE8" s="66" t="s">
        <v>65</v>
      </c>
      <c r="CF8" s="67">
        <v>13901829.923071001</v>
      </c>
      <c r="CG8" s="66" t="s">
        <v>65</v>
      </c>
      <c r="CH8" s="67">
        <v>14227291.944999</v>
      </c>
      <c r="CI8" s="66" t="s">
        <v>65</v>
      </c>
      <c r="CJ8" s="67">
        <v>14532749.266316</v>
      </c>
      <c r="CK8" s="66" t="s">
        <v>65</v>
      </c>
      <c r="CL8" s="67">
        <v>14770260.289889</v>
      </c>
      <c r="CM8" s="66" t="s">
        <v>65</v>
      </c>
      <c r="CN8" s="67">
        <v>15534089.347405</v>
      </c>
      <c r="CO8" s="66" t="s">
        <v>65</v>
      </c>
      <c r="CP8" s="67">
        <v>16024794.311845001</v>
      </c>
      <c r="CQ8" s="66" t="s">
        <v>65</v>
      </c>
      <c r="CR8" s="67">
        <v>16434367.411429999</v>
      </c>
      <c r="CS8" s="66" t="s">
        <v>65</v>
      </c>
      <c r="CT8" s="67">
        <v>16728062.187960001</v>
      </c>
      <c r="CU8" s="66" t="s">
        <v>65</v>
      </c>
      <c r="CV8" s="67">
        <v>16966141.0931</v>
      </c>
      <c r="CW8" s="66" t="s">
        <v>65</v>
      </c>
      <c r="CX8" s="67">
        <v>17221351.740894999</v>
      </c>
      <c r="CY8" s="66" t="s">
        <v>65</v>
      </c>
      <c r="CZ8" s="67">
        <v>17403823.907077</v>
      </c>
      <c r="DA8" s="66" t="s">
        <v>65</v>
      </c>
      <c r="DB8" s="67">
        <v>17649395.371199999</v>
      </c>
      <c r="DC8" s="66" t="s">
        <v>65</v>
      </c>
      <c r="DD8" s="67">
        <v>17946182.300041001</v>
      </c>
      <c r="DE8" s="66" t="s">
        <v>65</v>
      </c>
      <c r="DF8" s="67">
        <v>18287739.257013999</v>
      </c>
      <c r="DG8" s="66" t="s">
        <v>65</v>
      </c>
      <c r="DH8" s="67">
        <v>18582315.339951001</v>
      </c>
      <c r="DI8" s="66" t="s">
        <v>65</v>
      </c>
      <c r="DJ8" s="67">
        <v>18844104.718355998</v>
      </c>
      <c r="DK8" s="66" t="s">
        <v>65</v>
      </c>
      <c r="DL8" s="67">
        <v>19094804.130534001</v>
      </c>
      <c r="DM8" s="66" t="s">
        <v>65</v>
      </c>
      <c r="DN8" s="67">
        <v>19264158.182098001</v>
      </c>
      <c r="DO8" s="66" t="s">
        <v>65</v>
      </c>
      <c r="DP8" s="67">
        <v>19510555.180891</v>
      </c>
      <c r="DQ8" s="66" t="s">
        <v>65</v>
      </c>
      <c r="DR8" s="67">
        <v>19559328.652259</v>
      </c>
      <c r="DS8" s="66" t="s">
        <v>65</v>
      </c>
      <c r="DT8" s="67">
        <v>19497745.164687</v>
      </c>
      <c r="DU8" s="66" t="s">
        <v>65</v>
      </c>
      <c r="DV8" s="67">
        <v>19611405.186928</v>
      </c>
      <c r="DW8" s="66" t="s">
        <v>65</v>
      </c>
      <c r="DX8" s="67">
        <v>19719617.227554001</v>
      </c>
      <c r="DY8" s="66" t="s">
        <v>65</v>
      </c>
      <c r="DZ8" s="67" t="s">
        <v>66</v>
      </c>
    </row>
    <row r="9" spans="1:396" ht="15.75">
      <c r="A9" s="103" t="s">
        <v>73</v>
      </c>
      <c r="B9" s="16">
        <v>80.25</v>
      </c>
      <c r="C9" s="8" t="s">
        <v>65</v>
      </c>
      <c r="D9" s="9">
        <v>80.91</v>
      </c>
      <c r="E9" s="8" t="s">
        <v>65</v>
      </c>
      <c r="F9" s="9">
        <v>81.93</v>
      </c>
      <c r="G9" s="8" t="s">
        <v>65</v>
      </c>
      <c r="H9" s="9">
        <v>83.35</v>
      </c>
      <c r="I9" s="8" t="s">
        <v>65</v>
      </c>
      <c r="J9" s="9">
        <v>83.59</v>
      </c>
      <c r="K9" s="8" t="s">
        <v>65</v>
      </c>
      <c r="L9" s="9">
        <v>85.17</v>
      </c>
      <c r="M9" s="8" t="s">
        <v>65</v>
      </c>
      <c r="N9" s="9">
        <v>85.28</v>
      </c>
      <c r="O9" s="8" t="s">
        <v>65</v>
      </c>
      <c r="P9" s="9">
        <v>85.76</v>
      </c>
      <c r="Q9" s="8" t="s">
        <v>65</v>
      </c>
      <c r="R9" s="9">
        <v>85.52</v>
      </c>
      <c r="S9" s="8" t="s">
        <v>65</v>
      </c>
      <c r="T9" s="9">
        <v>85.97</v>
      </c>
      <c r="U9" s="8" t="s">
        <v>65</v>
      </c>
      <c r="V9" s="9">
        <v>85.7</v>
      </c>
      <c r="W9" s="8" t="s">
        <v>65</v>
      </c>
      <c r="X9" s="9">
        <v>85.94</v>
      </c>
      <c r="Y9" s="8" t="s">
        <v>65</v>
      </c>
      <c r="Z9" s="9">
        <v>86.73</v>
      </c>
      <c r="AA9" s="8" t="s">
        <v>65</v>
      </c>
      <c r="AB9" s="9">
        <v>87.21</v>
      </c>
      <c r="AC9" s="8" t="s">
        <v>65</v>
      </c>
      <c r="AD9" s="9">
        <v>87.63</v>
      </c>
      <c r="AE9" s="8" t="s">
        <v>65</v>
      </c>
      <c r="AF9" s="9">
        <v>87.69</v>
      </c>
      <c r="AG9" s="8" t="s">
        <v>65</v>
      </c>
      <c r="AH9" s="9">
        <v>88.14</v>
      </c>
      <c r="AI9" s="8" t="s">
        <v>65</v>
      </c>
      <c r="AJ9" s="9">
        <v>88.96</v>
      </c>
      <c r="AK9" s="8" t="s">
        <v>65</v>
      </c>
      <c r="AL9" s="9">
        <v>90.45</v>
      </c>
      <c r="AM9" s="8" t="s">
        <v>65</v>
      </c>
      <c r="AN9" s="9">
        <v>91.51</v>
      </c>
      <c r="AO9" s="8" t="s">
        <v>65</v>
      </c>
      <c r="AP9" s="9">
        <v>92.03</v>
      </c>
      <c r="AQ9" s="8" t="s">
        <v>65</v>
      </c>
      <c r="AR9" s="9">
        <v>92.71</v>
      </c>
      <c r="AS9" s="8" t="s">
        <v>65</v>
      </c>
      <c r="AT9" s="9">
        <v>93.55</v>
      </c>
      <c r="AU9" s="8" t="s">
        <v>65</v>
      </c>
      <c r="AV9" s="9">
        <v>94.36</v>
      </c>
      <c r="AW9" s="8" t="s">
        <v>65</v>
      </c>
      <c r="AX9" s="9">
        <v>95.36</v>
      </c>
      <c r="AY9" s="8" t="s">
        <v>65</v>
      </c>
      <c r="AZ9" s="9">
        <v>95.86</v>
      </c>
      <c r="BA9" s="8" t="s">
        <v>65</v>
      </c>
      <c r="BB9" s="9">
        <v>96.67</v>
      </c>
      <c r="BC9" s="8" t="s">
        <v>65</v>
      </c>
      <c r="BD9" s="9">
        <v>97.22</v>
      </c>
      <c r="BE9" s="8" t="s">
        <v>65</v>
      </c>
      <c r="BF9" s="9">
        <v>98.39</v>
      </c>
      <c r="BG9" s="8" t="s">
        <v>65</v>
      </c>
      <c r="BH9" s="9">
        <v>98.68</v>
      </c>
      <c r="BI9" s="8" t="s">
        <v>65</v>
      </c>
      <c r="BJ9" s="9">
        <v>98.77</v>
      </c>
      <c r="BK9" s="8" t="s">
        <v>65</v>
      </c>
      <c r="BL9" s="9">
        <v>99.54</v>
      </c>
      <c r="BM9" s="8" t="s">
        <v>65</v>
      </c>
      <c r="BN9" s="9">
        <v>99.6</v>
      </c>
      <c r="BO9" s="8" t="s">
        <v>65</v>
      </c>
      <c r="BP9" s="9">
        <v>100.37</v>
      </c>
      <c r="BQ9" s="8" t="s">
        <v>65</v>
      </c>
      <c r="BR9" s="9">
        <v>101.04</v>
      </c>
      <c r="BS9" s="8" t="s">
        <v>65</v>
      </c>
      <c r="BT9" s="9">
        <v>101.4</v>
      </c>
      <c r="BU9" s="8" t="s">
        <v>65</v>
      </c>
      <c r="BV9" s="9">
        <v>100.71</v>
      </c>
      <c r="BW9" s="8" t="s">
        <v>65</v>
      </c>
      <c r="BX9" s="9">
        <v>101.21</v>
      </c>
      <c r="BY9" s="8" t="s">
        <v>65</v>
      </c>
      <c r="BZ9" s="9">
        <v>100.72</v>
      </c>
      <c r="CA9" s="8" t="s">
        <v>65</v>
      </c>
      <c r="CB9" s="9">
        <v>98.6</v>
      </c>
      <c r="CC9" s="8" t="s">
        <v>65</v>
      </c>
      <c r="CD9" s="9">
        <v>97.23</v>
      </c>
      <c r="CE9" s="8" t="s">
        <v>65</v>
      </c>
      <c r="CF9" s="9">
        <v>97.1</v>
      </c>
      <c r="CG9" s="8" t="s">
        <v>65</v>
      </c>
      <c r="CH9" s="9">
        <v>97.42</v>
      </c>
      <c r="CI9" s="8" t="s">
        <v>65</v>
      </c>
      <c r="CJ9" s="9">
        <v>98.36</v>
      </c>
      <c r="CK9" s="8" t="s">
        <v>65</v>
      </c>
      <c r="CL9" s="9">
        <v>98.78</v>
      </c>
      <c r="CM9" s="8" t="s">
        <v>65</v>
      </c>
      <c r="CN9" s="9">
        <v>99.74</v>
      </c>
      <c r="CO9" s="8" t="s">
        <v>65</v>
      </c>
      <c r="CP9" s="9">
        <v>100.41</v>
      </c>
      <c r="CQ9" s="8" t="s">
        <v>65</v>
      </c>
      <c r="CR9" s="9">
        <v>101.05</v>
      </c>
      <c r="CS9" s="8" t="s">
        <v>65</v>
      </c>
      <c r="CT9" s="9">
        <v>100.66</v>
      </c>
      <c r="CU9" s="8" t="s">
        <v>65</v>
      </c>
      <c r="CV9" s="9">
        <v>101.39</v>
      </c>
      <c r="CW9" s="8" t="s">
        <v>65</v>
      </c>
      <c r="CX9" s="9">
        <v>101.6</v>
      </c>
      <c r="CY9" s="8" t="s">
        <v>65</v>
      </c>
      <c r="CZ9" s="9">
        <v>102.75</v>
      </c>
      <c r="DA9" s="8" t="s">
        <v>65</v>
      </c>
      <c r="DB9" s="9">
        <v>103.32</v>
      </c>
      <c r="DC9" s="8" t="s">
        <v>65</v>
      </c>
      <c r="DD9" s="9">
        <v>103.74</v>
      </c>
      <c r="DE9" s="8" t="s">
        <v>65</v>
      </c>
      <c r="DF9" s="9">
        <v>104.38</v>
      </c>
      <c r="DG9" s="8" t="s">
        <v>65</v>
      </c>
      <c r="DH9" s="9">
        <v>104.39</v>
      </c>
      <c r="DI9" s="8" t="s">
        <v>65</v>
      </c>
      <c r="DJ9" s="9">
        <v>105.1</v>
      </c>
      <c r="DK9" s="8" t="s">
        <v>65</v>
      </c>
      <c r="DL9" s="9">
        <v>105.56</v>
      </c>
      <c r="DM9" s="8" t="s">
        <v>65</v>
      </c>
      <c r="DN9" s="9">
        <v>106.73</v>
      </c>
      <c r="DO9" s="8" t="s">
        <v>65</v>
      </c>
      <c r="DP9" s="9">
        <v>107.66</v>
      </c>
      <c r="DQ9" s="8" t="s">
        <v>65</v>
      </c>
      <c r="DR9" s="9">
        <v>107.08</v>
      </c>
      <c r="DS9" s="8" t="s">
        <v>65</v>
      </c>
      <c r="DT9" s="9">
        <v>108.29</v>
      </c>
      <c r="DU9" s="8" t="s">
        <v>65</v>
      </c>
      <c r="DV9" s="9">
        <v>109.61</v>
      </c>
      <c r="DW9" s="8" t="s">
        <v>65</v>
      </c>
      <c r="DX9" s="9">
        <v>110.22</v>
      </c>
      <c r="DY9" s="8" t="s">
        <v>67</v>
      </c>
      <c r="DZ9" s="9">
        <v>110.01</v>
      </c>
      <c r="EA9" s="8" t="s">
        <v>65</v>
      </c>
      <c r="EB9" s="35" t="s">
        <v>66</v>
      </c>
    </row>
    <row r="10" spans="1:396" ht="15.75">
      <c r="A10" s="103" t="s">
        <v>74</v>
      </c>
      <c r="B10" s="16">
        <v>4.7300000000000004</v>
      </c>
      <c r="C10" s="10" t="s">
        <v>65</v>
      </c>
      <c r="D10" s="11">
        <v>4.74</v>
      </c>
      <c r="E10" s="10" t="s">
        <v>65</v>
      </c>
      <c r="F10" s="11">
        <v>5.09</v>
      </c>
      <c r="G10" s="10" t="s">
        <v>65</v>
      </c>
      <c r="H10" s="11">
        <v>5.3</v>
      </c>
      <c r="I10" s="10" t="s">
        <v>65</v>
      </c>
      <c r="J10" s="11">
        <v>5.67</v>
      </c>
      <c r="K10" s="10" t="s">
        <v>65</v>
      </c>
      <c r="L10" s="11">
        <v>6.27</v>
      </c>
      <c r="M10" s="10" t="s">
        <v>65</v>
      </c>
      <c r="N10" s="11">
        <v>6.52</v>
      </c>
      <c r="O10" s="10" t="s">
        <v>65</v>
      </c>
      <c r="P10" s="11">
        <v>6.47</v>
      </c>
      <c r="Q10" s="10" t="s">
        <v>65</v>
      </c>
      <c r="R10" s="11">
        <v>5.59</v>
      </c>
      <c r="S10" s="10" t="s">
        <v>65</v>
      </c>
      <c r="T10" s="11">
        <v>4.32</v>
      </c>
      <c r="U10" s="10" t="s">
        <v>65</v>
      </c>
      <c r="V10" s="11">
        <v>3.49</v>
      </c>
      <c r="W10" s="10" t="s">
        <v>65</v>
      </c>
      <c r="X10" s="11">
        <v>2.13</v>
      </c>
      <c r="Y10" s="10" t="s">
        <v>65</v>
      </c>
      <c r="Z10" s="11">
        <v>1.73</v>
      </c>
      <c r="AA10" s="10" t="s">
        <v>65</v>
      </c>
      <c r="AB10" s="11">
        <v>1.75</v>
      </c>
      <c r="AC10" s="10" t="s">
        <v>65</v>
      </c>
      <c r="AD10" s="11">
        <v>1.74</v>
      </c>
      <c r="AE10" s="10" t="s">
        <v>65</v>
      </c>
      <c r="AF10" s="11">
        <v>1.44</v>
      </c>
      <c r="AG10" s="10" t="s">
        <v>65</v>
      </c>
      <c r="AH10" s="11">
        <v>1.25</v>
      </c>
      <c r="AI10" s="10" t="s">
        <v>65</v>
      </c>
      <c r="AJ10" s="11">
        <v>1.24</v>
      </c>
      <c r="AK10" s="10" t="s">
        <v>65</v>
      </c>
      <c r="AL10" s="11">
        <v>1.01</v>
      </c>
      <c r="AM10" s="10" t="s">
        <v>65</v>
      </c>
      <c r="AN10" s="11">
        <v>0.99</v>
      </c>
      <c r="AO10" s="10" t="s">
        <v>65</v>
      </c>
      <c r="AP10" s="11">
        <v>1</v>
      </c>
      <c r="AQ10" s="10" t="s">
        <v>65</v>
      </c>
      <c r="AR10" s="11">
        <v>1.01</v>
      </c>
      <c r="AS10" s="10" t="s">
        <v>65</v>
      </c>
      <c r="AT10" s="11">
        <v>1.44</v>
      </c>
      <c r="AU10" s="10" t="s">
        <v>65</v>
      </c>
      <c r="AV10" s="11">
        <v>1.94</v>
      </c>
      <c r="AW10" s="10" t="s">
        <v>65</v>
      </c>
      <c r="AX10" s="11">
        <v>2.4700000000000002</v>
      </c>
      <c r="AY10" s="10" t="s">
        <v>65</v>
      </c>
      <c r="AZ10" s="11">
        <v>2.94</v>
      </c>
      <c r="BA10" s="10" t="s">
        <v>65</v>
      </c>
      <c r="BB10" s="11">
        <v>3.46</v>
      </c>
      <c r="BC10" s="10" t="s">
        <v>65</v>
      </c>
      <c r="BD10" s="11">
        <v>3.97</v>
      </c>
      <c r="BE10" s="10" t="s">
        <v>65</v>
      </c>
      <c r="BF10" s="11">
        <v>4.45</v>
      </c>
      <c r="BG10" s="10" t="s">
        <v>65</v>
      </c>
      <c r="BH10" s="11">
        <v>4.9000000000000004</v>
      </c>
      <c r="BI10" s="10" t="s">
        <v>65</v>
      </c>
      <c r="BJ10" s="11">
        <v>5.25</v>
      </c>
      <c r="BK10" s="10" t="s">
        <v>65</v>
      </c>
      <c r="BL10" s="11">
        <v>5.24</v>
      </c>
      <c r="BM10" s="10" t="s">
        <v>65</v>
      </c>
      <c r="BN10" s="11">
        <v>5.25</v>
      </c>
      <c r="BO10" s="10" t="s">
        <v>65</v>
      </c>
      <c r="BP10" s="11">
        <v>5.25</v>
      </c>
      <c r="BQ10" s="10" t="s">
        <v>65</v>
      </c>
      <c r="BR10" s="11">
        <v>5.07</v>
      </c>
      <c r="BS10" s="10" t="s">
        <v>65</v>
      </c>
      <c r="BT10" s="11">
        <v>4.49</v>
      </c>
      <c r="BU10" s="10" t="s">
        <v>65</v>
      </c>
      <c r="BV10" s="11">
        <v>3.17</v>
      </c>
      <c r="BW10" s="10" t="s">
        <v>65</v>
      </c>
      <c r="BX10" s="11">
        <v>2.08</v>
      </c>
      <c r="BY10" s="10" t="s">
        <v>65</v>
      </c>
      <c r="BZ10" s="11">
        <v>1.94</v>
      </c>
      <c r="CA10" s="10" t="s">
        <v>65</v>
      </c>
      <c r="CB10" s="11">
        <v>0.5</v>
      </c>
      <c r="CC10" s="10" t="s">
        <v>65</v>
      </c>
      <c r="CD10" s="11">
        <v>0.18</v>
      </c>
      <c r="CE10" s="10" t="s">
        <v>65</v>
      </c>
      <c r="CF10" s="11">
        <v>0.18</v>
      </c>
      <c r="CG10" s="10" t="s">
        <v>65</v>
      </c>
      <c r="CH10" s="11">
        <v>0.15</v>
      </c>
      <c r="CI10" s="10" t="s">
        <v>65</v>
      </c>
      <c r="CJ10" s="11">
        <v>0.12</v>
      </c>
      <c r="CK10" s="10" t="s">
        <v>65</v>
      </c>
      <c r="CL10" s="11">
        <v>0.13</v>
      </c>
      <c r="CM10" s="10" t="s">
        <v>65</v>
      </c>
      <c r="CN10" s="11">
        <v>0.19</v>
      </c>
      <c r="CO10" s="10" t="s">
        <v>65</v>
      </c>
      <c r="CP10" s="11">
        <v>0.18</v>
      </c>
      <c r="CQ10" s="10" t="s">
        <v>65</v>
      </c>
      <c r="CR10" s="11">
        <v>0.18</v>
      </c>
      <c r="CS10" s="10" t="s">
        <v>65</v>
      </c>
      <c r="CT10" s="11">
        <v>0.15</v>
      </c>
      <c r="CU10" s="10" t="s">
        <v>65</v>
      </c>
      <c r="CV10" s="11">
        <v>0.09</v>
      </c>
      <c r="CW10" s="10" t="s">
        <v>65</v>
      </c>
      <c r="CX10" s="11">
        <v>0.08</v>
      </c>
      <c r="CY10" s="10" t="s">
        <v>65</v>
      </c>
      <c r="CZ10" s="11">
        <v>7.0000000000000007E-2</v>
      </c>
      <c r="DA10" s="10" t="s">
        <v>65</v>
      </c>
      <c r="DB10" s="11">
        <v>0.1</v>
      </c>
      <c r="DC10" s="10" t="s">
        <v>65</v>
      </c>
      <c r="DD10" s="11">
        <v>0.15</v>
      </c>
      <c r="DE10" s="10" t="s">
        <v>65</v>
      </c>
      <c r="DF10" s="11">
        <v>0.14000000000000001</v>
      </c>
      <c r="DG10" s="10" t="s">
        <v>65</v>
      </c>
      <c r="DH10" s="11">
        <v>0.16</v>
      </c>
      <c r="DI10" s="10" t="s">
        <v>65</v>
      </c>
      <c r="DJ10" s="11">
        <v>0.14000000000000001</v>
      </c>
      <c r="DK10" s="10" t="s">
        <v>65</v>
      </c>
      <c r="DL10" s="11">
        <v>0.11</v>
      </c>
      <c r="DM10" s="10" t="s">
        <v>65</v>
      </c>
      <c r="DN10" s="11">
        <v>0.08</v>
      </c>
      <c r="DO10" s="10" t="s">
        <v>65</v>
      </c>
      <c r="DP10" s="11">
        <v>0.08</v>
      </c>
      <c r="DQ10" s="10" t="s">
        <v>65</v>
      </c>
      <c r="DR10" s="11">
        <v>7.0000000000000007E-2</v>
      </c>
      <c r="DS10" s="10" t="s">
        <v>65</v>
      </c>
      <c r="DT10" s="11">
        <v>0.09</v>
      </c>
      <c r="DU10" s="10" t="s">
        <v>65</v>
      </c>
      <c r="DV10" s="11">
        <v>0.09</v>
      </c>
      <c r="DW10" s="10" t="s">
        <v>65</v>
      </c>
      <c r="DX10" s="11">
        <v>0.1</v>
      </c>
      <c r="DY10" s="10" t="s">
        <v>65</v>
      </c>
      <c r="DZ10" s="11">
        <v>0.11</v>
      </c>
      <c r="EA10" s="10" t="s">
        <v>65</v>
      </c>
      <c r="EB10" s="35" t="s">
        <v>66</v>
      </c>
    </row>
    <row r="11" spans="1:396" ht="15.75">
      <c r="A11" s="103" t="s">
        <v>75</v>
      </c>
      <c r="B11" s="16">
        <v>1.66</v>
      </c>
      <c r="C11" s="12" t="s">
        <v>65</v>
      </c>
      <c r="D11" s="13">
        <v>2.1</v>
      </c>
      <c r="E11" s="12" t="s">
        <v>65</v>
      </c>
      <c r="F11" s="13">
        <v>2.34</v>
      </c>
      <c r="G11" s="12" t="s">
        <v>65</v>
      </c>
      <c r="H11" s="13">
        <v>2.62</v>
      </c>
      <c r="I11" s="12" t="s">
        <v>65</v>
      </c>
      <c r="J11" s="13">
        <v>3.24</v>
      </c>
      <c r="K11" s="12" t="s">
        <v>65</v>
      </c>
      <c r="L11" s="13">
        <v>3.32</v>
      </c>
      <c r="M11" s="12" t="s">
        <v>65</v>
      </c>
      <c r="N11" s="13">
        <v>3.5</v>
      </c>
      <c r="O11" s="12" t="s">
        <v>65</v>
      </c>
      <c r="P11" s="13">
        <v>3.42</v>
      </c>
      <c r="Q11" s="12" t="s">
        <v>65</v>
      </c>
      <c r="R11" s="13">
        <v>3.39</v>
      </c>
      <c r="S11" s="12" t="s">
        <v>65</v>
      </c>
      <c r="T11" s="13">
        <v>3.37</v>
      </c>
      <c r="U11" s="12" t="s">
        <v>65</v>
      </c>
      <c r="V11" s="13">
        <v>2.69</v>
      </c>
      <c r="W11" s="12" t="s">
        <v>65</v>
      </c>
      <c r="X11" s="13">
        <v>1.85</v>
      </c>
      <c r="Y11" s="12" t="s">
        <v>65</v>
      </c>
      <c r="Z11" s="13">
        <v>1.25</v>
      </c>
      <c r="AA11" s="12" t="s">
        <v>65</v>
      </c>
      <c r="AB11" s="13">
        <v>1.29</v>
      </c>
      <c r="AC11" s="12" t="s">
        <v>65</v>
      </c>
      <c r="AD11" s="13">
        <v>1.59</v>
      </c>
      <c r="AE11" s="12" t="s">
        <v>65</v>
      </c>
      <c r="AF11" s="13">
        <v>2.2000000000000002</v>
      </c>
      <c r="AG11" s="12" t="s">
        <v>65</v>
      </c>
      <c r="AH11" s="13">
        <v>2.86</v>
      </c>
      <c r="AI11" s="12" t="s">
        <v>65</v>
      </c>
      <c r="AJ11" s="13">
        <v>2.13</v>
      </c>
      <c r="AK11" s="12" t="s">
        <v>65</v>
      </c>
      <c r="AL11" s="13">
        <v>2.19</v>
      </c>
      <c r="AM11" s="12" t="s">
        <v>65</v>
      </c>
      <c r="AN11" s="13">
        <v>1.89</v>
      </c>
      <c r="AO11" s="12" t="s">
        <v>65</v>
      </c>
      <c r="AP11" s="13">
        <v>1.78</v>
      </c>
      <c r="AQ11" s="12" t="s">
        <v>65</v>
      </c>
      <c r="AR11" s="13">
        <v>2.86</v>
      </c>
      <c r="AS11" s="12" t="s">
        <v>65</v>
      </c>
      <c r="AT11" s="13">
        <v>2.72</v>
      </c>
      <c r="AU11" s="12" t="s">
        <v>65</v>
      </c>
      <c r="AV11" s="13">
        <v>3.32</v>
      </c>
      <c r="AW11" s="12" t="s">
        <v>65</v>
      </c>
      <c r="AX11" s="13">
        <v>3.04</v>
      </c>
      <c r="AY11" s="12" t="s">
        <v>65</v>
      </c>
      <c r="AZ11" s="13">
        <v>2.94</v>
      </c>
      <c r="BA11" s="12" t="s">
        <v>65</v>
      </c>
      <c r="BB11" s="13">
        <v>3.83</v>
      </c>
      <c r="BC11" s="12" t="s">
        <v>65</v>
      </c>
      <c r="BD11" s="13">
        <v>3.73</v>
      </c>
      <c r="BE11" s="12" t="s">
        <v>65</v>
      </c>
      <c r="BF11" s="13">
        <v>3.64</v>
      </c>
      <c r="BG11" s="12" t="s">
        <v>65</v>
      </c>
      <c r="BH11" s="13">
        <v>4.01</v>
      </c>
      <c r="BI11" s="12" t="s">
        <v>65</v>
      </c>
      <c r="BJ11" s="13">
        <v>3.33</v>
      </c>
      <c r="BK11" s="12" t="s">
        <v>65</v>
      </c>
      <c r="BL11" s="13">
        <v>1.93</v>
      </c>
      <c r="BM11" s="12" t="s">
        <v>65</v>
      </c>
      <c r="BN11" s="13">
        <v>2.42</v>
      </c>
      <c r="BO11" s="12" t="s">
        <v>65</v>
      </c>
      <c r="BP11" s="13">
        <v>2.65</v>
      </c>
      <c r="BQ11" s="12" t="s">
        <v>65</v>
      </c>
      <c r="BR11" s="13">
        <v>2.36</v>
      </c>
      <c r="BS11" s="12" t="s">
        <v>65</v>
      </c>
      <c r="BT11" s="13">
        <v>3.97</v>
      </c>
      <c r="BU11" s="12" t="s">
        <v>65</v>
      </c>
      <c r="BV11" s="13">
        <v>4.09</v>
      </c>
      <c r="BW11" s="12" t="s">
        <v>65</v>
      </c>
      <c r="BX11" s="13">
        <v>4.37</v>
      </c>
      <c r="BY11" s="12" t="s">
        <v>65</v>
      </c>
      <c r="BZ11" s="13">
        <v>5.3</v>
      </c>
      <c r="CA11" s="12" t="s">
        <v>65</v>
      </c>
      <c r="CB11" s="13">
        <v>1.6</v>
      </c>
      <c r="CC11" s="12" t="s">
        <v>65</v>
      </c>
      <c r="CD11" s="13">
        <v>-0.04</v>
      </c>
      <c r="CE11" s="12" t="s">
        <v>65</v>
      </c>
      <c r="CF11" s="13">
        <v>-1.1499999999999999</v>
      </c>
      <c r="CG11" s="12" t="s">
        <v>65</v>
      </c>
      <c r="CH11" s="13">
        <v>-1.62</v>
      </c>
      <c r="CI11" s="12" t="s">
        <v>65</v>
      </c>
      <c r="CJ11" s="13">
        <v>1.44</v>
      </c>
      <c r="CK11" s="12" t="s">
        <v>65</v>
      </c>
      <c r="CL11" s="13">
        <v>2.36</v>
      </c>
      <c r="CM11" s="12" t="s">
        <v>65</v>
      </c>
      <c r="CN11" s="13">
        <v>1.76</v>
      </c>
      <c r="CO11" s="12" t="s">
        <v>65</v>
      </c>
      <c r="CP11" s="13">
        <v>1.17</v>
      </c>
      <c r="CQ11" s="12" t="s">
        <v>65</v>
      </c>
      <c r="CR11" s="13">
        <v>1.27</v>
      </c>
      <c r="CS11" s="12" t="s">
        <v>65</v>
      </c>
      <c r="CT11" s="13">
        <v>2.14</v>
      </c>
      <c r="CU11" s="12" t="s">
        <v>65</v>
      </c>
      <c r="CV11" s="13">
        <v>3.43</v>
      </c>
      <c r="CW11" s="12" t="s">
        <v>65</v>
      </c>
      <c r="CX11" s="13">
        <v>3.75</v>
      </c>
      <c r="CY11" s="12" t="s">
        <v>65</v>
      </c>
      <c r="CZ11" s="13">
        <v>3.29</v>
      </c>
      <c r="DA11" s="12" t="s">
        <v>65</v>
      </c>
      <c r="DB11" s="13">
        <v>2.81</v>
      </c>
      <c r="DC11" s="12" t="s">
        <v>65</v>
      </c>
      <c r="DD11" s="13">
        <v>1.88</v>
      </c>
      <c r="DE11" s="12" t="s">
        <v>65</v>
      </c>
      <c r="DF11" s="13">
        <v>1.69</v>
      </c>
      <c r="DG11" s="12" t="s">
        <v>65</v>
      </c>
      <c r="DH11" s="13">
        <v>1.88</v>
      </c>
      <c r="DI11" s="12" t="s">
        <v>65</v>
      </c>
      <c r="DJ11" s="13">
        <v>1.68</v>
      </c>
      <c r="DK11" s="12" t="s">
        <v>65</v>
      </c>
      <c r="DL11" s="13">
        <v>1.39</v>
      </c>
      <c r="DM11" s="12" t="s">
        <v>65</v>
      </c>
      <c r="DN11" s="13">
        <v>1.55</v>
      </c>
      <c r="DO11" s="12" t="s">
        <v>65</v>
      </c>
      <c r="DP11" s="13">
        <v>1.23</v>
      </c>
      <c r="DQ11" s="12" t="s">
        <v>65</v>
      </c>
      <c r="DR11" s="13">
        <v>1.4</v>
      </c>
      <c r="DS11" s="12" t="s">
        <v>65</v>
      </c>
      <c r="DT11" s="13">
        <v>2.0499999999999998</v>
      </c>
      <c r="DU11" s="12" t="s">
        <v>65</v>
      </c>
      <c r="DV11" s="13">
        <v>1.78</v>
      </c>
      <c r="DW11" s="12" t="s">
        <v>65</v>
      </c>
      <c r="DX11" s="13">
        <v>1.24</v>
      </c>
      <c r="DY11" s="12" t="s">
        <v>65</v>
      </c>
      <c r="DZ11" s="13">
        <v>-0.06</v>
      </c>
      <c r="EA11" s="12" t="s">
        <v>65</v>
      </c>
      <c r="EB11" s="35" t="s">
        <v>66</v>
      </c>
    </row>
    <row r="12" spans="1:396" ht="15.75">
      <c r="A12" s="103" t="s">
        <v>77</v>
      </c>
      <c r="B12" s="16">
        <v>1904675</v>
      </c>
      <c r="C12" s="14" t="s">
        <v>65</v>
      </c>
      <c r="D12" s="15">
        <v>1932875</v>
      </c>
      <c r="E12" s="14" t="s">
        <v>65</v>
      </c>
      <c r="F12" s="15">
        <v>1954825</v>
      </c>
      <c r="G12" s="14" t="s">
        <v>65</v>
      </c>
      <c r="H12" s="15">
        <v>1983525</v>
      </c>
      <c r="I12" s="14" t="s">
        <v>65</v>
      </c>
      <c r="J12" s="15">
        <v>2013725</v>
      </c>
      <c r="K12" s="14" t="s">
        <v>65</v>
      </c>
      <c r="L12" s="15">
        <v>2033050</v>
      </c>
      <c r="M12" s="14" t="s">
        <v>65</v>
      </c>
      <c r="N12" s="15">
        <v>2052825</v>
      </c>
      <c r="O12" s="14" t="s">
        <v>65</v>
      </c>
      <c r="P12" s="15">
        <v>2071100</v>
      </c>
      <c r="Q12" s="14" t="s">
        <v>65</v>
      </c>
      <c r="R12" s="15">
        <v>2079850</v>
      </c>
      <c r="S12" s="14" t="s">
        <v>65</v>
      </c>
      <c r="T12" s="15">
        <v>2085200</v>
      </c>
      <c r="U12" s="14" t="s">
        <v>65</v>
      </c>
      <c r="V12" s="15">
        <v>2092800</v>
      </c>
      <c r="W12" s="14" t="s">
        <v>65</v>
      </c>
      <c r="X12" s="15">
        <v>2124775</v>
      </c>
      <c r="Y12" s="14" t="s">
        <v>65</v>
      </c>
      <c r="Z12" s="15">
        <v>2131150</v>
      </c>
      <c r="AA12" s="14" t="s">
        <v>65</v>
      </c>
      <c r="AB12" s="15">
        <v>2142025</v>
      </c>
      <c r="AC12" s="14" t="s">
        <v>65</v>
      </c>
      <c r="AD12" s="15">
        <v>2157000</v>
      </c>
      <c r="AE12" s="14" t="s">
        <v>65</v>
      </c>
      <c r="AF12" s="15">
        <v>2168600</v>
      </c>
      <c r="AG12" s="14" t="s">
        <v>65</v>
      </c>
      <c r="AH12" s="15">
        <v>2178125</v>
      </c>
      <c r="AI12" s="14" t="s">
        <v>65</v>
      </c>
      <c r="AJ12" s="15">
        <v>2202375</v>
      </c>
      <c r="AK12" s="14" t="s">
        <v>65</v>
      </c>
      <c r="AL12" s="15">
        <v>2234850</v>
      </c>
      <c r="AM12" s="14" t="s">
        <v>65</v>
      </c>
      <c r="AN12" s="15">
        <v>2252200</v>
      </c>
      <c r="AO12" s="14" t="s">
        <v>65</v>
      </c>
      <c r="AP12" s="15">
        <v>2274100</v>
      </c>
      <c r="AQ12" s="14" t="s">
        <v>65</v>
      </c>
      <c r="AR12" s="15">
        <v>2288875</v>
      </c>
      <c r="AS12" s="14" t="s">
        <v>65</v>
      </c>
      <c r="AT12" s="15">
        <v>2310750</v>
      </c>
      <c r="AU12" s="14" t="s">
        <v>65</v>
      </c>
      <c r="AV12" s="15">
        <v>2334450</v>
      </c>
      <c r="AW12" s="14" t="s">
        <v>65</v>
      </c>
      <c r="AX12" s="15">
        <v>2352300</v>
      </c>
      <c r="AY12" s="14" t="s">
        <v>65</v>
      </c>
      <c r="AZ12" s="15">
        <v>2377875</v>
      </c>
      <c r="BA12" s="14" t="s">
        <v>65</v>
      </c>
      <c r="BB12" s="15">
        <v>2396300</v>
      </c>
      <c r="BC12" s="14" t="s">
        <v>65</v>
      </c>
      <c r="BD12" s="15">
        <v>2405325</v>
      </c>
      <c r="BE12" s="14" t="s">
        <v>65</v>
      </c>
      <c r="BF12" s="15">
        <v>2432300</v>
      </c>
      <c r="BG12" s="14" t="s">
        <v>65</v>
      </c>
      <c r="BH12" s="15">
        <v>2445250</v>
      </c>
      <c r="BI12" s="14" t="s">
        <v>65</v>
      </c>
      <c r="BJ12" s="15">
        <v>2459525</v>
      </c>
      <c r="BK12" s="14" t="s">
        <v>65</v>
      </c>
      <c r="BL12" s="15">
        <v>2484600</v>
      </c>
      <c r="BM12" s="14" t="s">
        <v>65</v>
      </c>
      <c r="BN12" s="15">
        <v>2497675</v>
      </c>
      <c r="BO12" s="14" t="s">
        <v>65</v>
      </c>
      <c r="BP12" s="15">
        <v>2506150</v>
      </c>
      <c r="BQ12" s="14" t="s">
        <v>65</v>
      </c>
      <c r="BR12" s="15">
        <v>2517300</v>
      </c>
      <c r="BS12" s="14" t="s">
        <v>65</v>
      </c>
      <c r="BT12" s="15">
        <v>2520450</v>
      </c>
      <c r="BU12" s="14" t="s">
        <v>65</v>
      </c>
      <c r="BV12" s="15">
        <v>2515250</v>
      </c>
      <c r="BW12" s="14" t="s">
        <v>65</v>
      </c>
      <c r="BX12" s="15">
        <v>2519475</v>
      </c>
      <c r="BY12" s="14" t="s">
        <v>65</v>
      </c>
      <c r="BZ12" s="15">
        <v>2501275</v>
      </c>
      <c r="CA12" s="14" t="s">
        <v>65</v>
      </c>
      <c r="CB12" s="15">
        <v>2471175</v>
      </c>
      <c r="CC12" s="14" t="s">
        <v>65</v>
      </c>
      <c r="CD12" s="15">
        <v>2462700</v>
      </c>
      <c r="CE12" s="14" t="s">
        <v>65</v>
      </c>
      <c r="CF12" s="15">
        <v>2451600</v>
      </c>
      <c r="CG12" s="14" t="s">
        <v>65</v>
      </c>
      <c r="CH12" s="15">
        <v>2466475</v>
      </c>
      <c r="CI12" s="14" t="s">
        <v>65</v>
      </c>
      <c r="CJ12" s="15">
        <v>2466200</v>
      </c>
      <c r="CK12" s="14" t="s">
        <v>65</v>
      </c>
      <c r="CL12" s="15">
        <v>2479425</v>
      </c>
      <c r="CM12" s="14" t="s">
        <v>65</v>
      </c>
      <c r="CN12" s="15">
        <v>2499600</v>
      </c>
      <c r="CO12" s="14" t="s">
        <v>65</v>
      </c>
      <c r="CP12" s="15">
        <v>2515775</v>
      </c>
      <c r="CQ12" s="14" t="s">
        <v>65</v>
      </c>
      <c r="CR12" s="15">
        <v>2541525</v>
      </c>
      <c r="CS12" s="14" t="s">
        <v>65</v>
      </c>
      <c r="CT12" s="15">
        <v>2554275</v>
      </c>
      <c r="CU12" s="14" t="s">
        <v>65</v>
      </c>
      <c r="CV12" s="15">
        <v>2559425</v>
      </c>
      <c r="CW12" s="14" t="s">
        <v>65</v>
      </c>
      <c r="CX12" s="15">
        <v>2570550</v>
      </c>
      <c r="CY12" s="14" t="s">
        <v>65</v>
      </c>
      <c r="CZ12" s="15">
        <v>2579200</v>
      </c>
      <c r="DA12" s="14" t="s">
        <v>65</v>
      </c>
      <c r="DB12" s="15">
        <v>2596900</v>
      </c>
      <c r="DC12" s="14" t="s">
        <v>65</v>
      </c>
      <c r="DD12" s="15">
        <v>2605050</v>
      </c>
      <c r="DE12" s="14" t="s">
        <v>65</v>
      </c>
      <c r="DF12" s="15">
        <v>2617600</v>
      </c>
      <c r="DG12" s="14" t="s">
        <v>65</v>
      </c>
      <c r="DH12" s="15">
        <v>2630150</v>
      </c>
      <c r="DI12" s="14" t="s">
        <v>65</v>
      </c>
      <c r="DJ12" s="15">
        <v>2653425</v>
      </c>
      <c r="DK12" s="14" t="s">
        <v>65</v>
      </c>
      <c r="DL12" s="15">
        <v>2665100</v>
      </c>
      <c r="DM12" s="14" t="s">
        <v>65</v>
      </c>
      <c r="DN12" s="15">
        <v>2678325</v>
      </c>
      <c r="DO12" s="14" t="s">
        <v>65</v>
      </c>
      <c r="DP12" s="15">
        <v>2702850</v>
      </c>
      <c r="DQ12" s="14" t="s">
        <v>65</v>
      </c>
      <c r="DR12" s="15">
        <v>2711075</v>
      </c>
      <c r="DS12" s="14" t="s">
        <v>65</v>
      </c>
      <c r="DT12" s="15">
        <v>2728150</v>
      </c>
      <c r="DU12" s="14" t="s">
        <v>65</v>
      </c>
      <c r="DV12" s="15">
        <v>2749875</v>
      </c>
      <c r="DW12" s="14" t="s">
        <v>65</v>
      </c>
      <c r="DX12" s="15">
        <v>2779900</v>
      </c>
      <c r="DY12" s="14" t="s">
        <v>65</v>
      </c>
      <c r="DZ12" s="15">
        <v>2793275</v>
      </c>
    </row>
    <row r="13" spans="1:396" ht="15.75">
      <c r="A13" s="66" t="s">
        <v>123</v>
      </c>
      <c r="B13" s="67">
        <v>14966.860439515</v>
      </c>
      <c r="C13" s="66" t="s">
        <v>65</v>
      </c>
      <c r="D13" s="67">
        <v>15026.533827179999</v>
      </c>
      <c r="E13" s="66" t="s">
        <v>65</v>
      </c>
      <c r="F13" s="67">
        <v>15080.691681795999</v>
      </c>
      <c r="G13" s="66" t="s">
        <v>65</v>
      </c>
      <c r="H13" s="67">
        <v>15131.581900309</v>
      </c>
      <c r="I13" s="66" t="s">
        <v>65</v>
      </c>
      <c r="J13" s="67">
        <v>15181.675219269</v>
      </c>
      <c r="K13" s="66" t="s">
        <v>65</v>
      </c>
      <c r="L13" s="67">
        <v>15236.087164265</v>
      </c>
      <c r="M13" s="66" t="s">
        <v>65</v>
      </c>
      <c r="N13" s="67">
        <v>15292.630884069</v>
      </c>
      <c r="O13" s="66" t="s">
        <v>65</v>
      </c>
      <c r="P13" s="67">
        <v>15338.893136647001</v>
      </c>
      <c r="Q13" s="66" t="s">
        <v>65</v>
      </c>
      <c r="R13" s="67">
        <v>15389.659689868</v>
      </c>
      <c r="S13" s="66" t="s">
        <v>65</v>
      </c>
      <c r="T13" s="67">
        <v>15441.627351292</v>
      </c>
      <c r="U13" s="66" t="s">
        <v>65</v>
      </c>
      <c r="V13" s="67">
        <v>15493.205074722</v>
      </c>
      <c r="W13" s="66" t="s">
        <v>65</v>
      </c>
      <c r="X13" s="67">
        <v>15542.544732935999</v>
      </c>
      <c r="Y13" s="66" t="s">
        <v>65</v>
      </c>
      <c r="Z13" s="67">
        <v>15595.266090323999</v>
      </c>
      <c r="AA13" s="66" t="s">
        <v>65</v>
      </c>
      <c r="AB13" s="67">
        <v>15637.861094280001</v>
      </c>
      <c r="AC13" s="66" t="s">
        <v>65</v>
      </c>
      <c r="AD13" s="67">
        <v>15693.039267242</v>
      </c>
      <c r="AE13" s="66" t="s">
        <v>65</v>
      </c>
      <c r="AF13" s="67">
        <v>15739.523494494</v>
      </c>
      <c r="AG13" s="66" t="s">
        <v>65</v>
      </c>
      <c r="AH13" s="67">
        <v>15807.568057709001</v>
      </c>
      <c r="AI13" s="66" t="s">
        <v>65</v>
      </c>
      <c r="AJ13" s="67">
        <v>15851.954993056999</v>
      </c>
      <c r="AK13" s="66" t="s">
        <v>65</v>
      </c>
      <c r="AL13" s="67">
        <v>15895.362251390001</v>
      </c>
      <c r="AM13" s="66" t="s">
        <v>65</v>
      </c>
      <c r="AN13" s="67">
        <v>15951.458358461001</v>
      </c>
      <c r="AO13" s="66" t="s">
        <v>65</v>
      </c>
      <c r="AP13" s="67">
        <v>16000.187471818999</v>
      </c>
      <c r="AQ13" s="66" t="s">
        <v>65</v>
      </c>
      <c r="AR13" s="67">
        <v>16071.164636768999</v>
      </c>
      <c r="AS13" s="66" t="s">
        <v>65</v>
      </c>
      <c r="AT13" s="67">
        <v>16121.62739478</v>
      </c>
      <c r="AU13" s="66" t="s">
        <v>65</v>
      </c>
      <c r="AV13" s="67">
        <v>16167.238370002</v>
      </c>
      <c r="AW13" s="66" t="s">
        <v>65</v>
      </c>
      <c r="AX13" s="67">
        <v>16210.223872045</v>
      </c>
      <c r="AY13" s="66" t="s">
        <v>65</v>
      </c>
      <c r="AZ13" s="67">
        <v>16273.128489708</v>
      </c>
      <c r="BA13" s="66" t="s">
        <v>65</v>
      </c>
      <c r="BB13" s="67">
        <v>16312.356045455001</v>
      </c>
      <c r="BC13" s="66" t="s">
        <v>65</v>
      </c>
      <c r="BD13" s="67">
        <v>16337.473399050999</v>
      </c>
      <c r="BE13" s="66" t="s">
        <v>65</v>
      </c>
      <c r="BF13" s="67">
        <v>16351.222037879999</v>
      </c>
      <c r="BG13" s="66" t="s">
        <v>65</v>
      </c>
      <c r="BH13" s="67">
        <v>16405.294203518999</v>
      </c>
      <c r="BI13" s="66" t="s">
        <v>65</v>
      </c>
      <c r="BJ13" s="67">
        <v>16453.456999999999</v>
      </c>
      <c r="BK13" s="66" t="s">
        <v>65</v>
      </c>
      <c r="BL13" s="67">
        <v>16494.752</v>
      </c>
      <c r="BM13" s="66" t="s">
        <v>65</v>
      </c>
      <c r="BN13" s="67">
        <v>16536.726999999999</v>
      </c>
      <c r="BO13" s="66" t="s">
        <v>65</v>
      </c>
      <c r="BP13" s="67">
        <v>16577.538</v>
      </c>
      <c r="BQ13" s="66" t="s">
        <v>65</v>
      </c>
      <c r="BR13" s="67">
        <v>16618.967000000001</v>
      </c>
      <c r="BS13" s="66" t="s">
        <v>65</v>
      </c>
      <c r="BT13" s="67">
        <v>16660.174999999999</v>
      </c>
      <c r="BU13" s="66" t="s">
        <v>65</v>
      </c>
      <c r="BV13" s="67">
        <v>16701.552</v>
      </c>
      <c r="BW13" s="66" t="s">
        <v>65</v>
      </c>
      <c r="BX13" s="67">
        <v>16743.026000000002</v>
      </c>
      <c r="BY13" s="66" t="s">
        <v>65</v>
      </c>
      <c r="BZ13" s="67">
        <v>16784.253000000001</v>
      </c>
      <c r="CA13" s="66" t="s">
        <v>65</v>
      </c>
      <c r="CB13" s="67">
        <v>16825.55</v>
      </c>
      <c r="CC13" s="66" t="s">
        <v>65</v>
      </c>
      <c r="CD13" s="67">
        <v>16866.885999999999</v>
      </c>
      <c r="CE13" s="66" t="s">
        <v>65</v>
      </c>
      <c r="CF13" s="67">
        <v>16908.36</v>
      </c>
      <c r="CG13" s="66" t="s">
        <v>65</v>
      </c>
      <c r="CH13" s="67">
        <v>16944.912</v>
      </c>
      <c r="CI13" s="66" t="s">
        <v>146</v>
      </c>
      <c r="CJ13" s="67">
        <v>16990.982</v>
      </c>
      <c r="CK13" s="66" t="s">
        <v>65</v>
      </c>
      <c r="CL13" s="67">
        <v>17031.436000009999</v>
      </c>
      <c r="CM13" s="66" t="s">
        <v>65</v>
      </c>
      <c r="CN13" s="67">
        <v>17072.877000002001</v>
      </c>
      <c r="CO13" s="66" t="s">
        <v>65</v>
      </c>
      <c r="CP13" s="67">
        <v>17112.515999996001</v>
      </c>
      <c r="CQ13" s="66" t="s">
        <v>65</v>
      </c>
      <c r="CR13" s="67">
        <v>17156.48</v>
      </c>
      <c r="CS13" s="66" t="s">
        <v>65</v>
      </c>
      <c r="CT13" s="67">
        <v>17200.426999998999</v>
      </c>
      <c r="CU13" s="66" t="s">
        <v>65</v>
      </c>
      <c r="CV13" s="67">
        <v>17244.443999998999</v>
      </c>
      <c r="CW13" s="66" t="s">
        <v>65</v>
      </c>
      <c r="CX13" s="67">
        <v>17289.489000000001</v>
      </c>
      <c r="CY13" s="66" t="s">
        <v>65</v>
      </c>
      <c r="CZ13" s="67">
        <v>17335.017000002001</v>
      </c>
      <c r="DA13" s="66" t="s">
        <v>65</v>
      </c>
      <c r="DB13" s="67">
        <v>17380.577999994999</v>
      </c>
      <c r="DC13" s="66" t="s">
        <v>65</v>
      </c>
      <c r="DD13" s="67">
        <v>17426.164000002002</v>
      </c>
      <c r="DE13" s="66" t="s">
        <v>65</v>
      </c>
      <c r="DF13" s="67">
        <v>17472.927999997999</v>
      </c>
      <c r="DG13" s="66" t="s">
        <v>65</v>
      </c>
      <c r="DH13" s="67">
        <v>17520.234999999</v>
      </c>
      <c r="DI13" s="66" t="s">
        <v>65</v>
      </c>
      <c r="DJ13" s="67">
        <v>17567.578999999001</v>
      </c>
      <c r="DK13" s="66" t="s">
        <v>65</v>
      </c>
      <c r="DL13" s="67">
        <v>17614.912</v>
      </c>
      <c r="DM13" s="66" t="s">
        <v>65</v>
      </c>
      <c r="DN13" s="67">
        <v>17663.550999998999</v>
      </c>
      <c r="DO13" s="66" t="s">
        <v>65</v>
      </c>
      <c r="DP13" s="67">
        <v>17712.757999998001</v>
      </c>
      <c r="DQ13" s="66" t="s">
        <v>65</v>
      </c>
      <c r="DR13" s="67">
        <v>17758.722999999001</v>
      </c>
      <c r="DS13" s="66" t="s">
        <v>65</v>
      </c>
      <c r="DT13" s="67">
        <v>17811.250999996999</v>
      </c>
      <c r="DU13" s="66" t="s">
        <v>65</v>
      </c>
      <c r="DV13" s="67">
        <v>17861.862000000001</v>
      </c>
      <c r="DW13" s="66" t="s">
        <v>65</v>
      </c>
      <c r="DX13" s="67">
        <v>17913.100000006001</v>
      </c>
      <c r="DY13" s="66" t="s">
        <v>65</v>
      </c>
      <c r="DZ13" s="67" t="s">
        <v>66</v>
      </c>
    </row>
    <row r="14" spans="1:396" ht="15.75">
      <c r="A14" s="66" t="s">
        <v>124</v>
      </c>
      <c r="B14" s="67">
        <v>5853.3764440627001</v>
      </c>
      <c r="C14" s="66" t="s">
        <v>65</v>
      </c>
      <c r="D14" s="67">
        <v>5843.8842950745002</v>
      </c>
      <c r="E14" s="66" t="s">
        <v>65</v>
      </c>
      <c r="F14" s="67">
        <v>5920.1790597877998</v>
      </c>
      <c r="G14" s="66" t="s">
        <v>65</v>
      </c>
      <c r="H14" s="67">
        <v>6043.8333441145996</v>
      </c>
      <c r="I14" s="66" t="s">
        <v>65</v>
      </c>
      <c r="J14" s="67">
        <v>5980.7970644147999</v>
      </c>
      <c r="K14" s="66" t="s">
        <v>65</v>
      </c>
      <c r="L14" s="67">
        <v>5962.4525088105001</v>
      </c>
      <c r="M14" s="66" t="s">
        <v>65</v>
      </c>
      <c r="N14" s="67">
        <v>5992.5495191102</v>
      </c>
      <c r="O14" s="66" t="s">
        <v>65</v>
      </c>
      <c r="P14" s="67">
        <v>6038.3977386904999</v>
      </c>
      <c r="Q14" s="66" t="s">
        <v>65</v>
      </c>
      <c r="R14" s="67">
        <v>5970.6962960889014</v>
      </c>
      <c r="S14" s="66" t="s">
        <v>65</v>
      </c>
      <c r="T14" s="67">
        <v>6016.5917330838001</v>
      </c>
      <c r="U14" s="66" t="s">
        <v>65</v>
      </c>
      <c r="V14" s="67">
        <v>6100.6821789835003</v>
      </c>
      <c r="W14" s="66" t="s">
        <v>65</v>
      </c>
      <c r="X14" s="67">
        <v>6175.3667191226996</v>
      </c>
      <c r="Y14" s="66" t="s">
        <v>65</v>
      </c>
      <c r="Z14" s="67">
        <v>6155.8824667488998</v>
      </c>
      <c r="AA14" s="66" t="s">
        <v>65</v>
      </c>
      <c r="AB14" s="67">
        <v>6116.9380785345002</v>
      </c>
      <c r="AC14" s="66" t="s">
        <v>65</v>
      </c>
      <c r="AD14" s="67">
        <v>6148.7167791026995</v>
      </c>
      <c r="AE14" s="66" t="s">
        <v>65</v>
      </c>
      <c r="AF14" s="67">
        <v>6281.7058135886</v>
      </c>
      <c r="AG14" s="66" t="s">
        <v>65</v>
      </c>
      <c r="AH14" s="67">
        <v>6369.9972389320001</v>
      </c>
      <c r="AI14" s="66" t="s">
        <v>65</v>
      </c>
      <c r="AJ14" s="67">
        <v>6391.3433789033998</v>
      </c>
      <c r="AK14" s="66" t="s">
        <v>65</v>
      </c>
      <c r="AL14" s="67">
        <v>6349.3922155283999</v>
      </c>
      <c r="AM14" s="66" t="s">
        <v>65</v>
      </c>
      <c r="AN14" s="67">
        <v>6484.5222652088996</v>
      </c>
      <c r="AO14" s="66" t="s">
        <v>65</v>
      </c>
      <c r="AP14" s="67">
        <v>6509.2456676038</v>
      </c>
      <c r="AQ14" s="66" t="s">
        <v>65</v>
      </c>
      <c r="AR14" s="67">
        <v>6549.3637297413998</v>
      </c>
      <c r="AS14" s="66" t="s">
        <v>65</v>
      </c>
      <c r="AT14" s="67">
        <v>6582.6512318454998</v>
      </c>
      <c r="AU14" s="66" t="s">
        <v>65</v>
      </c>
      <c r="AV14" s="67">
        <v>6789.3471143713996</v>
      </c>
      <c r="AW14" s="66" t="s">
        <v>65</v>
      </c>
      <c r="AX14" s="67">
        <v>6776.6587520967996</v>
      </c>
      <c r="AY14" s="66" t="s">
        <v>65</v>
      </c>
      <c r="AZ14" s="67">
        <v>6806.5090366851</v>
      </c>
      <c r="BA14" s="66" t="s">
        <v>65</v>
      </c>
      <c r="BB14" s="67">
        <v>6795.7319664430997</v>
      </c>
      <c r="BC14" s="66" t="s">
        <v>65</v>
      </c>
      <c r="BD14" s="67">
        <v>6814.7271874772996</v>
      </c>
      <c r="BE14" s="66" t="s">
        <v>65</v>
      </c>
      <c r="BF14" s="67">
        <v>6852.0519022738999</v>
      </c>
      <c r="BG14" s="66" t="s">
        <v>65</v>
      </c>
      <c r="BH14" s="67">
        <v>6791.5182788514003</v>
      </c>
      <c r="BI14" s="66" t="s">
        <v>65</v>
      </c>
      <c r="BJ14" s="67">
        <v>6746.5240000000003</v>
      </c>
      <c r="BK14" s="66" t="s">
        <v>65</v>
      </c>
      <c r="BL14" s="67">
        <v>6820.9189999999999</v>
      </c>
      <c r="BM14" s="66" t="s">
        <v>65</v>
      </c>
      <c r="BN14" s="67">
        <v>6925.174</v>
      </c>
      <c r="BO14" s="66" t="s">
        <v>65</v>
      </c>
      <c r="BP14" s="67">
        <v>6869.7920000000004</v>
      </c>
      <c r="BQ14" s="66" t="s">
        <v>65</v>
      </c>
      <c r="BR14" s="67">
        <v>6904.51</v>
      </c>
      <c r="BS14" s="66" t="s">
        <v>65</v>
      </c>
      <c r="BT14" s="67">
        <v>7078.07</v>
      </c>
      <c r="BU14" s="66" t="s">
        <v>65</v>
      </c>
      <c r="BV14" s="67">
        <v>7180.1270000000004</v>
      </c>
      <c r="BW14" s="66" t="s">
        <v>65</v>
      </c>
      <c r="BX14" s="67">
        <v>7186.1310000000003</v>
      </c>
      <c r="BY14" s="66" t="s">
        <v>65</v>
      </c>
      <c r="BZ14" s="67">
        <v>7160.6540000000014</v>
      </c>
      <c r="CA14" s="66" t="s">
        <v>65</v>
      </c>
      <c r="CB14" s="67">
        <v>7285.0879999999997</v>
      </c>
      <c r="CC14" s="66" t="s">
        <v>65</v>
      </c>
      <c r="CD14" s="67">
        <v>7276.6629999999996</v>
      </c>
      <c r="CE14" s="66" t="s">
        <v>65</v>
      </c>
      <c r="CF14" s="67">
        <v>7296.6940000000004</v>
      </c>
      <c r="CG14" s="66" t="s">
        <v>65</v>
      </c>
      <c r="CH14" s="67">
        <v>7280.6559999999999</v>
      </c>
      <c r="CI14" s="66" t="s">
        <v>146</v>
      </c>
      <c r="CJ14" s="67">
        <v>7343.7780000000002</v>
      </c>
      <c r="CK14" s="66" t="s">
        <v>65</v>
      </c>
      <c r="CL14" s="67">
        <v>7613.82</v>
      </c>
      <c r="CM14" s="66" t="s">
        <v>65</v>
      </c>
      <c r="CN14" s="67">
        <v>7682.79</v>
      </c>
      <c r="CO14" s="66" t="s">
        <v>65</v>
      </c>
      <c r="CP14" s="67">
        <v>7836.3239999999996</v>
      </c>
      <c r="CQ14" s="66" t="s">
        <v>65</v>
      </c>
      <c r="CR14" s="67">
        <v>7917.5940000000001</v>
      </c>
      <c r="CS14" s="66" t="s">
        <v>65</v>
      </c>
      <c r="CT14" s="67">
        <v>7996.0609999999997</v>
      </c>
      <c r="CU14" s="66" t="s">
        <v>65</v>
      </c>
      <c r="CV14" s="67">
        <v>8059.9009999999998</v>
      </c>
      <c r="CW14" s="66" t="s">
        <v>65</v>
      </c>
      <c r="CX14" s="67">
        <v>8089.085</v>
      </c>
      <c r="CY14" s="66" t="s">
        <v>65</v>
      </c>
      <c r="CZ14" s="67">
        <v>8098.7426223122002</v>
      </c>
      <c r="DA14" s="66" t="s">
        <v>65</v>
      </c>
      <c r="DB14" s="67">
        <v>8150.5149224706001</v>
      </c>
      <c r="DC14" s="66" t="s">
        <v>65</v>
      </c>
      <c r="DD14" s="67">
        <v>8116.6845854617004</v>
      </c>
      <c r="DE14" s="66" t="s">
        <v>65</v>
      </c>
      <c r="DF14" s="67">
        <v>8136.9993206538002</v>
      </c>
      <c r="DG14" s="66" t="s">
        <v>65</v>
      </c>
      <c r="DH14" s="67">
        <v>8195.6324283229005</v>
      </c>
      <c r="DI14" s="66" t="s">
        <v>65</v>
      </c>
      <c r="DJ14" s="67">
        <v>8240.7105733241006</v>
      </c>
      <c r="DK14" s="66" t="s">
        <v>65</v>
      </c>
      <c r="DL14" s="67">
        <v>8262.5386674373003</v>
      </c>
      <c r="DM14" s="66" t="s">
        <v>65</v>
      </c>
      <c r="DN14" s="67">
        <v>8227.0479355154002</v>
      </c>
      <c r="DO14" s="66" t="s">
        <v>65</v>
      </c>
      <c r="DP14" s="67">
        <v>8378.8670319659996</v>
      </c>
      <c r="DQ14" s="66" t="s">
        <v>65</v>
      </c>
      <c r="DR14" s="67">
        <v>8439.1508362337008</v>
      </c>
      <c r="DS14" s="66" t="s">
        <v>65</v>
      </c>
      <c r="DT14" s="67">
        <v>8395.1660079411995</v>
      </c>
      <c r="DU14" s="66" t="s">
        <v>65</v>
      </c>
      <c r="DV14" s="67">
        <v>8408.7432415029998</v>
      </c>
      <c r="DW14" s="66" t="s">
        <v>65</v>
      </c>
      <c r="DX14" s="67">
        <v>8527.8344001175992</v>
      </c>
      <c r="DY14" s="66" t="s">
        <v>65</v>
      </c>
      <c r="DZ14" s="67" t="s">
        <v>66</v>
      </c>
    </row>
    <row r="15" spans="1:396" ht="15.75">
      <c r="A15" s="104" t="s">
        <v>125</v>
      </c>
      <c r="B15" s="69">
        <v>278103</v>
      </c>
      <c r="C15" s="68" t="s">
        <v>65</v>
      </c>
      <c r="D15" s="69">
        <v>278864</v>
      </c>
      <c r="E15" s="68" t="s">
        <v>65</v>
      </c>
      <c r="F15" s="69">
        <v>279751</v>
      </c>
      <c r="G15" s="68" t="s">
        <v>65</v>
      </c>
      <c r="H15" s="69">
        <v>280592</v>
      </c>
      <c r="I15" s="68" t="s">
        <v>65</v>
      </c>
      <c r="J15" s="69">
        <v>281304</v>
      </c>
      <c r="K15" s="68" t="s">
        <v>65</v>
      </c>
      <c r="L15" s="69">
        <v>282002</v>
      </c>
      <c r="M15" s="68" t="s">
        <v>65</v>
      </c>
      <c r="N15" s="69">
        <v>282769</v>
      </c>
      <c r="O15" s="68" t="s">
        <v>65</v>
      </c>
      <c r="P15" s="69">
        <v>283518</v>
      </c>
      <c r="Q15" s="68" t="s">
        <v>65</v>
      </c>
      <c r="R15" s="69">
        <v>284169</v>
      </c>
      <c r="S15" s="68" t="s">
        <v>65</v>
      </c>
      <c r="T15" s="69">
        <v>284838</v>
      </c>
      <c r="U15" s="68" t="s">
        <v>65</v>
      </c>
      <c r="V15" s="69">
        <v>285584</v>
      </c>
      <c r="W15" s="68" t="s">
        <v>65</v>
      </c>
      <c r="X15" s="69">
        <v>286311</v>
      </c>
      <c r="Y15" s="68" t="s">
        <v>65</v>
      </c>
      <c r="Z15" s="69">
        <v>286935</v>
      </c>
      <c r="AA15" s="68" t="s">
        <v>65</v>
      </c>
      <c r="AB15" s="69">
        <v>287574</v>
      </c>
      <c r="AC15" s="68" t="s">
        <v>65</v>
      </c>
      <c r="AD15" s="69">
        <v>288303</v>
      </c>
      <c r="AE15" s="68" t="s">
        <v>65</v>
      </c>
      <c r="AF15" s="69">
        <v>289007</v>
      </c>
      <c r="AG15" s="68" t="s">
        <v>65</v>
      </c>
      <c r="AH15" s="69">
        <v>289609</v>
      </c>
      <c r="AI15" s="68" t="s">
        <v>65</v>
      </c>
      <c r="AJ15" s="69">
        <v>290253</v>
      </c>
      <c r="AK15" s="68" t="s">
        <v>65</v>
      </c>
      <c r="AL15" s="69">
        <v>290974</v>
      </c>
      <c r="AM15" s="68" t="s">
        <v>65</v>
      </c>
      <c r="AN15" s="69">
        <v>291669</v>
      </c>
      <c r="AO15" s="68" t="s">
        <v>65</v>
      </c>
      <c r="AP15" s="69">
        <v>292237</v>
      </c>
      <c r="AQ15" s="68" t="s">
        <v>65</v>
      </c>
      <c r="AR15" s="69">
        <v>292875</v>
      </c>
      <c r="AS15" s="68" t="s">
        <v>65</v>
      </c>
      <c r="AT15" s="69">
        <v>293603</v>
      </c>
      <c r="AU15" s="68" t="s">
        <v>65</v>
      </c>
      <c r="AV15" s="69">
        <v>294334</v>
      </c>
      <c r="AW15" s="68" t="s">
        <v>65</v>
      </c>
      <c r="AX15" s="69">
        <v>294957</v>
      </c>
      <c r="AY15" s="68" t="s">
        <v>65</v>
      </c>
      <c r="AZ15" s="69">
        <v>295588</v>
      </c>
      <c r="BA15" s="68" t="s">
        <v>65</v>
      </c>
      <c r="BB15" s="69">
        <v>296340</v>
      </c>
      <c r="BC15" s="68" t="s">
        <v>65</v>
      </c>
      <c r="BD15" s="69">
        <v>297086</v>
      </c>
      <c r="BE15" s="68" t="s">
        <v>65</v>
      </c>
      <c r="BF15" s="69">
        <v>297736</v>
      </c>
      <c r="BG15" s="68" t="s">
        <v>65</v>
      </c>
      <c r="BH15" s="69">
        <v>298408</v>
      </c>
      <c r="BI15" s="68" t="s">
        <v>65</v>
      </c>
      <c r="BJ15" s="69">
        <v>299180</v>
      </c>
      <c r="BK15" s="68" t="s">
        <v>65</v>
      </c>
      <c r="BL15" s="69">
        <v>299946</v>
      </c>
      <c r="BM15" s="68" t="s">
        <v>65</v>
      </c>
      <c r="BN15" s="69">
        <v>300609</v>
      </c>
      <c r="BO15" s="68" t="s">
        <v>65</v>
      </c>
      <c r="BP15" s="69">
        <v>301284</v>
      </c>
      <c r="BQ15" s="68" t="s">
        <v>65</v>
      </c>
      <c r="BR15" s="69">
        <v>302062</v>
      </c>
      <c r="BS15" s="68" t="s">
        <v>65</v>
      </c>
      <c r="BT15" s="69">
        <v>302829</v>
      </c>
      <c r="BU15" s="68" t="s">
        <v>65</v>
      </c>
      <c r="BV15" s="69">
        <v>303494</v>
      </c>
      <c r="BW15" s="68" t="s">
        <v>65</v>
      </c>
      <c r="BX15" s="69">
        <v>304160</v>
      </c>
      <c r="BY15" s="68" t="s">
        <v>65</v>
      </c>
      <c r="BZ15" s="69">
        <v>304902</v>
      </c>
      <c r="CA15" s="68" t="s">
        <v>65</v>
      </c>
      <c r="CB15" s="69">
        <v>305616</v>
      </c>
      <c r="CC15" s="68" t="s">
        <v>65</v>
      </c>
      <c r="CD15" s="69">
        <v>306237</v>
      </c>
      <c r="CE15" s="68" t="s">
        <v>65</v>
      </c>
      <c r="CF15" s="69">
        <v>306866</v>
      </c>
      <c r="CG15" s="68" t="s">
        <v>65</v>
      </c>
      <c r="CH15" s="69">
        <v>307573</v>
      </c>
      <c r="CI15" s="68" t="s">
        <v>65</v>
      </c>
      <c r="CJ15" s="69">
        <v>308285</v>
      </c>
      <c r="CK15" s="68" t="s">
        <v>65</v>
      </c>
      <c r="CL15" s="69">
        <v>308900</v>
      </c>
      <c r="CM15" s="68" t="s">
        <v>65</v>
      </c>
      <c r="CN15" s="69">
        <v>309457</v>
      </c>
      <c r="CO15" s="68" t="s">
        <v>65</v>
      </c>
      <c r="CP15" s="69">
        <v>310067</v>
      </c>
      <c r="CQ15" s="68" t="s">
        <v>65</v>
      </c>
      <c r="CR15" s="69">
        <v>310680</v>
      </c>
      <c r="CS15" s="68" t="s">
        <v>65</v>
      </c>
      <c r="CT15" s="69">
        <v>311191</v>
      </c>
      <c r="CU15" s="68" t="s">
        <v>65</v>
      </c>
      <c r="CV15" s="69">
        <v>311708</v>
      </c>
      <c r="CW15" s="68" t="s">
        <v>65</v>
      </c>
      <c r="CX15" s="69">
        <v>312321</v>
      </c>
      <c r="CY15" s="68" t="s">
        <v>65</v>
      </c>
      <c r="CZ15" s="69">
        <v>312915</v>
      </c>
      <c r="DA15" s="68" t="s">
        <v>65</v>
      </c>
      <c r="DB15" s="69">
        <v>313407</v>
      </c>
      <c r="DC15" s="68" t="s">
        <v>65</v>
      </c>
      <c r="DD15" s="69">
        <v>313920</v>
      </c>
      <c r="DE15" s="68" t="s">
        <v>65</v>
      </c>
      <c r="DF15" s="69">
        <v>314532</v>
      </c>
      <c r="DG15" s="68" t="s">
        <v>65</v>
      </c>
      <c r="DH15" s="69">
        <v>315125</v>
      </c>
      <c r="DI15" s="68" t="s">
        <v>65</v>
      </c>
      <c r="DJ15" s="69">
        <v>315620</v>
      </c>
      <c r="DK15" s="68" t="s">
        <v>65</v>
      </c>
      <c r="DL15" s="69">
        <v>316140</v>
      </c>
      <c r="DM15" s="68" t="s">
        <v>65</v>
      </c>
      <c r="DN15" s="69">
        <v>316754</v>
      </c>
      <c r="DO15" s="68" t="s">
        <v>65</v>
      </c>
      <c r="DP15" s="69">
        <v>317765</v>
      </c>
      <c r="DQ15" s="68" t="s">
        <v>65</v>
      </c>
      <c r="DR15" s="69">
        <v>318288</v>
      </c>
      <c r="DS15" s="68" t="s">
        <v>65</v>
      </c>
      <c r="DT15" s="69">
        <v>318833</v>
      </c>
      <c r="DU15" s="68" t="s">
        <v>65</v>
      </c>
      <c r="DV15" s="69">
        <v>319470</v>
      </c>
      <c r="DW15" s="68" t="s">
        <v>65</v>
      </c>
      <c r="DX15" s="69">
        <v>320100</v>
      </c>
      <c r="DY15" s="68" t="s">
        <v>65</v>
      </c>
      <c r="DZ15" s="69">
        <v>320623</v>
      </c>
    </row>
    <row r="16" spans="1:396" ht="15.75">
      <c r="A16" s="105" t="s">
        <v>126</v>
      </c>
      <c r="B16" s="109" t="s">
        <v>127</v>
      </c>
      <c r="C16" s="65"/>
      <c r="D16" s="34"/>
      <c r="E16" s="65"/>
      <c r="F16" s="34"/>
      <c r="G16" s="65"/>
      <c r="H16" s="34"/>
      <c r="I16" s="65"/>
      <c r="J16" s="34"/>
      <c r="K16" s="65"/>
      <c r="L16" s="34"/>
      <c r="M16" s="65"/>
      <c r="N16" s="34"/>
      <c r="O16" s="65"/>
      <c r="P16" s="34"/>
      <c r="Q16" s="65"/>
      <c r="R16" s="34"/>
      <c r="S16" s="65"/>
      <c r="T16" s="34"/>
      <c r="U16" s="65"/>
      <c r="V16" s="34"/>
      <c r="W16" s="65"/>
      <c r="X16" s="34"/>
      <c r="Y16" s="65"/>
      <c r="Z16" s="34"/>
      <c r="AA16" s="65"/>
      <c r="AB16" s="34"/>
      <c r="AC16" s="65"/>
      <c r="AD16" s="34"/>
      <c r="AE16" s="65"/>
      <c r="AF16" s="34"/>
      <c r="AG16" s="65"/>
      <c r="AH16" s="34"/>
      <c r="AI16" s="65"/>
      <c r="AJ16" s="34"/>
      <c r="AK16" s="65"/>
      <c r="AL16" s="34"/>
      <c r="AM16" s="65"/>
      <c r="AN16" s="34"/>
      <c r="AO16" s="65"/>
      <c r="AP16" s="34"/>
      <c r="AQ16" s="65"/>
      <c r="AR16" s="34"/>
      <c r="AS16" s="65"/>
      <c r="AT16" s="34"/>
      <c r="AU16" s="65"/>
      <c r="AV16" s="34"/>
      <c r="AW16" s="65"/>
      <c r="AX16" s="34"/>
      <c r="AY16" s="65"/>
      <c r="AZ16" s="34"/>
      <c r="BA16" s="65"/>
      <c r="BB16" s="34"/>
      <c r="BC16" s="65"/>
      <c r="BD16" s="34"/>
      <c r="BE16" s="65"/>
      <c r="BF16" s="34"/>
      <c r="BG16" s="65"/>
      <c r="BH16" s="34"/>
      <c r="BI16" s="65"/>
      <c r="BJ16" s="34"/>
      <c r="BK16" s="65"/>
      <c r="BL16" s="34"/>
      <c r="BM16" s="65"/>
      <c r="BN16" s="34"/>
      <c r="BO16" s="65"/>
      <c r="BP16" s="34"/>
      <c r="BQ16" s="65"/>
      <c r="BR16" s="34"/>
      <c r="BS16" s="65"/>
      <c r="BT16" s="34"/>
      <c r="BU16" s="65"/>
      <c r="BV16" s="34"/>
      <c r="BW16" s="65"/>
      <c r="BX16" s="34"/>
      <c r="BY16" s="65"/>
      <c r="BZ16" s="34"/>
      <c r="CA16" s="65"/>
      <c r="CB16" s="34"/>
      <c r="CC16" s="65"/>
      <c r="CD16" s="34"/>
      <c r="CE16" s="65"/>
      <c r="CF16" s="34"/>
      <c r="CG16" s="65"/>
      <c r="CH16" s="34"/>
      <c r="CI16" s="65"/>
      <c r="CJ16" s="34"/>
      <c r="CK16" s="65"/>
      <c r="CL16" s="34"/>
      <c r="CM16" s="65"/>
      <c r="CN16" s="34"/>
      <c r="CO16" s="65"/>
      <c r="CP16" s="34"/>
      <c r="CQ16" s="65"/>
      <c r="CR16" s="34"/>
      <c r="CS16" s="65"/>
      <c r="CT16" s="34"/>
      <c r="CU16" s="65"/>
      <c r="CV16" s="34"/>
      <c r="CW16" s="65"/>
      <c r="CX16" s="34"/>
      <c r="CY16" s="65"/>
      <c r="CZ16" s="34"/>
      <c r="DA16" s="65"/>
      <c r="DB16" s="34"/>
      <c r="DC16" s="65"/>
      <c r="DD16" s="34"/>
      <c r="DE16" s="65"/>
      <c r="DF16" s="34"/>
      <c r="DG16" s="65"/>
      <c r="DH16" s="34"/>
      <c r="DI16" s="65"/>
      <c r="DJ16" s="34"/>
      <c r="DK16" s="65"/>
      <c r="DL16" s="34"/>
      <c r="DM16" s="65"/>
      <c r="DN16" s="34"/>
      <c r="DO16" s="65"/>
      <c r="DP16" s="34"/>
      <c r="DQ16" s="65"/>
      <c r="DR16" s="34"/>
      <c r="DS16" s="65"/>
      <c r="DT16" s="34"/>
      <c r="DU16" s="65"/>
      <c r="DV16" s="34"/>
      <c r="DW16" s="65"/>
      <c r="DX16" s="34"/>
      <c r="DY16" s="65"/>
      <c r="DZ16" s="34"/>
    </row>
    <row r="17" spans="1:132" ht="15.75">
      <c r="A17" s="107" t="s">
        <v>144</v>
      </c>
      <c r="B17" s="67" t="s">
        <v>66</v>
      </c>
      <c r="C17" s="66" t="s">
        <v>65</v>
      </c>
      <c r="D17" s="67" t="s">
        <v>66</v>
      </c>
      <c r="E17" s="66" t="s">
        <v>65</v>
      </c>
      <c r="F17" s="67" t="s">
        <v>66</v>
      </c>
      <c r="G17" s="66" t="s">
        <v>65</v>
      </c>
      <c r="H17" s="67" t="s">
        <v>66</v>
      </c>
      <c r="I17" s="66" t="s">
        <v>65</v>
      </c>
      <c r="J17" s="67" t="s">
        <v>66</v>
      </c>
      <c r="K17" s="66" t="s">
        <v>65</v>
      </c>
      <c r="L17" s="67" t="s">
        <v>66</v>
      </c>
      <c r="M17" s="66" t="s">
        <v>65</v>
      </c>
      <c r="N17" s="67" t="s">
        <v>66</v>
      </c>
      <c r="O17" s="66" t="s">
        <v>65</v>
      </c>
      <c r="P17" s="67" t="s">
        <v>66</v>
      </c>
      <c r="Q17" s="66" t="s">
        <v>65</v>
      </c>
      <c r="R17" s="67" t="s">
        <v>66</v>
      </c>
      <c r="S17" s="66" t="s">
        <v>65</v>
      </c>
      <c r="T17" s="67" t="s">
        <v>66</v>
      </c>
      <c r="U17" s="66" t="s">
        <v>65</v>
      </c>
      <c r="V17" s="67" t="s">
        <v>66</v>
      </c>
      <c r="W17" s="66" t="s">
        <v>65</v>
      </c>
      <c r="X17" s="67" t="s">
        <v>66</v>
      </c>
      <c r="Y17" s="66" t="s">
        <v>65</v>
      </c>
      <c r="Z17" s="67" t="s">
        <v>66</v>
      </c>
      <c r="AA17" s="66" t="s">
        <v>65</v>
      </c>
      <c r="AB17" s="67" t="s">
        <v>66</v>
      </c>
      <c r="AC17" s="66" t="s">
        <v>65</v>
      </c>
      <c r="AD17" s="67" t="s">
        <v>66</v>
      </c>
      <c r="AE17" s="66" t="s">
        <v>65</v>
      </c>
      <c r="AF17" s="67" t="s">
        <v>66</v>
      </c>
      <c r="AG17" s="66" t="s">
        <v>65</v>
      </c>
      <c r="AH17" s="67">
        <v>17836973.072090998</v>
      </c>
      <c r="AI17" s="66" t="s">
        <v>65</v>
      </c>
      <c r="AJ17" s="67">
        <v>17918131.592599999</v>
      </c>
      <c r="AK17" s="66" t="s">
        <v>65</v>
      </c>
      <c r="AL17" s="67">
        <v>18039778.37455</v>
      </c>
      <c r="AM17" s="66" t="s">
        <v>65</v>
      </c>
      <c r="AN17" s="67">
        <v>18122630.963428002</v>
      </c>
      <c r="AO17" s="66" t="s">
        <v>65</v>
      </c>
      <c r="AP17" s="67">
        <v>18568308.165989999</v>
      </c>
      <c r="AQ17" s="66" t="s">
        <v>65</v>
      </c>
      <c r="AR17" s="67">
        <v>18934898.999713</v>
      </c>
      <c r="AS17" s="66" t="s">
        <v>65</v>
      </c>
      <c r="AT17" s="67">
        <v>19495126.100588001</v>
      </c>
      <c r="AU17" s="66" t="s">
        <v>65</v>
      </c>
      <c r="AV17" s="67">
        <v>19871070.019374002</v>
      </c>
      <c r="AW17" s="66" t="s">
        <v>65</v>
      </c>
      <c r="AX17" s="67">
        <v>19906176.83568</v>
      </c>
      <c r="AY17" s="66" t="s">
        <v>65</v>
      </c>
      <c r="AZ17" s="67">
        <v>20157175.347134002</v>
      </c>
      <c r="BA17" s="66" t="s">
        <v>65</v>
      </c>
      <c r="BB17" s="67">
        <v>20695250.574113</v>
      </c>
      <c r="BC17" s="66" t="s">
        <v>65</v>
      </c>
      <c r="BD17" s="67">
        <v>20889621.275137</v>
      </c>
      <c r="BE17" s="66" t="s">
        <v>65</v>
      </c>
      <c r="BF17" s="67">
        <v>21040670.842953999</v>
      </c>
      <c r="BG17" s="66" t="s">
        <v>65</v>
      </c>
      <c r="BH17" s="67">
        <v>21393843.017297</v>
      </c>
      <c r="BI17" s="66" t="s">
        <v>65</v>
      </c>
      <c r="BJ17" s="67">
        <v>21751295.608676001</v>
      </c>
      <c r="BK17" s="66" t="s">
        <v>65</v>
      </c>
      <c r="BL17" s="67">
        <v>22189919.942051999</v>
      </c>
      <c r="BM17" s="66" t="s">
        <v>65</v>
      </c>
      <c r="BN17" s="67">
        <v>22413445.240290999</v>
      </c>
      <c r="BO17" s="66" t="s">
        <v>65</v>
      </c>
      <c r="BP17" s="67">
        <v>22587516.702484999</v>
      </c>
      <c r="BQ17" s="66" t="s">
        <v>65</v>
      </c>
      <c r="BR17" s="67">
        <v>22739028.145888999</v>
      </c>
      <c r="BS17" s="66" t="s">
        <v>65</v>
      </c>
      <c r="BT17" s="67">
        <v>23151495.086371001</v>
      </c>
      <c r="BU17" s="66" t="s">
        <v>65</v>
      </c>
      <c r="BV17" s="67">
        <v>23606373.243730001</v>
      </c>
      <c r="BW17" s="66" t="s">
        <v>65</v>
      </c>
      <c r="BX17" s="67">
        <v>23592820.578662999</v>
      </c>
      <c r="BY17" s="66" t="s">
        <v>65</v>
      </c>
      <c r="BZ17" s="67">
        <v>23521662.081549</v>
      </c>
      <c r="CA17" s="66" t="s">
        <v>65</v>
      </c>
      <c r="CB17" s="67">
        <v>23116862.450061999</v>
      </c>
      <c r="CC17" s="66" t="s">
        <v>65</v>
      </c>
      <c r="CD17" s="67">
        <v>22838927.606621001</v>
      </c>
      <c r="CE17" s="66" t="s">
        <v>65</v>
      </c>
      <c r="CF17" s="67">
        <v>22957113.754214</v>
      </c>
      <c r="CG17" s="66" t="s">
        <v>65</v>
      </c>
      <c r="CH17" s="67">
        <v>23356485.580598999</v>
      </c>
      <c r="CI17" s="66" t="s">
        <v>65</v>
      </c>
      <c r="CJ17" s="67">
        <v>23718218.772852998</v>
      </c>
      <c r="CK17" s="66" t="s">
        <v>65</v>
      </c>
      <c r="CL17" s="67">
        <v>23412250.323088001</v>
      </c>
      <c r="CM17" s="66" t="s">
        <v>65</v>
      </c>
      <c r="CN17" s="67">
        <v>24459475.988696001</v>
      </c>
      <c r="CO17" s="66" t="s">
        <v>65</v>
      </c>
      <c r="CP17" s="67">
        <v>25085266.746987</v>
      </c>
      <c r="CQ17" s="66" t="s">
        <v>65</v>
      </c>
      <c r="CR17" s="67">
        <v>25245696.763620999</v>
      </c>
      <c r="CS17" s="66" t="s">
        <v>65</v>
      </c>
      <c r="CT17" s="67">
        <v>25590959.576315999</v>
      </c>
      <c r="CU17" s="66" t="s">
        <v>65</v>
      </c>
      <c r="CV17" s="67">
        <v>25762878.455049001</v>
      </c>
      <c r="CW17" s="66" t="s">
        <v>65</v>
      </c>
      <c r="CX17" s="67">
        <v>25895872.074315999</v>
      </c>
      <c r="CY17" s="66" t="s">
        <v>65</v>
      </c>
      <c r="CZ17" s="67">
        <v>26602664.099022001</v>
      </c>
      <c r="DA17" s="66" t="s">
        <v>65</v>
      </c>
      <c r="DB17" s="67">
        <v>26808038.490646999</v>
      </c>
      <c r="DC17" s="66" t="s">
        <v>65</v>
      </c>
      <c r="DD17" s="67">
        <v>27273552.180999</v>
      </c>
      <c r="DE17" s="66" t="s">
        <v>65</v>
      </c>
      <c r="DF17" s="67">
        <v>27484186.651640002</v>
      </c>
      <c r="DG17" s="66" t="s">
        <v>65</v>
      </c>
      <c r="DH17" s="67">
        <v>28025008.723577999</v>
      </c>
      <c r="DI17" s="66" t="s">
        <v>65</v>
      </c>
      <c r="DJ17" s="67">
        <v>28390254.826421</v>
      </c>
      <c r="DK17" s="66" t="s">
        <v>65</v>
      </c>
      <c r="DL17" s="67">
        <v>28333050.459864002</v>
      </c>
      <c r="DM17" s="66" t="s">
        <v>65</v>
      </c>
      <c r="DN17" s="67">
        <v>28804944.684661001</v>
      </c>
      <c r="DO17" s="66" t="s">
        <v>65</v>
      </c>
      <c r="DP17" s="67">
        <v>28792897.633533001</v>
      </c>
      <c r="DQ17" s="66" t="s">
        <v>65</v>
      </c>
      <c r="DR17" s="67">
        <v>29033717.741939999</v>
      </c>
      <c r="DS17" s="66" t="s">
        <v>65</v>
      </c>
      <c r="DT17" s="67">
        <v>28963881.924538001</v>
      </c>
      <c r="DU17" s="66" t="s">
        <v>65</v>
      </c>
      <c r="DV17" s="67">
        <v>29076218.706448998</v>
      </c>
      <c r="DW17" s="66" t="s">
        <v>65</v>
      </c>
      <c r="DX17" s="67">
        <v>29346563.229038998</v>
      </c>
      <c r="DY17" s="66" t="s">
        <v>65</v>
      </c>
      <c r="DZ17" s="67" t="s">
        <v>66</v>
      </c>
    </row>
    <row r="18" spans="1:132" ht="15.75">
      <c r="A18" s="108" t="s">
        <v>128</v>
      </c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  <c r="O18" s="68"/>
      <c r="P18" s="69"/>
      <c r="Q18" s="68"/>
      <c r="R18" s="69"/>
      <c r="S18" s="68"/>
      <c r="T18" s="69"/>
      <c r="U18" s="68"/>
      <c r="V18" s="69"/>
      <c r="W18" s="68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68"/>
      <c r="AZ18" s="69"/>
      <c r="BA18" s="68"/>
      <c r="BB18" s="69"/>
      <c r="BC18" s="68"/>
      <c r="BD18" s="69"/>
      <c r="BE18" s="68"/>
      <c r="BF18" s="69"/>
      <c r="BG18" s="68"/>
      <c r="BH18" s="69"/>
      <c r="BI18" s="68"/>
      <c r="BJ18" s="69"/>
      <c r="BK18" s="68"/>
      <c r="BL18" s="69"/>
      <c r="BM18" s="68"/>
      <c r="BN18" s="69"/>
      <c r="BO18" s="68"/>
      <c r="BP18" s="69"/>
      <c r="BQ18" s="68"/>
      <c r="BR18" s="69"/>
      <c r="BS18" s="68"/>
      <c r="BT18" s="69"/>
      <c r="BU18" s="68"/>
      <c r="BV18" s="69"/>
      <c r="BW18" s="68"/>
      <c r="BX18" s="69"/>
      <c r="BY18" s="68"/>
      <c r="BZ18" s="69"/>
      <c r="CA18" s="68"/>
      <c r="CB18" s="69"/>
      <c r="CC18" s="68"/>
      <c r="CD18" s="69"/>
      <c r="CE18" s="68"/>
      <c r="CF18" s="69"/>
      <c r="CG18" s="68"/>
      <c r="CH18" s="69"/>
      <c r="CI18" s="68"/>
      <c r="CJ18" s="69"/>
      <c r="CK18" s="68"/>
      <c r="CL18" s="69"/>
      <c r="CM18" s="68"/>
      <c r="CN18" s="69"/>
      <c r="CO18" s="68"/>
      <c r="CP18" s="69"/>
      <c r="CQ18" s="68"/>
      <c r="CR18" s="69"/>
      <c r="CS18" s="68"/>
      <c r="CT18" s="69"/>
      <c r="CU18" s="68"/>
      <c r="CV18" s="69"/>
      <c r="CW18" s="68"/>
      <c r="CX18" s="69"/>
      <c r="CY18" s="68"/>
      <c r="CZ18" s="69"/>
      <c r="DA18" s="68"/>
      <c r="DB18" s="69"/>
      <c r="DC18" s="68"/>
      <c r="DD18" s="69"/>
      <c r="DE18" s="68"/>
      <c r="DF18" s="69"/>
      <c r="DG18" s="68"/>
      <c r="DH18" s="69"/>
      <c r="DI18" s="68"/>
      <c r="DJ18" s="69"/>
      <c r="DK18" s="68"/>
      <c r="DL18" s="69"/>
      <c r="DM18" s="68"/>
      <c r="DN18" s="69"/>
      <c r="DO18" s="68"/>
      <c r="DP18" s="69"/>
      <c r="DQ18" s="68"/>
      <c r="DR18" s="69"/>
      <c r="DS18" s="68"/>
      <c r="DT18" s="69"/>
      <c r="DU18" s="68"/>
      <c r="DV18" s="69"/>
      <c r="DW18" s="68"/>
      <c r="DX18" s="69"/>
      <c r="DY18" s="68"/>
      <c r="DZ18" s="69"/>
    </row>
    <row r="19" spans="1:132" ht="15.75">
      <c r="A19" s="106" t="s">
        <v>130</v>
      </c>
      <c r="B19" s="69">
        <v>2966175</v>
      </c>
      <c r="C19" s="68" t="s">
        <v>65</v>
      </c>
      <c r="D19" s="69">
        <v>2990625</v>
      </c>
      <c r="E19" s="68" t="s">
        <v>65</v>
      </c>
      <c r="F19" s="69">
        <v>3028275</v>
      </c>
      <c r="G19" s="68" t="s">
        <v>65</v>
      </c>
      <c r="H19" s="69">
        <v>3080825</v>
      </c>
      <c r="I19" s="68" t="s">
        <v>65</v>
      </c>
      <c r="J19" s="69">
        <v>3089775</v>
      </c>
      <c r="K19" s="68" t="s">
        <v>65</v>
      </c>
      <c r="L19" s="69">
        <v>3148125</v>
      </c>
      <c r="M19" s="68" t="s">
        <v>65</v>
      </c>
      <c r="N19" s="69">
        <v>3151925</v>
      </c>
      <c r="O19" s="68" t="s">
        <v>65</v>
      </c>
      <c r="P19" s="69">
        <v>3169825</v>
      </c>
      <c r="Q19" s="68" t="s">
        <v>65</v>
      </c>
      <c r="R19" s="69">
        <v>3160825</v>
      </c>
      <c r="S19" s="68" t="s">
        <v>65</v>
      </c>
      <c r="T19" s="69">
        <v>3177575</v>
      </c>
      <c r="U19" s="68" t="s">
        <v>65</v>
      </c>
      <c r="V19" s="69">
        <v>3167525</v>
      </c>
      <c r="W19" s="68" t="s">
        <v>65</v>
      </c>
      <c r="X19" s="69">
        <v>3176325</v>
      </c>
      <c r="Y19" s="68" t="s">
        <v>65</v>
      </c>
      <c r="Z19" s="69">
        <v>3205575</v>
      </c>
      <c r="AA19" s="68" t="s">
        <v>65</v>
      </c>
      <c r="AB19" s="69">
        <v>3223250</v>
      </c>
      <c r="AC19" s="68" t="s">
        <v>65</v>
      </c>
      <c r="AD19" s="69">
        <v>3238950</v>
      </c>
      <c r="AE19" s="68" t="s">
        <v>65</v>
      </c>
      <c r="AF19" s="69">
        <v>3241000</v>
      </c>
      <c r="AG19" s="68" t="s">
        <v>65</v>
      </c>
      <c r="AH19" s="69">
        <v>3257800</v>
      </c>
      <c r="AI19" s="68" t="s">
        <v>65</v>
      </c>
      <c r="AJ19" s="69">
        <v>3288025</v>
      </c>
      <c r="AK19" s="68" t="s">
        <v>65</v>
      </c>
      <c r="AL19" s="69">
        <v>3343100</v>
      </c>
      <c r="AM19" s="68" t="s">
        <v>65</v>
      </c>
      <c r="AN19" s="69">
        <v>3382175</v>
      </c>
      <c r="AO19" s="68" t="s">
        <v>65</v>
      </c>
      <c r="AP19" s="69">
        <v>3401625</v>
      </c>
      <c r="AQ19" s="68" t="s">
        <v>65</v>
      </c>
      <c r="AR19" s="69">
        <v>3426550</v>
      </c>
      <c r="AS19" s="68" t="s">
        <v>65</v>
      </c>
      <c r="AT19" s="69">
        <v>3457700</v>
      </c>
      <c r="AU19" s="68" t="s">
        <v>65</v>
      </c>
      <c r="AV19" s="69">
        <v>3487600</v>
      </c>
      <c r="AW19" s="68" t="s">
        <v>65</v>
      </c>
      <c r="AX19" s="69">
        <v>3524775</v>
      </c>
      <c r="AY19" s="68" t="s">
        <v>65</v>
      </c>
      <c r="AZ19" s="69">
        <v>3543175</v>
      </c>
      <c r="BA19" s="68" t="s">
        <v>65</v>
      </c>
      <c r="BB19" s="69">
        <v>3572950</v>
      </c>
      <c r="BC19" s="68" t="s">
        <v>65</v>
      </c>
      <c r="BD19" s="69">
        <v>3593350</v>
      </c>
      <c r="BE19" s="68" t="s">
        <v>65</v>
      </c>
      <c r="BF19" s="69">
        <v>3636525</v>
      </c>
      <c r="BG19" s="68" t="s">
        <v>65</v>
      </c>
      <c r="BH19" s="69">
        <v>3647400</v>
      </c>
      <c r="BI19" s="68" t="s">
        <v>65</v>
      </c>
      <c r="BJ19" s="69">
        <v>3650650</v>
      </c>
      <c r="BK19" s="68" t="s">
        <v>65</v>
      </c>
      <c r="BL19" s="69">
        <v>3679225</v>
      </c>
      <c r="BM19" s="68" t="s">
        <v>65</v>
      </c>
      <c r="BN19" s="69">
        <v>3681500</v>
      </c>
      <c r="BO19" s="68" t="s">
        <v>65</v>
      </c>
      <c r="BP19" s="69">
        <v>3709675</v>
      </c>
      <c r="BQ19" s="68" t="s">
        <v>65</v>
      </c>
      <c r="BR19" s="69">
        <v>3734625</v>
      </c>
      <c r="BS19" s="68" t="s">
        <v>65</v>
      </c>
      <c r="BT19" s="69">
        <v>3747950</v>
      </c>
      <c r="BU19" s="68" t="s">
        <v>65</v>
      </c>
      <c r="BV19" s="69">
        <v>3722375</v>
      </c>
      <c r="BW19" s="68" t="s">
        <v>65</v>
      </c>
      <c r="BX19" s="69">
        <v>3740850</v>
      </c>
      <c r="BY19" s="68" t="s">
        <v>65</v>
      </c>
      <c r="BZ19" s="69">
        <v>3722900</v>
      </c>
      <c r="CA19" s="68" t="s">
        <v>65</v>
      </c>
      <c r="CB19" s="69">
        <v>3644250</v>
      </c>
      <c r="CC19" s="68" t="s">
        <v>65</v>
      </c>
      <c r="CD19" s="69">
        <v>3593750</v>
      </c>
      <c r="CE19" s="68" t="s">
        <v>65</v>
      </c>
      <c r="CF19" s="69">
        <v>3588900</v>
      </c>
      <c r="CG19" s="68" t="s">
        <v>65</v>
      </c>
      <c r="CH19" s="69">
        <v>3600625</v>
      </c>
      <c r="CI19" s="68" t="s">
        <v>65</v>
      </c>
      <c r="CJ19" s="69">
        <v>3635475</v>
      </c>
      <c r="CK19" s="68" t="s">
        <v>65</v>
      </c>
      <c r="CL19" s="69">
        <v>3651200</v>
      </c>
      <c r="CM19" s="68" t="s">
        <v>65</v>
      </c>
      <c r="CN19" s="69">
        <v>3686475</v>
      </c>
      <c r="CO19" s="68" t="s">
        <v>65</v>
      </c>
      <c r="CP19" s="69">
        <v>3711375</v>
      </c>
      <c r="CQ19" s="68" t="s">
        <v>65</v>
      </c>
      <c r="CR19" s="69">
        <v>3734750</v>
      </c>
      <c r="CS19" s="68" t="s">
        <v>65</v>
      </c>
      <c r="CT19" s="69">
        <v>3720325</v>
      </c>
      <c r="CU19" s="68" t="s">
        <v>65</v>
      </c>
      <c r="CV19" s="69">
        <v>3747400</v>
      </c>
      <c r="CW19" s="68" t="s">
        <v>65</v>
      </c>
      <c r="CX19" s="69">
        <v>3755275</v>
      </c>
      <c r="CY19" s="68" t="s">
        <v>65</v>
      </c>
      <c r="CZ19" s="69">
        <v>3797575</v>
      </c>
      <c r="DA19" s="68" t="s">
        <v>65</v>
      </c>
      <c r="DB19" s="69">
        <v>3818750</v>
      </c>
      <c r="DC19" s="68" t="s">
        <v>65</v>
      </c>
      <c r="DD19" s="69">
        <v>3834175</v>
      </c>
      <c r="DE19" s="68" t="s">
        <v>65</v>
      </c>
      <c r="DF19" s="69">
        <v>3857825</v>
      </c>
      <c r="DG19" s="68" t="s">
        <v>65</v>
      </c>
      <c r="DH19" s="69">
        <v>3858425</v>
      </c>
      <c r="DI19" s="68" t="s">
        <v>65</v>
      </c>
      <c r="DJ19" s="69">
        <v>3884600</v>
      </c>
      <c r="DK19" s="68" t="s">
        <v>65</v>
      </c>
      <c r="DL19" s="69">
        <v>3901650</v>
      </c>
      <c r="DM19" s="68" t="s">
        <v>65</v>
      </c>
      <c r="DN19" s="69">
        <v>3944975</v>
      </c>
      <c r="DO19" s="68" t="s">
        <v>65</v>
      </c>
      <c r="DP19" s="69">
        <v>3979050</v>
      </c>
      <c r="DQ19" s="68" t="s">
        <v>65</v>
      </c>
      <c r="DR19" s="69">
        <v>3957925</v>
      </c>
      <c r="DS19" s="68" t="s">
        <v>65</v>
      </c>
      <c r="DT19" s="69">
        <v>4002600</v>
      </c>
      <c r="DU19" s="68" t="s">
        <v>65</v>
      </c>
      <c r="DV19" s="69">
        <v>4051400</v>
      </c>
      <c r="DW19" s="68" t="s">
        <v>65</v>
      </c>
      <c r="DX19" s="69">
        <v>4073675</v>
      </c>
      <c r="DY19" s="68" t="s">
        <v>65</v>
      </c>
      <c r="DZ19" s="69">
        <v>4076200</v>
      </c>
    </row>
    <row r="20" spans="1:132" ht="15.75">
      <c r="A20" s="68" t="s">
        <v>137</v>
      </c>
      <c r="B20" s="67">
        <v>14831.6</v>
      </c>
      <c r="C20" s="66" t="s">
        <v>65</v>
      </c>
      <c r="D20" s="67">
        <v>14967.3</v>
      </c>
      <c r="E20" s="66" t="s">
        <v>65</v>
      </c>
      <c r="F20" s="67">
        <v>14610.4</v>
      </c>
      <c r="G20" s="66" t="s">
        <v>65</v>
      </c>
      <c r="H20" s="67">
        <v>14675.2</v>
      </c>
      <c r="I20" s="66" t="s">
        <v>65</v>
      </c>
      <c r="J20" s="67">
        <v>14439.1</v>
      </c>
      <c r="K20" s="66" t="s">
        <v>65</v>
      </c>
      <c r="L20" s="67">
        <v>14830</v>
      </c>
      <c r="M20" s="66" t="s">
        <v>65</v>
      </c>
      <c r="N20" s="67">
        <v>14398.7</v>
      </c>
      <c r="O20" s="66" t="s">
        <v>65</v>
      </c>
      <c r="P20" s="67">
        <v>15038.3</v>
      </c>
      <c r="Q20" s="66" t="s">
        <v>65</v>
      </c>
      <c r="R20" s="67">
        <v>14828.4</v>
      </c>
      <c r="S20" s="66" t="s">
        <v>65</v>
      </c>
      <c r="T20" s="67">
        <v>14510</v>
      </c>
      <c r="U20" s="66" t="s">
        <v>65</v>
      </c>
      <c r="V20" s="67">
        <v>14594.6</v>
      </c>
      <c r="W20" s="66" t="s">
        <v>65</v>
      </c>
      <c r="X20" s="67">
        <v>14382.3</v>
      </c>
      <c r="Y20" s="66" t="s">
        <v>65</v>
      </c>
      <c r="Z20" s="67">
        <v>14139</v>
      </c>
      <c r="AA20" s="66" t="s">
        <v>65</v>
      </c>
      <c r="AB20" s="67">
        <v>15214.6</v>
      </c>
      <c r="AC20" s="66" t="s">
        <v>65</v>
      </c>
      <c r="AD20" s="67">
        <v>14734.2</v>
      </c>
      <c r="AE20" s="66" t="s">
        <v>65</v>
      </c>
      <c r="AF20" s="67">
        <v>15341.5</v>
      </c>
      <c r="AG20" s="66" t="s">
        <v>65</v>
      </c>
      <c r="AH20" s="67">
        <v>16491</v>
      </c>
      <c r="AI20" s="66" t="s">
        <v>65</v>
      </c>
      <c r="AJ20" s="67">
        <v>15485.9</v>
      </c>
      <c r="AK20" s="66" t="s">
        <v>65</v>
      </c>
      <c r="AL20" s="67">
        <v>15648.9</v>
      </c>
      <c r="AM20" s="66" t="s">
        <v>65</v>
      </c>
      <c r="AN20" s="67">
        <v>15840</v>
      </c>
      <c r="AO20" s="66" t="s">
        <v>65</v>
      </c>
      <c r="AP20" s="67">
        <v>15953.3</v>
      </c>
      <c r="AQ20" s="66" t="s">
        <v>65</v>
      </c>
      <c r="AR20" s="67">
        <v>15844.5</v>
      </c>
      <c r="AS20" s="66" t="s">
        <v>65</v>
      </c>
      <c r="AT20" s="67">
        <v>15832.7</v>
      </c>
      <c r="AU20" s="66" t="s">
        <v>65</v>
      </c>
      <c r="AV20" s="67">
        <v>15994.2</v>
      </c>
      <c r="AW20" s="66" t="s">
        <v>65</v>
      </c>
      <c r="AX20" s="67">
        <v>15364.9</v>
      </c>
      <c r="AY20" s="66" t="s">
        <v>65</v>
      </c>
      <c r="AZ20" s="67">
        <v>16625.7</v>
      </c>
      <c r="BA20" s="66" t="s">
        <v>65</v>
      </c>
      <c r="BB20" s="67">
        <v>15635.6</v>
      </c>
      <c r="BC20" s="66" t="s">
        <v>65</v>
      </c>
      <c r="BD20" s="67">
        <v>16929.599999999999</v>
      </c>
      <c r="BE20" s="66" t="s">
        <v>65</v>
      </c>
      <c r="BF20" s="67">
        <v>15940.4</v>
      </c>
      <c r="BG20" s="66" t="s">
        <v>65</v>
      </c>
      <c r="BH20" s="67">
        <v>17553.7</v>
      </c>
      <c r="BI20" s="66" t="s">
        <v>65</v>
      </c>
      <c r="BJ20" s="67">
        <v>17526.2</v>
      </c>
      <c r="BK20" s="66" t="s">
        <v>65</v>
      </c>
      <c r="BL20" s="67">
        <v>19392.400000000001</v>
      </c>
      <c r="BM20" s="66" t="s">
        <v>65</v>
      </c>
      <c r="BN20" s="67">
        <v>15323.5</v>
      </c>
      <c r="BO20" s="66" t="s">
        <v>65</v>
      </c>
      <c r="BP20" s="67">
        <v>17830.400000000001</v>
      </c>
      <c r="BQ20" s="66" t="s">
        <v>65</v>
      </c>
      <c r="BR20" s="67">
        <v>16280.3</v>
      </c>
      <c r="BS20" s="66" t="s">
        <v>65</v>
      </c>
      <c r="BT20" s="67">
        <v>16837.2</v>
      </c>
      <c r="BU20" s="66" t="s">
        <v>65</v>
      </c>
      <c r="BV20" s="67">
        <v>17844.7</v>
      </c>
      <c r="BW20" s="66" t="s">
        <v>65</v>
      </c>
      <c r="BX20" s="67">
        <v>20147.599999999999</v>
      </c>
      <c r="BY20" s="66" t="s">
        <v>65</v>
      </c>
      <c r="BZ20" s="67">
        <v>24170.1</v>
      </c>
      <c r="CA20" s="66" t="s">
        <v>65</v>
      </c>
      <c r="CB20" s="67">
        <v>23072.799999999999</v>
      </c>
      <c r="CC20" s="66" t="s">
        <v>65</v>
      </c>
      <c r="CD20" s="67">
        <v>23267.3</v>
      </c>
      <c r="CE20" s="66" t="s">
        <v>65</v>
      </c>
      <c r="CF20" s="67">
        <v>23362.1</v>
      </c>
      <c r="CG20" s="66" t="s">
        <v>65</v>
      </c>
      <c r="CH20" s="67">
        <v>25959.8</v>
      </c>
      <c r="CI20" s="66" t="s">
        <v>65</v>
      </c>
      <c r="CJ20" s="67">
        <v>25283.9</v>
      </c>
      <c r="CK20" s="66" t="s">
        <v>65</v>
      </c>
      <c r="CL20" s="67">
        <v>25585.3</v>
      </c>
      <c r="CM20" s="66" t="s">
        <v>65</v>
      </c>
      <c r="CN20" s="67">
        <v>25118.5</v>
      </c>
      <c r="CO20" s="66" t="s">
        <v>65</v>
      </c>
      <c r="CP20" s="67">
        <v>26430</v>
      </c>
      <c r="CQ20" s="66" t="s">
        <v>65</v>
      </c>
      <c r="CR20" s="67">
        <v>27816.799999999999</v>
      </c>
      <c r="CS20" s="66" t="s">
        <v>65</v>
      </c>
      <c r="CT20" s="67">
        <v>31459.1</v>
      </c>
      <c r="CU20" s="66" t="s">
        <v>65</v>
      </c>
      <c r="CV20" s="67">
        <v>34846.6</v>
      </c>
      <c r="CW20" s="66" t="s">
        <v>65</v>
      </c>
      <c r="CX20" s="67">
        <v>37821.1</v>
      </c>
      <c r="CY20" s="66" t="s">
        <v>65</v>
      </c>
      <c r="CZ20" s="67">
        <v>41932.199999999997</v>
      </c>
      <c r="DA20" s="66" t="s">
        <v>65</v>
      </c>
      <c r="DB20" s="67">
        <v>39521.4</v>
      </c>
      <c r="DC20" s="66" t="s">
        <v>65</v>
      </c>
      <c r="DD20" s="67">
        <v>40332</v>
      </c>
      <c r="DE20" s="66" t="s">
        <v>65</v>
      </c>
      <c r="DF20" s="67">
        <v>40093.5</v>
      </c>
      <c r="DG20" s="66" t="s">
        <v>65</v>
      </c>
      <c r="DH20" s="67">
        <v>41636.5</v>
      </c>
      <c r="DI20" s="66" t="s">
        <v>65</v>
      </c>
      <c r="DJ20" s="67">
        <v>39819.4</v>
      </c>
      <c r="DK20" s="66" t="s">
        <v>65</v>
      </c>
      <c r="DL20" s="67">
        <v>40994.800000000003</v>
      </c>
      <c r="DM20" s="66" t="s">
        <v>65</v>
      </c>
      <c r="DN20" s="67">
        <v>42292.3</v>
      </c>
      <c r="DO20" s="66" t="s">
        <v>65</v>
      </c>
      <c r="DP20" s="67">
        <v>41084.199999999997</v>
      </c>
      <c r="DQ20" s="66" t="s">
        <v>65</v>
      </c>
      <c r="DR20" s="67">
        <v>40859.9</v>
      </c>
      <c r="DS20" s="66" t="s">
        <v>65</v>
      </c>
      <c r="DT20" s="67">
        <v>41077.300000000003</v>
      </c>
      <c r="DU20" s="66" t="s">
        <v>65</v>
      </c>
      <c r="DV20" s="67">
        <v>40077.800000000003</v>
      </c>
      <c r="DW20" s="66" t="s">
        <v>65</v>
      </c>
      <c r="DX20" s="67">
        <v>40438.300000000003</v>
      </c>
      <c r="DY20" s="66" t="s">
        <v>65</v>
      </c>
      <c r="DZ20" s="67">
        <v>38412.9</v>
      </c>
      <c r="EA20" s="66" t="s">
        <v>65</v>
      </c>
      <c r="EB20" s="67" t="s">
        <v>66</v>
      </c>
    </row>
    <row r="21" spans="1:132" ht="15.75">
      <c r="A21" s="72"/>
      <c r="B21" s="73"/>
      <c r="C21" s="72"/>
      <c r="D21" s="73"/>
      <c r="E21" s="72"/>
      <c r="F21" s="73"/>
      <c r="G21" s="72"/>
      <c r="H21" s="73"/>
      <c r="I21" s="72"/>
      <c r="J21" s="73"/>
      <c r="K21" s="72"/>
      <c r="L21" s="73"/>
      <c r="M21" s="72"/>
      <c r="N21" s="73"/>
      <c r="O21" s="72"/>
      <c r="P21" s="73"/>
      <c r="Q21" s="72"/>
      <c r="R21" s="73"/>
      <c r="S21" s="72"/>
      <c r="T21" s="73"/>
      <c r="U21" s="72"/>
      <c r="V21" s="73"/>
      <c r="W21" s="72"/>
      <c r="X21" s="73"/>
      <c r="Y21" s="72"/>
      <c r="Z21" s="73"/>
      <c r="AA21" s="72"/>
      <c r="AB21" s="73"/>
      <c r="AC21" s="72"/>
      <c r="AD21" s="73"/>
      <c r="AE21" s="72"/>
      <c r="AF21" s="73"/>
      <c r="AG21" s="72"/>
      <c r="AH21" s="73"/>
      <c r="AI21" s="72"/>
      <c r="AJ21" s="73"/>
      <c r="AK21" s="72"/>
      <c r="AL21" s="73"/>
      <c r="AM21" s="72"/>
      <c r="AN21" s="73"/>
      <c r="AO21" s="72"/>
      <c r="AP21" s="73"/>
      <c r="AQ21" s="72"/>
      <c r="AR21" s="73"/>
      <c r="AS21" s="72"/>
      <c r="AT21" s="73"/>
      <c r="AU21" s="72"/>
      <c r="AV21" s="73"/>
      <c r="AW21" s="72"/>
      <c r="AX21" s="73"/>
      <c r="AY21" s="72"/>
      <c r="AZ21" s="73"/>
      <c r="BA21" s="72"/>
      <c r="BB21" s="73"/>
      <c r="BC21" s="72"/>
      <c r="BD21" s="73"/>
      <c r="BE21" s="72"/>
      <c r="BF21" s="73"/>
      <c r="BG21" s="72"/>
      <c r="BH21" s="73"/>
      <c r="BI21" s="72"/>
      <c r="BJ21" s="73"/>
      <c r="BK21" s="72"/>
      <c r="BL21" s="73"/>
      <c r="BM21" s="72"/>
      <c r="BN21" s="73"/>
      <c r="BO21" s="72"/>
      <c r="BP21" s="73"/>
      <c r="BQ21" s="72"/>
      <c r="BR21" s="73"/>
      <c r="BS21" s="72"/>
      <c r="BT21" s="73"/>
      <c r="BU21" s="72"/>
      <c r="BV21" s="73"/>
      <c r="BW21" s="72"/>
      <c r="BX21" s="73"/>
      <c r="BY21" s="72"/>
      <c r="BZ21" s="73"/>
      <c r="CA21" s="72"/>
      <c r="CB21" s="73"/>
      <c r="CC21" s="72"/>
      <c r="CD21" s="73"/>
      <c r="CE21" s="72"/>
      <c r="CF21" s="73"/>
      <c r="CG21" s="72"/>
      <c r="CH21" s="73"/>
      <c r="CI21" s="72"/>
      <c r="CJ21" s="73"/>
      <c r="CK21" s="72"/>
      <c r="CL21" s="73"/>
      <c r="CM21" s="72"/>
      <c r="CN21" s="73"/>
      <c r="CO21" s="72"/>
      <c r="CP21" s="73"/>
      <c r="CQ21" s="72"/>
      <c r="CR21" s="73"/>
      <c r="CS21" s="72"/>
      <c r="CT21" s="73"/>
      <c r="CU21" s="72"/>
      <c r="CV21" s="73"/>
      <c r="CW21" s="72"/>
      <c r="CX21" s="73"/>
      <c r="CY21" s="72"/>
      <c r="CZ21" s="73"/>
      <c r="DA21" s="72"/>
      <c r="DB21" s="73"/>
      <c r="DC21" s="72"/>
      <c r="DD21" s="73"/>
      <c r="DE21" s="72"/>
      <c r="DF21" s="73"/>
      <c r="DG21" s="72"/>
      <c r="DH21" s="73"/>
      <c r="DI21" s="72"/>
      <c r="DJ21" s="73"/>
      <c r="DK21" s="72"/>
      <c r="DL21" s="73"/>
      <c r="DM21" s="72"/>
      <c r="DN21" s="73"/>
      <c r="DO21" s="72"/>
      <c r="DP21" s="73"/>
      <c r="DQ21" s="72"/>
      <c r="DR21" s="73"/>
      <c r="DS21" s="72"/>
      <c r="DT21" s="73"/>
      <c r="DU21" s="72"/>
      <c r="DV21" s="73"/>
      <c r="DW21" s="72"/>
      <c r="DX21" s="73"/>
      <c r="DY21" s="72"/>
      <c r="DZ21" s="73"/>
    </row>
    <row r="22" spans="1:132">
      <c r="A22" s="42" t="s">
        <v>89</v>
      </c>
    </row>
    <row r="23" spans="1:132">
      <c r="A23" s="42" t="s">
        <v>145</v>
      </c>
      <c r="B23" s="42"/>
      <c r="D23" s="42" t="s">
        <v>90</v>
      </c>
    </row>
    <row r="24" spans="1:132">
      <c r="A24" s="1"/>
    </row>
    <row r="25" spans="1:132">
      <c r="A25" s="43" t="s">
        <v>92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6" spans="1:132">
      <c r="A26" s="1"/>
    </row>
    <row r="27" spans="1:132">
      <c r="A27" s="44" t="s">
        <v>91</v>
      </c>
    </row>
    <row r="28" spans="1:132">
      <c r="A28" s="1"/>
    </row>
    <row r="29" spans="1:132">
      <c r="A29" s="1"/>
    </row>
    <row r="30" spans="1:132">
      <c r="A30" s="1"/>
    </row>
    <row r="31" spans="1:132">
      <c r="A31" s="1"/>
    </row>
    <row r="32" spans="1:13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2"/>
    </row>
    <row r="71" spans="1:1">
      <c r="A71" s="2"/>
    </row>
  </sheetData>
  <mergeCells count="64">
    <mergeCell ref="DW1:DX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U1:CV1"/>
    <mergeCell ref="CW1:CX1"/>
    <mergeCell ref="CE1:CF1"/>
    <mergeCell ref="CG1:CH1"/>
    <mergeCell ref="CI1:CJ1"/>
    <mergeCell ref="CK1:CL1"/>
    <mergeCell ref="CM1:CN1"/>
    <mergeCell ref="CY1:CZ1"/>
    <mergeCell ref="DA1:DB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CA1:CB1"/>
    <mergeCell ref="CC1:CD1"/>
    <mergeCell ref="CO1:CP1"/>
    <mergeCell ref="CQ1:CR1"/>
    <mergeCell ref="CS1:CT1"/>
    <mergeCell ref="BY1:BZ1"/>
    <mergeCell ref="W1:X1"/>
    <mergeCell ref="U1:V1"/>
    <mergeCell ref="AS1:AT1"/>
    <mergeCell ref="AU1:AV1"/>
    <mergeCell ref="AG1:AH1"/>
    <mergeCell ref="AW1:AX1"/>
    <mergeCell ref="AY1:AZ1"/>
    <mergeCell ref="AI1:AJ1"/>
    <mergeCell ref="AK1:AL1"/>
    <mergeCell ref="AM1:AN1"/>
    <mergeCell ref="AO1:AP1"/>
    <mergeCell ref="AQ1:AR1"/>
    <mergeCell ref="K1:L1"/>
    <mergeCell ref="M1:N1"/>
    <mergeCell ref="O1:P1"/>
    <mergeCell ref="BE1:BF1"/>
    <mergeCell ref="Y1:Z1"/>
    <mergeCell ref="AA1:AB1"/>
    <mergeCell ref="AC1:AD1"/>
    <mergeCell ref="AE1:AF1"/>
    <mergeCell ref="Q1:R1"/>
    <mergeCell ref="S1:T1"/>
    <mergeCell ref="BA1:BB1"/>
    <mergeCell ref="BC1:BD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21"/>
  <sheetViews>
    <sheetView topLeftCell="AY1" workbookViewId="0">
      <selection activeCell="BN21" sqref="BN21"/>
    </sheetView>
  </sheetViews>
  <sheetFormatPr defaultRowHeight="15"/>
  <cols>
    <col min="1" max="1" width="45.28515625" bestFit="1" customWidth="1"/>
    <col min="2" max="16" width="10.5703125" bestFit="1" customWidth="1"/>
    <col min="17" max="17" width="9.7109375" bestFit="1" customWidth="1"/>
    <col min="18" max="29" width="10.5703125" bestFit="1" customWidth="1"/>
    <col min="30" max="30" width="9.7109375" bestFit="1" customWidth="1"/>
    <col min="31" max="35" width="10.5703125" bestFit="1" customWidth="1"/>
    <col min="36" max="36" width="9.7109375" bestFit="1" customWidth="1"/>
    <col min="37" max="37" width="10.5703125" bestFit="1" customWidth="1"/>
    <col min="38" max="38" width="9.7109375" bestFit="1" customWidth="1"/>
    <col min="39" max="44" width="10.5703125" bestFit="1" customWidth="1"/>
    <col min="45" max="45" width="9.7109375" bestFit="1" customWidth="1"/>
    <col min="46" max="65" width="10.5703125" bestFit="1" customWidth="1"/>
    <col min="66" max="66" width="7.85546875" bestFit="1" customWidth="1"/>
  </cols>
  <sheetData>
    <row r="1" spans="1:66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1" t="s">
        <v>64</v>
      </c>
      <c r="BN1" s="36" t="s">
        <v>86</v>
      </c>
    </row>
    <row r="2" spans="1:66" ht="15.75" thickBot="1">
      <c r="A2" s="18" t="s">
        <v>147</v>
      </c>
      <c r="B2" s="67">
        <v>483.83</v>
      </c>
      <c r="C2" s="67">
        <v>518.9</v>
      </c>
      <c r="D2" s="67">
        <v>531.11</v>
      </c>
      <c r="E2" s="67">
        <v>530.07000000000005</v>
      </c>
      <c r="F2" s="67">
        <v>505.81</v>
      </c>
      <c r="G2" s="67">
        <v>538.61</v>
      </c>
      <c r="H2" s="67">
        <v>565.37</v>
      </c>
      <c r="I2" s="67">
        <v>572.67999999999995</v>
      </c>
      <c r="J2" s="67">
        <v>592.91</v>
      </c>
      <c r="K2" s="67">
        <v>626.65</v>
      </c>
      <c r="L2" s="67">
        <v>696.23</v>
      </c>
      <c r="M2" s="67">
        <v>656.2</v>
      </c>
      <c r="N2" s="67">
        <v>664.44</v>
      </c>
      <c r="O2" s="67">
        <v>697.62</v>
      </c>
      <c r="P2" s="67">
        <v>747.62</v>
      </c>
      <c r="Q2" s="67">
        <v>712.38</v>
      </c>
      <c r="R2" s="67">
        <v>727.36</v>
      </c>
      <c r="S2" s="67">
        <v>697.23</v>
      </c>
      <c r="T2" s="67">
        <v>665.13</v>
      </c>
      <c r="U2" s="67">
        <v>599.41999999999996</v>
      </c>
      <c r="V2" s="67">
        <v>623.21</v>
      </c>
      <c r="W2" s="67">
        <v>636.59</v>
      </c>
      <c r="X2" s="67">
        <v>606.96</v>
      </c>
      <c r="Y2" s="67">
        <v>559.83000000000004</v>
      </c>
      <c r="Z2" s="67">
        <v>586.45000000000005</v>
      </c>
      <c r="AA2" s="67">
        <v>578.91999999999996</v>
      </c>
      <c r="AB2" s="67">
        <v>533.69000000000005</v>
      </c>
      <c r="AC2" s="67">
        <v>514.21</v>
      </c>
      <c r="AD2" s="67">
        <v>527.70000000000005</v>
      </c>
      <c r="AE2" s="67">
        <v>547.30999999999995</v>
      </c>
      <c r="AF2" s="67">
        <v>538.22</v>
      </c>
      <c r="AG2" s="67">
        <v>534.42999999999995</v>
      </c>
      <c r="AH2" s="67">
        <v>539.37</v>
      </c>
      <c r="AI2" s="67">
        <v>527.46</v>
      </c>
      <c r="AJ2" s="67">
        <v>511.72</v>
      </c>
      <c r="AK2" s="67">
        <v>495.82</v>
      </c>
      <c r="AL2" s="67">
        <v>439.09</v>
      </c>
      <c r="AM2" s="67">
        <v>520.14</v>
      </c>
      <c r="AN2" s="67">
        <v>552.47</v>
      </c>
      <c r="AO2" s="67">
        <v>629.11</v>
      </c>
      <c r="AP2" s="67">
        <v>582.1</v>
      </c>
      <c r="AQ2" s="67">
        <v>529.07000000000005</v>
      </c>
      <c r="AR2" s="67">
        <v>546.07000000000005</v>
      </c>
      <c r="AS2" s="67">
        <v>506.43</v>
      </c>
      <c r="AT2" s="67">
        <v>526.29</v>
      </c>
      <c r="AU2" s="67">
        <v>543.09</v>
      </c>
      <c r="AV2" s="67">
        <v>485.23</v>
      </c>
      <c r="AW2" s="67">
        <v>468.37</v>
      </c>
      <c r="AX2" s="67">
        <v>482.08</v>
      </c>
      <c r="AY2" s="67">
        <v>471.13</v>
      </c>
      <c r="AZ2" s="67">
        <v>515.14</v>
      </c>
      <c r="BA2" s="67">
        <v>521.46</v>
      </c>
      <c r="BB2" s="67">
        <v>489.76</v>
      </c>
      <c r="BC2" s="67">
        <v>509.73</v>
      </c>
      <c r="BD2" s="67">
        <v>470.48</v>
      </c>
      <c r="BE2" s="67">
        <v>478.6</v>
      </c>
      <c r="BF2" s="67">
        <v>472.54</v>
      </c>
      <c r="BG2" s="67">
        <v>503.86</v>
      </c>
      <c r="BH2" s="67">
        <v>502.97</v>
      </c>
      <c r="BI2" s="67">
        <v>523.76</v>
      </c>
      <c r="BJ2" s="67">
        <v>550.53</v>
      </c>
      <c r="BK2" s="67">
        <v>550.6</v>
      </c>
      <c r="BL2" s="67">
        <v>601.66</v>
      </c>
      <c r="BM2" s="67">
        <v>607.38</v>
      </c>
      <c r="BN2" s="67">
        <v>626.87</v>
      </c>
    </row>
    <row r="3" spans="1:66" ht="15.75" thickBot="1">
      <c r="A3" s="110" t="s">
        <v>148</v>
      </c>
      <c r="B3" s="115">
        <v>39.802626925026999</v>
      </c>
      <c r="C3" s="35">
        <v>41.071062288571817</v>
      </c>
      <c r="D3" s="35">
        <v>42.077062749314251</v>
      </c>
      <c r="E3" s="35">
        <v>45.444977335278068</v>
      </c>
      <c r="F3" s="35">
        <v>44.307759423134435</v>
      </c>
      <c r="G3" s="35">
        <v>44.438976874535619</v>
      </c>
      <c r="H3" s="35">
        <v>45.707412238080437</v>
      </c>
      <c r="I3" s="35">
        <v>44.920107529673309</v>
      </c>
      <c r="J3" s="35">
        <v>41.333497191374171</v>
      </c>
      <c r="K3" s="35">
        <v>40.327496730631729</v>
      </c>
      <c r="L3" s="35">
        <v>37.878104304476217</v>
      </c>
      <c r="M3" s="35">
        <v>37.615669401673848</v>
      </c>
      <c r="N3" s="35">
        <v>37.65940855214091</v>
      </c>
      <c r="O3" s="35">
        <v>38.577930711949229</v>
      </c>
      <c r="P3" s="35">
        <v>39.452713721290479</v>
      </c>
      <c r="Q3" s="35">
        <v>39.890105225961108</v>
      </c>
      <c r="R3" s="111">
        <v>41.420975492308301</v>
      </c>
      <c r="S3" s="112">
        <v>40.766998994404403</v>
      </c>
      <c r="T3" s="113">
        <v>41.582007848631797</v>
      </c>
      <c r="U3" s="113">
        <v>46.9440414831491</v>
      </c>
      <c r="V3" s="113">
        <v>54.056957856904603</v>
      </c>
      <c r="W3" s="113">
        <v>54.833561546566898</v>
      </c>
      <c r="X3" s="113">
        <v>56.575895646998099</v>
      </c>
      <c r="Y3" s="113">
        <v>61.239309140534402</v>
      </c>
      <c r="Z3" s="113">
        <v>64.746564746650407</v>
      </c>
      <c r="AA3" s="113">
        <v>66.892497255458693</v>
      </c>
      <c r="AB3" s="113">
        <v>70.762061437679804</v>
      </c>
      <c r="AC3" s="113">
        <v>79.068575260454395</v>
      </c>
      <c r="AD3" s="113">
        <v>89.899110939847205</v>
      </c>
      <c r="AE3" s="113">
        <v>101.142193013941</v>
      </c>
      <c r="AF3" s="113">
        <v>98.027412030066102</v>
      </c>
      <c r="AG3" s="113">
        <v>94.699385703393503</v>
      </c>
      <c r="AH3" s="113">
        <v>99.767484731810995</v>
      </c>
      <c r="AI3" s="113">
        <v>105.568960473348</v>
      </c>
      <c r="AJ3" s="113">
        <v>104.117608896074</v>
      </c>
      <c r="AK3" s="113">
        <v>106.606123720017</v>
      </c>
      <c r="AL3" s="113">
        <v>115.648311979799</v>
      </c>
      <c r="AM3" s="113">
        <v>111.604416973892</v>
      </c>
      <c r="AN3" s="113">
        <v>96.369222038355005</v>
      </c>
      <c r="AO3" s="113">
        <v>74.980635265726505</v>
      </c>
      <c r="AP3" s="113">
        <v>74.642937477485901</v>
      </c>
      <c r="AQ3" s="113">
        <v>83.574781864792897</v>
      </c>
      <c r="AR3" s="113">
        <v>89.855701808728895</v>
      </c>
      <c r="AS3" s="113">
        <v>105.02691741888199</v>
      </c>
      <c r="AT3" s="113">
        <v>105.268936411753</v>
      </c>
      <c r="AU3" s="113">
        <v>104.751107506575</v>
      </c>
      <c r="AV3" s="113">
        <v>114.986192391652</v>
      </c>
      <c r="AW3" s="113">
        <v>129.03992030697501</v>
      </c>
      <c r="AX3" s="113">
        <v>129.42056095555401</v>
      </c>
      <c r="AY3" s="113">
        <v>126.820549048687</v>
      </c>
      <c r="AZ3" s="113">
        <v>122.640420465131</v>
      </c>
      <c r="BA3" s="113">
        <v>121.560229423968</v>
      </c>
      <c r="BB3" s="113">
        <v>120.634468671683</v>
      </c>
      <c r="BC3" s="113">
        <v>116.076312868543</v>
      </c>
      <c r="BD3" s="113">
        <v>114.670886065853</v>
      </c>
      <c r="BE3" s="113">
        <v>118.197829779188</v>
      </c>
      <c r="BF3" s="113">
        <v>113.720899648611</v>
      </c>
      <c r="BG3" s="113">
        <v>110.716799404388</v>
      </c>
      <c r="BH3" s="113">
        <v>109.724659695783</v>
      </c>
      <c r="BI3" s="113">
        <v>111.619780980128</v>
      </c>
      <c r="BJ3" s="113">
        <v>110.96718564176</v>
      </c>
      <c r="BK3" s="113">
        <v>109.440670969934</v>
      </c>
      <c r="BL3" s="113">
        <v>106.899889480016</v>
      </c>
      <c r="BM3" s="113">
        <v>105.790226701785</v>
      </c>
      <c r="BN3" s="113">
        <v>98.797148210702005</v>
      </c>
    </row>
    <row r="4" spans="1:66" ht="15.75" thickBot="1">
      <c r="A4" s="110" t="s">
        <v>149</v>
      </c>
      <c r="B4" s="115">
        <v>67.948733983222823</v>
      </c>
      <c r="C4" s="35">
        <v>68.945049730777413</v>
      </c>
      <c r="D4" s="35">
        <v>73.793786368876397</v>
      </c>
      <c r="E4" s="35">
        <v>71.070523325560529</v>
      </c>
      <c r="F4" s="35">
        <v>71.136944375397505</v>
      </c>
      <c r="G4" s="35">
        <v>70.339891777353841</v>
      </c>
      <c r="H4" s="35">
        <v>73.19599692034366</v>
      </c>
      <c r="I4" s="35">
        <v>72.531786421973933</v>
      </c>
      <c r="J4" s="35">
        <v>68.347260282244676</v>
      </c>
      <c r="K4" s="35">
        <v>68.480102381918613</v>
      </c>
      <c r="L4" s="35">
        <v>68.413681332081651</v>
      </c>
      <c r="M4" s="35">
        <v>65.956102488113672</v>
      </c>
      <c r="N4" s="35">
        <v>62.369365796917158</v>
      </c>
      <c r="O4" s="35">
        <v>64.627681491374219</v>
      </c>
      <c r="P4" s="35">
        <v>65.756839338602759</v>
      </c>
      <c r="Q4" s="35">
        <v>66.022523537950647</v>
      </c>
      <c r="R4" s="111">
        <v>66.620312986483398</v>
      </c>
      <c r="S4" s="112">
        <v>68.805900307966098</v>
      </c>
      <c r="T4" s="113">
        <v>70.764541124530297</v>
      </c>
      <c r="U4" s="113">
        <v>72.216507454926102</v>
      </c>
      <c r="V4" s="113">
        <v>69.184044697724701</v>
      </c>
      <c r="W4" s="113">
        <v>72.191313735677795</v>
      </c>
      <c r="X4" s="113">
        <v>76.185797042651103</v>
      </c>
      <c r="Y4" s="113">
        <v>79.716503282157802</v>
      </c>
      <c r="Z4" s="113">
        <v>75.393383455987404</v>
      </c>
      <c r="AA4" s="113">
        <v>79.256150126203195</v>
      </c>
      <c r="AB4" s="113">
        <v>83.291290343844906</v>
      </c>
      <c r="AC4" s="113">
        <v>84.879941521823099</v>
      </c>
      <c r="AD4" s="113">
        <v>80.765082732163194</v>
      </c>
      <c r="AE4" s="113">
        <v>84.283538797566294</v>
      </c>
      <c r="AF4" s="113">
        <v>88.252271641090204</v>
      </c>
      <c r="AG4" s="113">
        <v>86.159928951899801</v>
      </c>
      <c r="AH4" s="113">
        <v>81.523734281649297</v>
      </c>
      <c r="AI4" s="113">
        <v>86.229913027376099</v>
      </c>
      <c r="AJ4" s="113">
        <v>91.280267441812597</v>
      </c>
      <c r="AK4" s="113">
        <v>95.318180237571795</v>
      </c>
      <c r="AL4" s="113">
        <v>94.952362662696302</v>
      </c>
      <c r="AM4" s="113">
        <v>102.109571521069</v>
      </c>
      <c r="AN4" s="113">
        <v>106.309784464627</v>
      </c>
      <c r="AO4" s="113">
        <v>95.542978012528394</v>
      </c>
      <c r="AP4" s="113">
        <v>82.180911760991705</v>
      </c>
      <c r="AQ4" s="113">
        <v>81.061439947073694</v>
      </c>
      <c r="AR4" s="113">
        <v>85.388846560090698</v>
      </c>
      <c r="AS4" s="113">
        <v>88.729118414975304</v>
      </c>
      <c r="AT4" s="113">
        <v>88.525050030594699</v>
      </c>
      <c r="AU4" s="113">
        <v>88.484205022242506</v>
      </c>
      <c r="AV4" s="113">
        <v>88.582922151411793</v>
      </c>
      <c r="AW4" s="113">
        <v>90.722906111110902</v>
      </c>
      <c r="AX4" s="113">
        <v>94.933587498938294</v>
      </c>
      <c r="AY4" s="113">
        <v>97.9507123776513</v>
      </c>
      <c r="AZ4" s="113">
        <v>96.982240829670104</v>
      </c>
      <c r="BA4" s="113">
        <v>97.282824061570196</v>
      </c>
      <c r="BB4" s="113">
        <v>98.893514142091703</v>
      </c>
      <c r="BC4" s="113">
        <v>97.519220833114105</v>
      </c>
      <c r="BD4" s="113">
        <v>95.571866760975894</v>
      </c>
      <c r="BE4" s="113">
        <v>96.888141519421595</v>
      </c>
      <c r="BF4" s="113">
        <v>97.658698490066996</v>
      </c>
      <c r="BG4" s="113">
        <v>94.0082310923964</v>
      </c>
      <c r="BH4" s="113">
        <v>93.919887958287205</v>
      </c>
      <c r="BI4" s="113">
        <v>94.128930318656501</v>
      </c>
      <c r="BJ4" s="113">
        <v>96.5689827642517</v>
      </c>
      <c r="BK4" s="113">
        <v>94.270753663876704</v>
      </c>
      <c r="BL4" s="113">
        <v>92.715052779475798</v>
      </c>
      <c r="BM4" s="113">
        <v>90.153113649845295</v>
      </c>
      <c r="BN4" s="114">
        <v>85.950503882428805</v>
      </c>
    </row>
    <row r="5" spans="1:66">
      <c r="A5" s="18" t="s">
        <v>68</v>
      </c>
      <c r="B5" s="67">
        <v>61.34</v>
      </c>
      <c r="C5" s="67">
        <v>62.84</v>
      </c>
      <c r="D5" s="67">
        <v>62.54</v>
      </c>
      <c r="E5" s="67">
        <v>66.53</v>
      </c>
      <c r="F5" s="67">
        <v>64.95</v>
      </c>
      <c r="G5" s="67">
        <v>66.52</v>
      </c>
      <c r="H5" s="67">
        <v>65.709999999999994</v>
      </c>
      <c r="I5" s="67">
        <v>69.03</v>
      </c>
      <c r="J5" s="67">
        <v>67.430000000000007</v>
      </c>
      <c r="K5" s="67">
        <v>69.41</v>
      </c>
      <c r="L5" s="67">
        <v>67.38</v>
      </c>
      <c r="M5" s="67">
        <v>70.69</v>
      </c>
      <c r="N5" s="67">
        <v>68.23</v>
      </c>
      <c r="O5" s="67">
        <v>70.52</v>
      </c>
      <c r="P5" s="67">
        <v>69.84</v>
      </c>
      <c r="Q5" s="67">
        <v>73.72</v>
      </c>
      <c r="R5" s="67">
        <v>71.12</v>
      </c>
      <c r="S5" s="67">
        <v>73.12</v>
      </c>
      <c r="T5" s="67">
        <v>72.37</v>
      </c>
      <c r="U5" s="67">
        <v>76.34</v>
      </c>
      <c r="V5" s="67">
        <v>74.56</v>
      </c>
      <c r="W5" s="67">
        <v>77.180000000000007</v>
      </c>
      <c r="X5" s="67">
        <v>78.319999999999993</v>
      </c>
      <c r="Y5" s="67">
        <v>83.45</v>
      </c>
      <c r="Z5" s="67">
        <v>79.39</v>
      </c>
      <c r="AA5" s="67">
        <v>82.46</v>
      </c>
      <c r="AB5" s="67">
        <v>83</v>
      </c>
      <c r="AC5" s="67">
        <v>88.02</v>
      </c>
      <c r="AD5" s="67">
        <v>84.29</v>
      </c>
      <c r="AE5" s="67">
        <v>87.07</v>
      </c>
      <c r="AF5" s="67">
        <v>87</v>
      </c>
      <c r="AG5" s="67">
        <v>93.48</v>
      </c>
      <c r="AH5" s="67">
        <v>89.19</v>
      </c>
      <c r="AI5" s="67">
        <v>92.07</v>
      </c>
      <c r="AJ5" s="67">
        <v>90.7</v>
      </c>
      <c r="AK5" s="67">
        <v>98.03</v>
      </c>
      <c r="AL5" s="67">
        <v>93.95</v>
      </c>
      <c r="AM5" s="67">
        <v>96.28</v>
      </c>
      <c r="AN5" s="67">
        <v>94.17</v>
      </c>
      <c r="AO5" s="67">
        <v>97.77</v>
      </c>
      <c r="AP5" s="67">
        <v>91.04</v>
      </c>
      <c r="AQ5" s="67">
        <v>93.3</v>
      </c>
      <c r="AR5" s="67">
        <v>93.6</v>
      </c>
      <c r="AS5" s="67">
        <v>100.27</v>
      </c>
      <c r="AT5" s="67">
        <v>93.28</v>
      </c>
      <c r="AU5" s="67">
        <v>99.42</v>
      </c>
      <c r="AV5" s="67">
        <v>100.49</v>
      </c>
      <c r="AW5" s="67">
        <v>106.79</v>
      </c>
      <c r="AX5" s="67">
        <v>102.2</v>
      </c>
      <c r="AY5" s="67">
        <v>104.89</v>
      </c>
      <c r="AZ5" s="67">
        <v>103.82</v>
      </c>
      <c r="BA5" s="67">
        <v>112.43</v>
      </c>
      <c r="BB5" s="67">
        <v>107.14</v>
      </c>
      <c r="BC5" s="67">
        <v>110.98</v>
      </c>
      <c r="BD5" s="67">
        <v>109.84</v>
      </c>
      <c r="BE5" s="67">
        <v>118.48</v>
      </c>
      <c r="BF5" s="67">
        <v>112.93</v>
      </c>
      <c r="BG5" s="67">
        <v>115.43</v>
      </c>
      <c r="BH5" s="67">
        <v>115.15</v>
      </c>
      <c r="BI5" s="67">
        <v>121.8</v>
      </c>
      <c r="BJ5" s="67">
        <v>115.98</v>
      </c>
      <c r="BK5" s="67">
        <v>117.83</v>
      </c>
      <c r="BL5" s="67">
        <v>116.3</v>
      </c>
      <c r="BM5" s="67">
        <v>124.02</v>
      </c>
      <c r="BN5" s="67">
        <v>118.78</v>
      </c>
    </row>
    <row r="6" spans="1:66">
      <c r="A6" s="18" t="s">
        <v>71</v>
      </c>
      <c r="B6" s="67" t="s">
        <v>66</v>
      </c>
      <c r="C6" s="67" t="s">
        <v>66</v>
      </c>
      <c r="D6" s="67" t="s">
        <v>66</v>
      </c>
      <c r="E6" s="67" t="s">
        <v>66</v>
      </c>
      <c r="F6" s="67">
        <v>9.39</v>
      </c>
      <c r="G6" s="67">
        <v>11.94</v>
      </c>
      <c r="H6" s="67">
        <v>7.7</v>
      </c>
      <c r="I6" s="67">
        <v>11.31</v>
      </c>
      <c r="J6" s="67">
        <v>5.68</v>
      </c>
      <c r="K6" s="67">
        <v>8.99</v>
      </c>
      <c r="L6" s="67">
        <v>5.97</v>
      </c>
      <c r="M6" s="67">
        <v>6.58</v>
      </c>
      <c r="N6" s="67">
        <v>5.75</v>
      </c>
      <c r="O6" s="67">
        <v>4.34</v>
      </c>
      <c r="P6" s="67">
        <v>3.2</v>
      </c>
      <c r="Q6" s="67">
        <v>3.01</v>
      </c>
      <c r="R6" s="67">
        <v>2.74</v>
      </c>
      <c r="S6" s="67">
        <v>2.74</v>
      </c>
      <c r="T6" s="67">
        <v>2.74</v>
      </c>
      <c r="U6" s="67">
        <v>2.65</v>
      </c>
      <c r="V6" s="67">
        <v>1.77</v>
      </c>
      <c r="W6" s="67">
        <v>1.74</v>
      </c>
      <c r="X6" s="67">
        <v>1.8</v>
      </c>
      <c r="Y6" s="67">
        <v>2.1800000000000002</v>
      </c>
      <c r="Z6" s="67">
        <v>2.64</v>
      </c>
      <c r="AA6" s="67">
        <v>3.2</v>
      </c>
      <c r="AB6" s="67">
        <v>3.69</v>
      </c>
      <c r="AC6" s="67">
        <v>4.3499999999999996</v>
      </c>
      <c r="AD6" s="67">
        <v>4.59</v>
      </c>
      <c r="AE6" s="67">
        <v>4.96</v>
      </c>
      <c r="AF6" s="67">
        <v>5.23</v>
      </c>
      <c r="AG6" s="67">
        <v>5.29</v>
      </c>
      <c r="AH6" s="67">
        <v>5.08</v>
      </c>
      <c r="AI6" s="67">
        <v>5.08</v>
      </c>
      <c r="AJ6" s="67">
        <v>5.45</v>
      </c>
      <c r="AK6" s="67">
        <v>5.81</v>
      </c>
      <c r="AL6" s="67">
        <v>6.22</v>
      </c>
      <c r="AM6" s="67">
        <v>6.38</v>
      </c>
      <c r="AN6" s="67">
        <v>7.58</v>
      </c>
      <c r="AO6" s="67">
        <v>8.24</v>
      </c>
      <c r="AP6" s="67">
        <v>5.49</v>
      </c>
      <c r="AQ6" s="67">
        <v>1.4</v>
      </c>
      <c r="AR6" s="67">
        <v>0.46</v>
      </c>
      <c r="AS6" s="67">
        <v>0.42</v>
      </c>
      <c r="AT6" s="67">
        <v>0.42</v>
      </c>
      <c r="AU6" s="67">
        <v>0.51</v>
      </c>
      <c r="AV6" s="67">
        <v>1.76</v>
      </c>
      <c r="AW6" s="67">
        <v>2.9</v>
      </c>
      <c r="AX6" s="67">
        <v>3.43</v>
      </c>
      <c r="AY6" s="67">
        <v>4.7300000000000004</v>
      </c>
      <c r="AZ6" s="67">
        <v>5.24</v>
      </c>
      <c r="BA6" s="67">
        <v>5.24</v>
      </c>
      <c r="BB6" s="67">
        <v>5.01</v>
      </c>
      <c r="BC6" s="67">
        <v>5.01</v>
      </c>
      <c r="BD6" s="67">
        <v>4.99</v>
      </c>
      <c r="BE6" s="67">
        <v>5</v>
      </c>
      <c r="BF6" s="67">
        <v>5</v>
      </c>
      <c r="BG6" s="67">
        <v>5.01</v>
      </c>
      <c r="BH6" s="67">
        <v>5.01</v>
      </c>
      <c r="BI6" s="67">
        <v>4.68</v>
      </c>
      <c r="BJ6" s="67">
        <v>4.33</v>
      </c>
      <c r="BK6" s="67">
        <v>4</v>
      </c>
      <c r="BL6" s="67">
        <v>3.66</v>
      </c>
      <c r="BM6" s="67">
        <v>3.05</v>
      </c>
      <c r="BN6" s="67">
        <v>3</v>
      </c>
    </row>
    <row r="7" spans="1:66">
      <c r="A7" s="18" t="s">
        <v>72</v>
      </c>
      <c r="B7" s="67">
        <v>3.81</v>
      </c>
      <c r="C7" s="67">
        <v>3.91</v>
      </c>
      <c r="D7" s="67">
        <v>3.18</v>
      </c>
      <c r="E7" s="67">
        <v>2.4500000000000002</v>
      </c>
      <c r="F7" s="67">
        <v>3.19</v>
      </c>
      <c r="G7" s="67">
        <v>3.62</v>
      </c>
      <c r="H7" s="67">
        <v>3.96</v>
      </c>
      <c r="I7" s="67">
        <v>4.57</v>
      </c>
      <c r="J7" s="67">
        <v>4</v>
      </c>
      <c r="K7" s="67">
        <v>3.6</v>
      </c>
      <c r="L7" s="67">
        <v>3.64</v>
      </c>
      <c r="M7" s="67">
        <v>3.04</v>
      </c>
      <c r="N7" s="67">
        <v>2.44</v>
      </c>
      <c r="O7" s="67">
        <v>2.2000000000000002</v>
      </c>
      <c r="P7" s="67">
        <v>2.36</v>
      </c>
      <c r="Q7" s="67">
        <v>2.94</v>
      </c>
      <c r="R7" s="67">
        <v>3.77</v>
      </c>
      <c r="S7" s="67">
        <v>3.71</v>
      </c>
      <c r="T7" s="67">
        <v>2.72</v>
      </c>
      <c r="U7" s="67">
        <v>1.06</v>
      </c>
      <c r="V7" s="67">
        <v>5.8711800000000001E-3</v>
      </c>
      <c r="W7" s="67">
        <v>0.46</v>
      </c>
      <c r="X7" s="67">
        <v>1.47</v>
      </c>
      <c r="Y7" s="67">
        <v>2.27</v>
      </c>
      <c r="Z7" s="67">
        <v>2.29</v>
      </c>
      <c r="AA7" s="67">
        <v>2.76</v>
      </c>
      <c r="AB7" s="67">
        <v>3.32</v>
      </c>
      <c r="AC7" s="67">
        <v>3.8</v>
      </c>
      <c r="AD7" s="67">
        <v>4.0599999999999996</v>
      </c>
      <c r="AE7" s="67">
        <v>3.8</v>
      </c>
      <c r="AF7" s="67">
        <v>3.48</v>
      </c>
      <c r="AG7" s="67">
        <v>2.2400000000000002</v>
      </c>
      <c r="AH7" s="67">
        <v>2.68</v>
      </c>
      <c r="AI7" s="67">
        <v>2.86</v>
      </c>
      <c r="AJ7" s="67">
        <v>4.78</v>
      </c>
      <c r="AK7" s="67">
        <v>7.23</v>
      </c>
      <c r="AL7" s="67">
        <v>8.01</v>
      </c>
      <c r="AM7" s="67">
        <v>8.8800000000000008</v>
      </c>
      <c r="AN7" s="67">
        <v>9.33</v>
      </c>
      <c r="AO7" s="67">
        <v>8.6</v>
      </c>
      <c r="AP7" s="67">
        <v>4.53</v>
      </c>
      <c r="AQ7" s="67">
        <v>1.52</v>
      </c>
      <c r="AR7" s="67">
        <v>-2.13</v>
      </c>
      <c r="AS7" s="67">
        <v>-3.29</v>
      </c>
      <c r="AT7" s="67">
        <v>-0.25</v>
      </c>
      <c r="AU7" s="67">
        <v>1.19</v>
      </c>
      <c r="AV7" s="67">
        <v>2.2400000000000002</v>
      </c>
      <c r="AW7" s="67">
        <v>2.4700000000000002</v>
      </c>
      <c r="AX7" s="67">
        <v>2.92</v>
      </c>
      <c r="AY7" s="67">
        <v>3.3</v>
      </c>
      <c r="AZ7" s="67">
        <v>3.11</v>
      </c>
      <c r="BA7" s="67">
        <v>4</v>
      </c>
      <c r="BB7" s="67">
        <v>4.1399999999999997</v>
      </c>
      <c r="BC7" s="67">
        <v>3.09</v>
      </c>
      <c r="BD7" s="67">
        <v>2.63</v>
      </c>
      <c r="BE7" s="67">
        <v>2.17</v>
      </c>
      <c r="BF7" s="67">
        <v>1.39</v>
      </c>
      <c r="BG7" s="67">
        <v>1.53</v>
      </c>
      <c r="BH7" s="67">
        <v>2.0299999999999998</v>
      </c>
      <c r="BI7" s="67">
        <v>2.2000000000000002</v>
      </c>
      <c r="BJ7" s="67">
        <v>3.18</v>
      </c>
      <c r="BK7" s="67">
        <v>4.46</v>
      </c>
      <c r="BL7" s="67">
        <v>4.6500000000000004</v>
      </c>
      <c r="BM7" s="67">
        <v>5.25</v>
      </c>
      <c r="BN7" s="67">
        <v>4.37</v>
      </c>
    </row>
    <row r="8" spans="1:66">
      <c r="A8" s="119" t="s">
        <v>76</v>
      </c>
      <c r="B8" s="67">
        <v>8637493.1530000009</v>
      </c>
      <c r="C8" s="67">
        <v>8495770.0329999998</v>
      </c>
      <c r="D8" s="67">
        <v>8667859.4600000009</v>
      </c>
      <c r="E8" s="67">
        <v>8867760.2689999994</v>
      </c>
      <c r="F8" s="67">
        <v>8937799.5460000001</v>
      </c>
      <c r="G8" s="67">
        <v>8974368.7420000006</v>
      </c>
      <c r="H8" s="67">
        <v>9057610.5429999996</v>
      </c>
      <c r="I8" s="67">
        <v>9089774.1539999992</v>
      </c>
      <c r="J8" s="67">
        <v>9163450.4969999995</v>
      </c>
      <c r="K8" s="67">
        <v>9257666.6490000002</v>
      </c>
      <c r="L8" s="67">
        <v>9269826.9049999993</v>
      </c>
      <c r="M8" s="67">
        <v>9344253.5319999997</v>
      </c>
      <c r="N8" s="67">
        <v>9393102.3379999995</v>
      </c>
      <c r="O8" s="67">
        <v>9445704.5580000002</v>
      </c>
      <c r="P8" s="67">
        <v>9638081.3579999991</v>
      </c>
      <c r="Q8" s="67">
        <v>9602952.8619999997</v>
      </c>
      <c r="R8" s="67">
        <v>9726245.7952267006</v>
      </c>
      <c r="S8" s="67">
        <v>9883916.7483734004</v>
      </c>
      <c r="T8" s="67">
        <v>9987526.7724098992</v>
      </c>
      <c r="U8" s="67">
        <v>10183234.6119</v>
      </c>
      <c r="V8" s="67">
        <v>10385998.561313</v>
      </c>
      <c r="W8" s="67">
        <v>10699117.315146999</v>
      </c>
      <c r="X8" s="67">
        <v>10902227.053916</v>
      </c>
      <c r="Y8" s="67">
        <v>11141573.084008999</v>
      </c>
      <c r="Z8" s="67">
        <v>11326338.739908</v>
      </c>
      <c r="AA8" s="67">
        <v>11554120.324522</v>
      </c>
      <c r="AB8" s="67">
        <v>11835644.808036</v>
      </c>
      <c r="AC8" s="67">
        <v>12058082.831819</v>
      </c>
      <c r="AD8" s="67">
        <v>12270740.980630999</v>
      </c>
      <c r="AE8" s="67">
        <v>12474331.919365</v>
      </c>
      <c r="AF8" s="67">
        <v>12708172.125150001</v>
      </c>
      <c r="AG8" s="67">
        <v>12961602.421026001</v>
      </c>
      <c r="AH8" s="67">
        <v>13241445.213955</v>
      </c>
      <c r="AI8" s="67">
        <v>13452925.293581</v>
      </c>
      <c r="AJ8" s="67">
        <v>13624971.212169001</v>
      </c>
      <c r="AK8" s="67">
        <v>13951462.485458</v>
      </c>
      <c r="AL8" s="67">
        <v>14235378.847879</v>
      </c>
      <c r="AM8" s="67">
        <v>14399625.930191001</v>
      </c>
      <c r="AN8" s="67">
        <v>14277016.473409001</v>
      </c>
      <c r="AO8" s="67">
        <v>14169886.782135</v>
      </c>
      <c r="AP8" s="67">
        <v>13971393.785498001</v>
      </c>
      <c r="AQ8" s="67">
        <v>13901829.923071001</v>
      </c>
      <c r="AR8" s="67">
        <v>14227291.944999</v>
      </c>
      <c r="AS8" s="67">
        <v>14532749.266316</v>
      </c>
      <c r="AT8" s="67">
        <v>14770260.289889</v>
      </c>
      <c r="AU8" s="67">
        <v>15534089.347405</v>
      </c>
      <c r="AV8" s="67">
        <v>16024794.311845001</v>
      </c>
      <c r="AW8" s="67">
        <v>16434367.411429999</v>
      </c>
      <c r="AX8" s="67">
        <v>16728062.187960001</v>
      </c>
      <c r="AY8" s="67">
        <v>16966141.0931</v>
      </c>
      <c r="AZ8" s="67">
        <v>17221351.740894999</v>
      </c>
      <c r="BA8" s="67">
        <v>17403823.907077</v>
      </c>
      <c r="BB8" s="67">
        <v>17649395.371199999</v>
      </c>
      <c r="BC8" s="67">
        <v>17946182.300041001</v>
      </c>
      <c r="BD8" s="67">
        <v>18287739.257013999</v>
      </c>
      <c r="BE8" s="67">
        <v>18582315.339951001</v>
      </c>
      <c r="BF8" s="67">
        <v>18844104.718355998</v>
      </c>
      <c r="BG8" s="67">
        <v>19094804.130534001</v>
      </c>
      <c r="BH8" s="67">
        <v>19264158.182098001</v>
      </c>
      <c r="BI8" s="67">
        <v>19510555.180891</v>
      </c>
      <c r="BJ8" s="67">
        <v>19559328.652259</v>
      </c>
      <c r="BK8" s="67">
        <v>19497745.164687</v>
      </c>
      <c r="BL8" s="67">
        <v>19611405.186928</v>
      </c>
      <c r="BM8" s="67">
        <v>19719617.227554001</v>
      </c>
      <c r="BN8" s="67" t="s">
        <v>66</v>
      </c>
    </row>
    <row r="9" spans="1:66">
      <c r="A9" s="120" t="s">
        <v>73</v>
      </c>
      <c r="B9" s="16">
        <v>80.25</v>
      </c>
      <c r="C9" s="15">
        <v>80.91</v>
      </c>
      <c r="D9" s="15">
        <v>81.93</v>
      </c>
      <c r="E9" s="15">
        <v>83.35</v>
      </c>
      <c r="F9" s="15">
        <v>83.59</v>
      </c>
      <c r="G9" s="15">
        <v>85.17</v>
      </c>
      <c r="H9" s="15">
        <v>85.28</v>
      </c>
      <c r="I9" s="15">
        <v>85.76</v>
      </c>
      <c r="J9" s="15">
        <v>85.52</v>
      </c>
      <c r="K9" s="15">
        <v>85.97</v>
      </c>
      <c r="L9" s="15">
        <v>85.7</v>
      </c>
      <c r="M9" s="15">
        <v>85.94</v>
      </c>
      <c r="N9" s="15">
        <v>86.73</v>
      </c>
      <c r="O9" s="15">
        <v>87.21</v>
      </c>
      <c r="P9" s="15">
        <v>87.63</v>
      </c>
      <c r="Q9" s="15">
        <v>87.69</v>
      </c>
      <c r="R9" s="15">
        <v>88.14</v>
      </c>
      <c r="S9" s="15">
        <v>88.96</v>
      </c>
      <c r="T9" s="15">
        <v>90.45</v>
      </c>
      <c r="U9" s="15">
        <v>91.51</v>
      </c>
      <c r="V9" s="15">
        <v>92.03</v>
      </c>
      <c r="W9" s="15">
        <v>92.71</v>
      </c>
      <c r="X9" s="15">
        <v>93.55</v>
      </c>
      <c r="Y9" s="15">
        <v>94.36</v>
      </c>
      <c r="Z9" s="15">
        <v>95.36</v>
      </c>
      <c r="AA9" s="15">
        <v>95.86</v>
      </c>
      <c r="AB9" s="15">
        <v>96.67</v>
      </c>
      <c r="AC9" s="15">
        <v>97.22</v>
      </c>
      <c r="AD9" s="15">
        <v>98.39</v>
      </c>
      <c r="AE9" s="15">
        <v>98.68</v>
      </c>
      <c r="AF9" s="15">
        <v>98.77</v>
      </c>
      <c r="AG9" s="15">
        <v>99.54</v>
      </c>
      <c r="AH9" s="15">
        <v>99.6</v>
      </c>
      <c r="AI9" s="15">
        <v>100.37</v>
      </c>
      <c r="AJ9" s="15">
        <v>101.04</v>
      </c>
      <c r="AK9" s="15">
        <v>101.4</v>
      </c>
      <c r="AL9" s="15">
        <v>100.71</v>
      </c>
      <c r="AM9" s="15">
        <v>101.21</v>
      </c>
      <c r="AN9" s="15">
        <v>100.72</v>
      </c>
      <c r="AO9" s="15">
        <v>98.6</v>
      </c>
      <c r="AP9" s="15">
        <v>97.23</v>
      </c>
      <c r="AQ9" s="15">
        <v>97.1</v>
      </c>
      <c r="AR9" s="15">
        <v>97.42</v>
      </c>
      <c r="AS9" s="15">
        <v>98.36</v>
      </c>
      <c r="AT9" s="15">
        <v>98.78</v>
      </c>
      <c r="AU9" s="15">
        <v>99.74</v>
      </c>
      <c r="AV9" s="15">
        <v>100.41</v>
      </c>
      <c r="AW9" s="15">
        <v>101.05</v>
      </c>
      <c r="AX9" s="15">
        <v>100.66</v>
      </c>
      <c r="AY9" s="15">
        <v>101.39</v>
      </c>
      <c r="AZ9" s="15">
        <v>101.6</v>
      </c>
      <c r="BA9" s="15">
        <v>102.75</v>
      </c>
      <c r="BB9" s="15">
        <v>103.32</v>
      </c>
      <c r="BC9" s="15">
        <v>103.74</v>
      </c>
      <c r="BD9" s="15">
        <v>104.38</v>
      </c>
      <c r="BE9" s="15">
        <v>104.39</v>
      </c>
      <c r="BF9" s="15">
        <v>105.1</v>
      </c>
      <c r="BG9" s="15">
        <v>105.56</v>
      </c>
      <c r="BH9" s="15">
        <v>106.73</v>
      </c>
      <c r="BI9" s="15">
        <v>107.66</v>
      </c>
      <c r="BJ9" s="15">
        <v>107.08</v>
      </c>
      <c r="BK9" s="15">
        <v>108.29</v>
      </c>
      <c r="BL9" s="15">
        <v>109.61</v>
      </c>
      <c r="BM9" s="15">
        <v>110.22</v>
      </c>
      <c r="BN9" s="15">
        <v>110.01</v>
      </c>
    </row>
    <row r="10" spans="1:66">
      <c r="A10" s="120" t="s">
        <v>74</v>
      </c>
      <c r="B10" s="16">
        <v>4.7300000000000004</v>
      </c>
      <c r="C10" s="15">
        <v>4.74</v>
      </c>
      <c r="D10" s="15">
        <v>5.09</v>
      </c>
      <c r="E10" s="15">
        <v>5.3</v>
      </c>
      <c r="F10" s="15">
        <v>5.67</v>
      </c>
      <c r="G10" s="15">
        <v>6.27</v>
      </c>
      <c r="H10" s="15">
        <v>6.52</v>
      </c>
      <c r="I10" s="15">
        <v>6.47</v>
      </c>
      <c r="J10" s="15">
        <v>5.59</v>
      </c>
      <c r="K10" s="15">
        <v>4.32</v>
      </c>
      <c r="L10" s="15">
        <v>3.49</v>
      </c>
      <c r="M10" s="15">
        <v>2.13</v>
      </c>
      <c r="N10" s="15">
        <v>1.73</v>
      </c>
      <c r="O10" s="15">
        <v>1.75</v>
      </c>
      <c r="P10" s="15">
        <v>1.74</v>
      </c>
      <c r="Q10" s="15">
        <v>1.44</v>
      </c>
      <c r="R10" s="15">
        <v>1.25</v>
      </c>
      <c r="S10" s="15">
        <v>1.24</v>
      </c>
      <c r="T10" s="15">
        <v>1.01</v>
      </c>
      <c r="U10" s="15">
        <v>0.99</v>
      </c>
      <c r="V10" s="15">
        <v>1</v>
      </c>
      <c r="W10" s="15">
        <v>1.01</v>
      </c>
      <c r="X10" s="15">
        <v>1.44</v>
      </c>
      <c r="Y10" s="15">
        <v>1.94</v>
      </c>
      <c r="Z10" s="15">
        <v>2.4700000000000002</v>
      </c>
      <c r="AA10" s="15">
        <v>2.94</v>
      </c>
      <c r="AB10" s="15">
        <v>3.46</v>
      </c>
      <c r="AC10" s="15">
        <v>3.97</v>
      </c>
      <c r="AD10" s="15">
        <v>4.45</v>
      </c>
      <c r="AE10" s="15">
        <v>4.9000000000000004</v>
      </c>
      <c r="AF10" s="15">
        <v>5.25</v>
      </c>
      <c r="AG10" s="15">
        <v>5.24</v>
      </c>
      <c r="AH10" s="15">
        <v>5.25</v>
      </c>
      <c r="AI10" s="15">
        <v>5.25</v>
      </c>
      <c r="AJ10" s="15">
        <v>5.07</v>
      </c>
      <c r="AK10" s="15">
        <v>4.49</v>
      </c>
      <c r="AL10" s="15">
        <v>3.17</v>
      </c>
      <c r="AM10" s="15">
        <v>2.08</v>
      </c>
      <c r="AN10" s="15">
        <v>1.94</v>
      </c>
      <c r="AO10" s="15">
        <v>0.5</v>
      </c>
      <c r="AP10" s="15">
        <v>0.18</v>
      </c>
      <c r="AQ10" s="15">
        <v>0.18</v>
      </c>
      <c r="AR10" s="15">
        <v>0.15</v>
      </c>
      <c r="AS10" s="15">
        <v>0.12</v>
      </c>
      <c r="AT10" s="15">
        <v>0.13</v>
      </c>
      <c r="AU10" s="15">
        <v>0.19</v>
      </c>
      <c r="AV10" s="15">
        <v>0.18</v>
      </c>
      <c r="AW10" s="15">
        <v>0.18</v>
      </c>
      <c r="AX10" s="15">
        <v>0.15</v>
      </c>
      <c r="AY10" s="15">
        <v>0.09</v>
      </c>
      <c r="AZ10" s="15">
        <v>0.08</v>
      </c>
      <c r="BA10" s="15">
        <v>7.0000000000000007E-2</v>
      </c>
      <c r="BB10" s="15">
        <v>0.1</v>
      </c>
      <c r="BC10" s="15">
        <v>0.15</v>
      </c>
      <c r="BD10" s="15">
        <v>0.14000000000000001</v>
      </c>
      <c r="BE10" s="15">
        <v>0.16</v>
      </c>
      <c r="BF10" s="15">
        <v>0.14000000000000001</v>
      </c>
      <c r="BG10" s="15">
        <v>0.11</v>
      </c>
      <c r="BH10" s="15">
        <v>0.08</v>
      </c>
      <c r="BI10" s="15">
        <v>0.08</v>
      </c>
      <c r="BJ10" s="15">
        <v>7.0000000000000007E-2</v>
      </c>
      <c r="BK10" s="15">
        <v>0.09</v>
      </c>
      <c r="BL10" s="15">
        <v>0.09</v>
      </c>
      <c r="BM10" s="15">
        <v>0.1</v>
      </c>
      <c r="BN10" s="15">
        <v>0.11</v>
      </c>
    </row>
    <row r="11" spans="1:66">
      <c r="A11" s="120" t="s">
        <v>75</v>
      </c>
      <c r="B11" s="16">
        <v>1.66</v>
      </c>
      <c r="C11" s="15">
        <v>2.1</v>
      </c>
      <c r="D11" s="15">
        <v>2.34</v>
      </c>
      <c r="E11" s="15">
        <v>2.62</v>
      </c>
      <c r="F11" s="15">
        <v>3.24</v>
      </c>
      <c r="G11" s="15">
        <v>3.32</v>
      </c>
      <c r="H11" s="15">
        <v>3.5</v>
      </c>
      <c r="I11" s="15">
        <v>3.42</v>
      </c>
      <c r="J11" s="15">
        <v>3.39</v>
      </c>
      <c r="K11" s="15">
        <v>3.37</v>
      </c>
      <c r="L11" s="15">
        <v>2.69</v>
      </c>
      <c r="M11" s="15">
        <v>1.85</v>
      </c>
      <c r="N11" s="15">
        <v>1.25</v>
      </c>
      <c r="O11" s="15">
        <v>1.29</v>
      </c>
      <c r="P11" s="15">
        <v>1.59</v>
      </c>
      <c r="Q11" s="15">
        <v>2.2000000000000002</v>
      </c>
      <c r="R11" s="15">
        <v>2.86</v>
      </c>
      <c r="S11" s="15">
        <v>2.13</v>
      </c>
      <c r="T11" s="15">
        <v>2.19</v>
      </c>
      <c r="U11" s="15">
        <v>1.89</v>
      </c>
      <c r="V11" s="15">
        <v>1.78</v>
      </c>
      <c r="W11" s="15">
        <v>2.86</v>
      </c>
      <c r="X11" s="15">
        <v>2.72</v>
      </c>
      <c r="Y11" s="15">
        <v>3.32</v>
      </c>
      <c r="Z11" s="15">
        <v>3.04</v>
      </c>
      <c r="AA11" s="15">
        <v>2.94</v>
      </c>
      <c r="AB11" s="15">
        <v>3.83</v>
      </c>
      <c r="AC11" s="15">
        <v>3.73</v>
      </c>
      <c r="AD11" s="15">
        <v>3.64</v>
      </c>
      <c r="AE11" s="15">
        <v>4.01</v>
      </c>
      <c r="AF11" s="15">
        <v>3.33</v>
      </c>
      <c r="AG11" s="15">
        <v>1.93</v>
      </c>
      <c r="AH11" s="15">
        <v>2.42</v>
      </c>
      <c r="AI11" s="15">
        <v>2.65</v>
      </c>
      <c r="AJ11" s="15">
        <v>2.36</v>
      </c>
      <c r="AK11" s="15">
        <v>3.97</v>
      </c>
      <c r="AL11" s="15">
        <v>4.09</v>
      </c>
      <c r="AM11" s="15">
        <v>4.37</v>
      </c>
      <c r="AN11" s="15">
        <v>5.3</v>
      </c>
      <c r="AO11" s="15">
        <v>1.6</v>
      </c>
      <c r="AP11" s="15">
        <v>-0.04</v>
      </c>
      <c r="AQ11" s="15">
        <v>-1.1499999999999999</v>
      </c>
      <c r="AR11" s="15">
        <v>-1.62</v>
      </c>
      <c r="AS11" s="15">
        <v>1.44</v>
      </c>
      <c r="AT11" s="15">
        <v>2.36</v>
      </c>
      <c r="AU11" s="15">
        <v>1.76</v>
      </c>
      <c r="AV11" s="15">
        <v>1.17</v>
      </c>
      <c r="AW11" s="15">
        <v>1.27</v>
      </c>
      <c r="AX11" s="15">
        <v>2.14</v>
      </c>
      <c r="AY11" s="15">
        <v>3.43</v>
      </c>
      <c r="AZ11" s="15">
        <v>3.75</v>
      </c>
      <c r="BA11" s="15">
        <v>3.29</v>
      </c>
      <c r="BB11" s="15">
        <v>2.81</v>
      </c>
      <c r="BC11" s="15">
        <v>1.88</v>
      </c>
      <c r="BD11" s="15">
        <v>1.69</v>
      </c>
      <c r="BE11" s="15">
        <v>1.88</v>
      </c>
      <c r="BF11" s="15">
        <v>1.68</v>
      </c>
      <c r="BG11" s="15">
        <v>1.39</v>
      </c>
      <c r="BH11" s="15">
        <v>1.55</v>
      </c>
      <c r="BI11" s="15">
        <v>1.23</v>
      </c>
      <c r="BJ11" s="15">
        <v>1.4</v>
      </c>
      <c r="BK11" s="15">
        <v>2.0499999999999998</v>
      </c>
      <c r="BL11" s="15">
        <v>1.78</v>
      </c>
      <c r="BM11" s="15">
        <v>1.24</v>
      </c>
      <c r="BN11" s="15">
        <v>-0.06</v>
      </c>
    </row>
    <row r="12" spans="1:66">
      <c r="A12" s="120" t="s">
        <v>77</v>
      </c>
      <c r="B12" s="16">
        <v>1904675</v>
      </c>
      <c r="C12" s="15">
        <v>1932875</v>
      </c>
      <c r="D12" s="15">
        <v>1954825</v>
      </c>
      <c r="E12" s="15">
        <v>1983525</v>
      </c>
      <c r="F12" s="15">
        <v>2013725</v>
      </c>
      <c r="G12" s="15">
        <v>2033050</v>
      </c>
      <c r="H12" s="15">
        <v>2052825</v>
      </c>
      <c r="I12" s="15">
        <v>2071100</v>
      </c>
      <c r="J12" s="15">
        <v>2079850</v>
      </c>
      <c r="K12" s="15">
        <v>2085200</v>
      </c>
      <c r="L12" s="15">
        <v>2092800</v>
      </c>
      <c r="M12" s="15">
        <v>2124775</v>
      </c>
      <c r="N12" s="15">
        <v>2131150</v>
      </c>
      <c r="O12" s="15">
        <v>2142025</v>
      </c>
      <c r="P12" s="15">
        <v>2157000</v>
      </c>
      <c r="Q12" s="15">
        <v>2168600</v>
      </c>
      <c r="R12" s="15">
        <v>2178125</v>
      </c>
      <c r="S12" s="15">
        <v>2202375</v>
      </c>
      <c r="T12" s="15">
        <v>2234850</v>
      </c>
      <c r="U12" s="15">
        <v>2252200</v>
      </c>
      <c r="V12" s="15">
        <v>2274100</v>
      </c>
      <c r="W12" s="15">
        <v>2288875</v>
      </c>
      <c r="X12" s="15">
        <v>2310750</v>
      </c>
      <c r="Y12" s="15">
        <v>2334450</v>
      </c>
      <c r="Z12" s="15">
        <v>2352300</v>
      </c>
      <c r="AA12" s="15">
        <v>2377875</v>
      </c>
      <c r="AB12" s="15">
        <v>2396300</v>
      </c>
      <c r="AC12" s="15">
        <v>2405325</v>
      </c>
      <c r="AD12" s="15">
        <v>2432300</v>
      </c>
      <c r="AE12" s="15">
        <v>2445250</v>
      </c>
      <c r="AF12" s="15">
        <v>2459525</v>
      </c>
      <c r="AG12" s="15">
        <v>2484600</v>
      </c>
      <c r="AH12" s="15">
        <v>2497675</v>
      </c>
      <c r="AI12" s="15">
        <v>2506150</v>
      </c>
      <c r="AJ12" s="15">
        <v>2517300</v>
      </c>
      <c r="AK12" s="15">
        <v>2520450</v>
      </c>
      <c r="AL12" s="15">
        <v>2515250</v>
      </c>
      <c r="AM12" s="15">
        <v>2519475</v>
      </c>
      <c r="AN12" s="15">
        <v>2501275</v>
      </c>
      <c r="AO12" s="15">
        <v>2471175</v>
      </c>
      <c r="AP12" s="15">
        <v>2462700</v>
      </c>
      <c r="AQ12" s="15">
        <v>2451600</v>
      </c>
      <c r="AR12" s="15">
        <v>2466475</v>
      </c>
      <c r="AS12" s="15">
        <v>2466200</v>
      </c>
      <c r="AT12" s="15">
        <v>2479425</v>
      </c>
      <c r="AU12" s="15">
        <v>2499600</v>
      </c>
      <c r="AV12" s="15">
        <v>2515775</v>
      </c>
      <c r="AW12" s="15">
        <v>2541525</v>
      </c>
      <c r="AX12" s="15">
        <v>2554275</v>
      </c>
      <c r="AY12" s="15">
        <v>2559425</v>
      </c>
      <c r="AZ12" s="15">
        <v>2570550</v>
      </c>
      <c r="BA12" s="15">
        <v>2579200</v>
      </c>
      <c r="BB12" s="15">
        <v>2596900</v>
      </c>
      <c r="BC12" s="15">
        <v>2605050</v>
      </c>
      <c r="BD12" s="15">
        <v>2617600</v>
      </c>
      <c r="BE12" s="15">
        <v>2630150</v>
      </c>
      <c r="BF12" s="15">
        <v>2653425</v>
      </c>
      <c r="BG12" s="15">
        <v>2665100</v>
      </c>
      <c r="BH12" s="15">
        <v>2678325</v>
      </c>
      <c r="BI12" s="15">
        <v>2702850</v>
      </c>
      <c r="BJ12" s="15">
        <v>2711075</v>
      </c>
      <c r="BK12" s="15">
        <v>2728150</v>
      </c>
      <c r="BL12" s="15">
        <v>2749875</v>
      </c>
      <c r="BM12" s="15">
        <v>2779900</v>
      </c>
      <c r="BN12" s="15">
        <v>2793275</v>
      </c>
    </row>
    <row r="13" spans="1:66">
      <c r="A13" s="3" t="s">
        <v>123</v>
      </c>
      <c r="B13" s="67">
        <v>14966.860439515</v>
      </c>
      <c r="C13" s="67">
        <v>15026.533827179999</v>
      </c>
      <c r="D13" s="67">
        <v>15080.691681795999</v>
      </c>
      <c r="E13" s="67">
        <v>15131.581900309</v>
      </c>
      <c r="F13" s="67">
        <v>15181.675219269</v>
      </c>
      <c r="G13" s="67">
        <v>15236.087164265</v>
      </c>
      <c r="H13" s="67">
        <v>15292.630884069</v>
      </c>
      <c r="I13" s="67">
        <v>15338.893136647001</v>
      </c>
      <c r="J13" s="67">
        <v>15389.659689868</v>
      </c>
      <c r="K13" s="67">
        <v>15441.627351292</v>
      </c>
      <c r="L13" s="67">
        <v>15493.205074722</v>
      </c>
      <c r="M13" s="67">
        <v>15542.544732935999</v>
      </c>
      <c r="N13" s="67">
        <v>15595.266090323999</v>
      </c>
      <c r="O13" s="67">
        <v>15637.861094280001</v>
      </c>
      <c r="P13" s="67">
        <v>15693.039267242</v>
      </c>
      <c r="Q13" s="67">
        <v>15739.523494494</v>
      </c>
      <c r="R13" s="67">
        <v>15807.568057709001</v>
      </c>
      <c r="S13" s="67">
        <v>15851.954993056999</v>
      </c>
      <c r="T13" s="67">
        <v>15895.362251390001</v>
      </c>
      <c r="U13" s="67">
        <v>15951.458358461001</v>
      </c>
      <c r="V13" s="67">
        <v>16000.187471818999</v>
      </c>
      <c r="W13" s="67">
        <v>16071.164636768999</v>
      </c>
      <c r="X13" s="67">
        <v>16121.62739478</v>
      </c>
      <c r="Y13" s="67">
        <v>16167.238370002</v>
      </c>
      <c r="Z13" s="67">
        <v>16210.223872045</v>
      </c>
      <c r="AA13" s="67">
        <v>16273.128489708</v>
      </c>
      <c r="AB13" s="67">
        <v>16312.356045455001</v>
      </c>
      <c r="AC13" s="67">
        <v>16337.473399050999</v>
      </c>
      <c r="AD13" s="67">
        <v>16351.222037879999</v>
      </c>
      <c r="AE13" s="67">
        <v>16405.294203518999</v>
      </c>
      <c r="AF13" s="67">
        <v>16453.456999999999</v>
      </c>
      <c r="AG13" s="67">
        <v>16494.752</v>
      </c>
      <c r="AH13" s="67">
        <v>16536.726999999999</v>
      </c>
      <c r="AI13" s="67">
        <v>16577.538</v>
      </c>
      <c r="AJ13" s="67">
        <v>16618.967000000001</v>
      </c>
      <c r="AK13" s="67">
        <v>16660.174999999999</v>
      </c>
      <c r="AL13" s="67">
        <v>16701.552</v>
      </c>
      <c r="AM13" s="67">
        <v>16743.026000000002</v>
      </c>
      <c r="AN13" s="67">
        <v>16784.253000000001</v>
      </c>
      <c r="AO13" s="67">
        <v>16825.55</v>
      </c>
      <c r="AP13" s="67">
        <v>16866.885999999999</v>
      </c>
      <c r="AQ13" s="67">
        <v>16908.36</v>
      </c>
      <c r="AR13" s="67">
        <v>16944.912</v>
      </c>
      <c r="AS13" s="67">
        <v>16990.982</v>
      </c>
      <c r="AT13" s="67">
        <v>17031.436000009999</v>
      </c>
      <c r="AU13" s="67">
        <v>17072.877000002001</v>
      </c>
      <c r="AV13" s="67">
        <v>17112.515999996001</v>
      </c>
      <c r="AW13" s="67">
        <v>17156.48</v>
      </c>
      <c r="AX13" s="67">
        <v>17200.426999998999</v>
      </c>
      <c r="AY13" s="67">
        <v>17244.443999998999</v>
      </c>
      <c r="AZ13" s="67">
        <v>17289.489000000001</v>
      </c>
      <c r="BA13" s="67">
        <v>17335.017000002001</v>
      </c>
      <c r="BB13" s="67">
        <v>17380.577999994999</v>
      </c>
      <c r="BC13" s="67">
        <v>17426.164000002002</v>
      </c>
      <c r="BD13" s="67">
        <v>17472.927999997999</v>
      </c>
      <c r="BE13" s="67">
        <v>17520.234999999</v>
      </c>
      <c r="BF13" s="67">
        <v>17567.578999999001</v>
      </c>
      <c r="BG13" s="67">
        <v>17614.912</v>
      </c>
      <c r="BH13" s="67">
        <v>17663.550999998999</v>
      </c>
      <c r="BI13" s="67">
        <v>17712.757999998001</v>
      </c>
      <c r="BJ13" s="67">
        <v>17758.722999999001</v>
      </c>
      <c r="BK13" s="67">
        <v>17811.250999996999</v>
      </c>
      <c r="BL13" s="67">
        <v>17861.862000000001</v>
      </c>
      <c r="BM13" s="67">
        <v>17913.100000006001</v>
      </c>
      <c r="BN13" s="67" t="s">
        <v>66</v>
      </c>
    </row>
    <row r="14" spans="1:66">
      <c r="A14" s="3" t="s">
        <v>124</v>
      </c>
      <c r="B14" s="67">
        <v>5853.3764440627001</v>
      </c>
      <c r="C14" s="67">
        <v>5843.8842950745002</v>
      </c>
      <c r="D14" s="67">
        <v>5920.1790597877998</v>
      </c>
      <c r="E14" s="67">
        <v>6043.8333441145996</v>
      </c>
      <c r="F14" s="67">
        <v>5980.7970644147999</v>
      </c>
      <c r="G14" s="67">
        <v>5962.4525088105001</v>
      </c>
      <c r="H14" s="67">
        <v>5992.5495191102</v>
      </c>
      <c r="I14" s="67">
        <v>6038.3977386904999</v>
      </c>
      <c r="J14" s="67">
        <v>5970.6962960889014</v>
      </c>
      <c r="K14" s="67">
        <v>6016.5917330838001</v>
      </c>
      <c r="L14" s="67">
        <v>6100.6821789835003</v>
      </c>
      <c r="M14" s="67">
        <v>6175.3667191226996</v>
      </c>
      <c r="N14" s="67">
        <v>6155.8824667488998</v>
      </c>
      <c r="O14" s="67">
        <v>6116.9380785345002</v>
      </c>
      <c r="P14" s="67">
        <v>6148.7167791026995</v>
      </c>
      <c r="Q14" s="67">
        <v>6281.7058135886</v>
      </c>
      <c r="R14" s="67">
        <v>6369.9972389320001</v>
      </c>
      <c r="S14" s="67">
        <v>6391.3433789033998</v>
      </c>
      <c r="T14" s="67">
        <v>6349.3922155283999</v>
      </c>
      <c r="U14" s="67">
        <v>6484.5222652088996</v>
      </c>
      <c r="V14" s="67">
        <v>6509.2456676038</v>
      </c>
      <c r="W14" s="67">
        <v>6549.3637297413998</v>
      </c>
      <c r="X14" s="67">
        <v>6582.6512318454998</v>
      </c>
      <c r="Y14" s="67">
        <v>6789.3471143713996</v>
      </c>
      <c r="Z14" s="67">
        <v>6776.6587520967996</v>
      </c>
      <c r="AA14" s="67">
        <v>6806.5090366851</v>
      </c>
      <c r="AB14" s="67">
        <v>6795.7319664430997</v>
      </c>
      <c r="AC14" s="67">
        <v>6814.7271874772996</v>
      </c>
      <c r="AD14" s="67">
        <v>6852.0519022738999</v>
      </c>
      <c r="AE14" s="67">
        <v>6791.5182788514003</v>
      </c>
      <c r="AF14" s="67">
        <v>6746.5240000000003</v>
      </c>
      <c r="AG14" s="67">
        <v>6820.9189999999999</v>
      </c>
      <c r="AH14" s="67">
        <v>6925.174</v>
      </c>
      <c r="AI14" s="67">
        <v>6869.7920000000004</v>
      </c>
      <c r="AJ14" s="67">
        <v>6904.51</v>
      </c>
      <c r="AK14" s="67">
        <v>7078.07</v>
      </c>
      <c r="AL14" s="67">
        <v>7180.1270000000004</v>
      </c>
      <c r="AM14" s="67">
        <v>7186.1310000000003</v>
      </c>
      <c r="AN14" s="67">
        <v>7160.6540000000014</v>
      </c>
      <c r="AO14" s="67">
        <v>7285.0879999999997</v>
      </c>
      <c r="AP14" s="67">
        <v>7276.6629999999996</v>
      </c>
      <c r="AQ14" s="67">
        <v>7296.6940000000004</v>
      </c>
      <c r="AR14" s="67">
        <v>7280.6559999999999</v>
      </c>
      <c r="AS14" s="67">
        <v>7343.7780000000002</v>
      </c>
      <c r="AT14" s="67">
        <v>7613.82</v>
      </c>
      <c r="AU14" s="67">
        <v>7682.79</v>
      </c>
      <c r="AV14" s="67">
        <v>7836.3239999999996</v>
      </c>
      <c r="AW14" s="67">
        <v>7917.5940000000001</v>
      </c>
      <c r="AX14" s="67">
        <v>7996.0609999999997</v>
      </c>
      <c r="AY14" s="67">
        <v>8059.9009999999998</v>
      </c>
      <c r="AZ14" s="67">
        <v>8089.085</v>
      </c>
      <c r="BA14" s="67">
        <v>8098.7426223122002</v>
      </c>
      <c r="BB14" s="67">
        <v>8150.5149224706001</v>
      </c>
      <c r="BC14" s="67">
        <v>8116.6845854617004</v>
      </c>
      <c r="BD14" s="67">
        <v>8136.9993206538002</v>
      </c>
      <c r="BE14" s="67">
        <v>8195.6324283229005</v>
      </c>
      <c r="BF14" s="67">
        <v>8240.7105733241006</v>
      </c>
      <c r="BG14" s="67">
        <v>8262.5386674373003</v>
      </c>
      <c r="BH14" s="67">
        <v>8227.0479355154002</v>
      </c>
      <c r="BI14" s="67">
        <v>8378.8670319659996</v>
      </c>
      <c r="BJ14" s="67">
        <v>8439.1508362337008</v>
      </c>
      <c r="BK14" s="67">
        <v>8395.1660079411995</v>
      </c>
      <c r="BL14" s="67">
        <v>8408.7432415029998</v>
      </c>
      <c r="BM14" s="67">
        <v>8527.8344001175992</v>
      </c>
      <c r="BN14" s="67" t="s">
        <v>66</v>
      </c>
    </row>
    <row r="15" spans="1:66">
      <c r="A15" s="121" t="s">
        <v>125</v>
      </c>
      <c r="B15" s="69">
        <v>278103</v>
      </c>
      <c r="C15" s="69">
        <v>278864</v>
      </c>
      <c r="D15" s="69">
        <v>279751</v>
      </c>
      <c r="E15" s="69">
        <v>280592</v>
      </c>
      <c r="F15" s="69">
        <v>281304</v>
      </c>
      <c r="G15" s="69">
        <v>282002</v>
      </c>
      <c r="H15" s="69">
        <v>282769</v>
      </c>
      <c r="I15" s="69">
        <v>283518</v>
      </c>
      <c r="J15" s="69">
        <v>284169</v>
      </c>
      <c r="K15" s="69">
        <v>284838</v>
      </c>
      <c r="L15" s="69">
        <v>285584</v>
      </c>
      <c r="M15" s="69">
        <v>286311</v>
      </c>
      <c r="N15" s="69">
        <v>286935</v>
      </c>
      <c r="O15" s="69">
        <v>287574</v>
      </c>
      <c r="P15" s="69">
        <v>288303</v>
      </c>
      <c r="Q15" s="69">
        <v>289007</v>
      </c>
      <c r="R15" s="69">
        <v>289609</v>
      </c>
      <c r="S15" s="69">
        <v>290253</v>
      </c>
      <c r="T15" s="69">
        <v>290974</v>
      </c>
      <c r="U15" s="69">
        <v>291669</v>
      </c>
      <c r="V15" s="69">
        <v>292237</v>
      </c>
      <c r="W15" s="69">
        <v>292875</v>
      </c>
      <c r="X15" s="69">
        <v>293603</v>
      </c>
      <c r="Y15" s="69">
        <v>294334</v>
      </c>
      <c r="Z15" s="69">
        <v>294957</v>
      </c>
      <c r="AA15" s="69">
        <v>295588</v>
      </c>
      <c r="AB15" s="69">
        <v>296340</v>
      </c>
      <c r="AC15" s="69">
        <v>297086</v>
      </c>
      <c r="AD15" s="69">
        <v>297736</v>
      </c>
      <c r="AE15" s="69">
        <v>298408</v>
      </c>
      <c r="AF15" s="69">
        <v>299180</v>
      </c>
      <c r="AG15" s="69">
        <v>299946</v>
      </c>
      <c r="AH15" s="69">
        <v>300609</v>
      </c>
      <c r="AI15" s="69">
        <v>301284</v>
      </c>
      <c r="AJ15" s="69">
        <v>302062</v>
      </c>
      <c r="AK15" s="69">
        <v>302829</v>
      </c>
      <c r="AL15" s="69">
        <v>303494</v>
      </c>
      <c r="AM15" s="69">
        <v>304160</v>
      </c>
      <c r="AN15" s="69">
        <v>304902</v>
      </c>
      <c r="AO15" s="69">
        <v>305616</v>
      </c>
      <c r="AP15" s="69">
        <v>306237</v>
      </c>
      <c r="AQ15" s="69">
        <v>306866</v>
      </c>
      <c r="AR15" s="69">
        <v>307573</v>
      </c>
      <c r="AS15" s="69">
        <v>308285</v>
      </c>
      <c r="AT15" s="69">
        <v>308900</v>
      </c>
      <c r="AU15" s="69">
        <v>309457</v>
      </c>
      <c r="AV15" s="69">
        <v>310067</v>
      </c>
      <c r="AW15" s="69">
        <v>310680</v>
      </c>
      <c r="AX15" s="69">
        <v>311191</v>
      </c>
      <c r="AY15" s="69">
        <v>311708</v>
      </c>
      <c r="AZ15" s="69">
        <v>312321</v>
      </c>
      <c r="BA15" s="69">
        <v>312915</v>
      </c>
      <c r="BB15" s="69">
        <v>313407</v>
      </c>
      <c r="BC15" s="69">
        <v>313920</v>
      </c>
      <c r="BD15" s="69">
        <v>314532</v>
      </c>
      <c r="BE15" s="69">
        <v>315125</v>
      </c>
      <c r="BF15" s="69">
        <v>315620</v>
      </c>
      <c r="BG15" s="69">
        <v>316140</v>
      </c>
      <c r="BH15" s="69">
        <v>316754</v>
      </c>
      <c r="BI15" s="69">
        <v>317765</v>
      </c>
      <c r="BJ15" s="69">
        <v>318288</v>
      </c>
      <c r="BK15" s="69">
        <v>318833</v>
      </c>
      <c r="BL15" s="69">
        <v>319470</v>
      </c>
      <c r="BM15" s="69">
        <v>320100</v>
      </c>
      <c r="BN15" s="69">
        <v>320623</v>
      </c>
    </row>
    <row r="16" spans="1:66" s="3" customFormat="1" ht="11.25">
      <c r="A16" s="122" t="s">
        <v>126</v>
      </c>
      <c r="B16" s="109" t="s">
        <v>127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</row>
    <row r="17" spans="1:67" s="3" customFormat="1" ht="11.25">
      <c r="A17" s="124" t="s">
        <v>129</v>
      </c>
      <c r="B17" s="67" t="s">
        <v>66</v>
      </c>
      <c r="C17" s="67" t="s">
        <v>66</v>
      </c>
      <c r="D17" s="67" t="s">
        <v>66</v>
      </c>
      <c r="E17" s="67" t="s">
        <v>66</v>
      </c>
      <c r="F17" s="67" t="s">
        <v>66</v>
      </c>
      <c r="G17" s="67" t="s">
        <v>66</v>
      </c>
      <c r="H17" s="67" t="s">
        <v>66</v>
      </c>
      <c r="I17" s="67" t="s">
        <v>66</v>
      </c>
      <c r="J17" s="67" t="s">
        <v>66</v>
      </c>
      <c r="K17" s="67" t="s">
        <v>66</v>
      </c>
      <c r="L17" s="67" t="s">
        <v>66</v>
      </c>
      <c r="M17" s="67" t="s">
        <v>66</v>
      </c>
      <c r="N17" s="67" t="s">
        <v>66</v>
      </c>
      <c r="O17" s="67" t="s">
        <v>66</v>
      </c>
      <c r="P17" s="67" t="s">
        <v>66</v>
      </c>
      <c r="Q17" s="67" t="s">
        <v>66</v>
      </c>
      <c r="R17" s="67">
        <v>17836973.072090998</v>
      </c>
      <c r="S17" s="67">
        <v>17918131.592599999</v>
      </c>
      <c r="T17" s="67">
        <v>18039778.37455</v>
      </c>
      <c r="U17" s="67">
        <v>18122630.963428002</v>
      </c>
      <c r="V17" s="67">
        <v>18568308.165989999</v>
      </c>
      <c r="W17" s="67">
        <v>18934898.999713</v>
      </c>
      <c r="X17" s="67">
        <v>19495126.100588001</v>
      </c>
      <c r="Y17" s="67">
        <v>19871070.019374002</v>
      </c>
      <c r="Z17" s="67">
        <v>19906176.83568</v>
      </c>
      <c r="AA17" s="67">
        <v>20157175.347134002</v>
      </c>
      <c r="AB17" s="67">
        <v>20695250.574113</v>
      </c>
      <c r="AC17" s="67">
        <v>20889621.275137</v>
      </c>
      <c r="AD17" s="67">
        <v>21040670.842953999</v>
      </c>
      <c r="AE17" s="67">
        <v>21393843.017297</v>
      </c>
      <c r="AF17" s="67">
        <v>21751295.608676001</v>
      </c>
      <c r="AG17" s="67">
        <v>22189919.942051999</v>
      </c>
      <c r="AH17" s="67">
        <v>22413445.240290999</v>
      </c>
      <c r="AI17" s="67">
        <v>22587516.702484999</v>
      </c>
      <c r="AJ17" s="67">
        <v>22739028.145888999</v>
      </c>
      <c r="AK17" s="67">
        <v>23151495.086371001</v>
      </c>
      <c r="AL17" s="67">
        <v>23606373.243730001</v>
      </c>
      <c r="AM17" s="67">
        <v>23592820.578662999</v>
      </c>
      <c r="AN17" s="67">
        <v>23521662.081549</v>
      </c>
      <c r="AO17" s="67">
        <v>23116862.450061999</v>
      </c>
      <c r="AP17" s="67">
        <v>22838927.606621001</v>
      </c>
      <c r="AQ17" s="67">
        <v>22957113.754214</v>
      </c>
      <c r="AR17" s="67">
        <v>23356485.580598999</v>
      </c>
      <c r="AS17" s="67">
        <v>23718218.772852998</v>
      </c>
      <c r="AT17" s="67">
        <v>23412250.323088001</v>
      </c>
      <c r="AU17" s="67">
        <v>24459475.988696001</v>
      </c>
      <c r="AV17" s="67">
        <v>25085266.746987</v>
      </c>
      <c r="AW17" s="67">
        <v>25245696.763620999</v>
      </c>
      <c r="AX17" s="67">
        <v>25590959.576315999</v>
      </c>
      <c r="AY17" s="67">
        <v>25762878.455049001</v>
      </c>
      <c r="AZ17" s="67">
        <v>25895872.074315999</v>
      </c>
      <c r="BA17" s="67">
        <v>26602664.099022001</v>
      </c>
      <c r="BB17" s="67">
        <v>26808038.490646999</v>
      </c>
      <c r="BC17" s="67">
        <v>27273552.180999</v>
      </c>
      <c r="BD17" s="67">
        <v>27484186.651640002</v>
      </c>
      <c r="BE17" s="67">
        <v>28025008.723577999</v>
      </c>
      <c r="BF17" s="67">
        <v>28390254.826421</v>
      </c>
      <c r="BG17" s="67">
        <v>28333050.459864002</v>
      </c>
      <c r="BH17" s="67">
        <v>28804944.684661001</v>
      </c>
      <c r="BI17" s="67">
        <v>28792897.633533001</v>
      </c>
      <c r="BJ17" s="67">
        <v>29033717.741939999</v>
      </c>
      <c r="BK17" s="67">
        <v>28963881.924538001</v>
      </c>
      <c r="BL17" s="67">
        <v>29076218.706448998</v>
      </c>
      <c r="BM17" s="67">
        <v>29346563.229038998</v>
      </c>
      <c r="BN17" s="67" t="s">
        <v>66</v>
      </c>
    </row>
    <row r="18" spans="1:67" s="3" customFormat="1" ht="11.25">
      <c r="A18" s="125" t="s">
        <v>128</v>
      </c>
      <c r="B18" s="126" t="s">
        <v>127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</row>
    <row r="19" spans="1:67">
      <c r="A19" s="123" t="s">
        <v>130</v>
      </c>
      <c r="B19" s="69">
        <v>2966175</v>
      </c>
      <c r="C19" s="69">
        <v>2990625</v>
      </c>
      <c r="D19" s="69">
        <v>3028275</v>
      </c>
      <c r="E19" s="69">
        <v>3080825</v>
      </c>
      <c r="F19" s="69">
        <v>3089775</v>
      </c>
      <c r="G19" s="69">
        <v>3148125</v>
      </c>
      <c r="H19" s="69">
        <v>3151925</v>
      </c>
      <c r="I19" s="69">
        <v>3169825</v>
      </c>
      <c r="J19" s="69">
        <v>3160825</v>
      </c>
      <c r="K19" s="69">
        <v>3177575</v>
      </c>
      <c r="L19" s="69">
        <v>3167525</v>
      </c>
      <c r="M19" s="69">
        <v>3176325</v>
      </c>
      <c r="N19" s="69">
        <v>3205575</v>
      </c>
      <c r="O19" s="69">
        <v>3223250</v>
      </c>
      <c r="P19" s="69">
        <v>3238950</v>
      </c>
      <c r="Q19" s="69">
        <v>3241000</v>
      </c>
      <c r="R19" s="69">
        <v>3257800</v>
      </c>
      <c r="S19" s="69">
        <v>3288025</v>
      </c>
      <c r="T19" s="69">
        <v>3343100</v>
      </c>
      <c r="U19" s="69">
        <v>3382175</v>
      </c>
      <c r="V19" s="69">
        <v>3401625</v>
      </c>
      <c r="W19" s="69">
        <v>3426550</v>
      </c>
      <c r="X19" s="69">
        <v>3457700</v>
      </c>
      <c r="Y19" s="69">
        <v>3487600</v>
      </c>
      <c r="Z19" s="69">
        <v>3524775</v>
      </c>
      <c r="AA19" s="69">
        <v>3543175</v>
      </c>
      <c r="AB19" s="69">
        <v>3572950</v>
      </c>
      <c r="AC19" s="69">
        <v>3593350</v>
      </c>
      <c r="AD19" s="69">
        <v>3636525</v>
      </c>
      <c r="AE19" s="69">
        <v>3647400</v>
      </c>
      <c r="AF19" s="69">
        <v>3650650</v>
      </c>
      <c r="AG19" s="69">
        <v>3679225</v>
      </c>
      <c r="AH19" s="69">
        <v>3681500</v>
      </c>
      <c r="AI19" s="69">
        <v>3709675</v>
      </c>
      <c r="AJ19" s="69">
        <v>3734625</v>
      </c>
      <c r="AK19" s="69">
        <v>3747950</v>
      </c>
      <c r="AL19" s="69">
        <v>3722375</v>
      </c>
      <c r="AM19" s="69">
        <v>3740850</v>
      </c>
      <c r="AN19" s="69">
        <v>3722900</v>
      </c>
      <c r="AO19" s="69">
        <v>3644250</v>
      </c>
      <c r="AP19" s="69">
        <v>3593750</v>
      </c>
      <c r="AQ19" s="69">
        <v>3588900</v>
      </c>
      <c r="AR19" s="69">
        <v>3600625</v>
      </c>
      <c r="AS19" s="69">
        <v>3635475</v>
      </c>
      <c r="AT19" s="69">
        <v>3651200</v>
      </c>
      <c r="AU19" s="69">
        <v>3686475</v>
      </c>
      <c r="AV19" s="69">
        <v>3711375</v>
      </c>
      <c r="AW19" s="69">
        <v>3734750</v>
      </c>
      <c r="AX19" s="69">
        <v>3720325</v>
      </c>
      <c r="AY19" s="69">
        <v>3747400</v>
      </c>
      <c r="AZ19" s="69">
        <v>3755275</v>
      </c>
      <c r="BA19" s="69">
        <v>3797575</v>
      </c>
      <c r="BB19" s="69">
        <v>3818750</v>
      </c>
      <c r="BC19" s="69">
        <v>3834175</v>
      </c>
      <c r="BD19" s="69">
        <v>3857825</v>
      </c>
      <c r="BE19" s="69">
        <v>3858425</v>
      </c>
      <c r="BF19" s="69">
        <v>3884600</v>
      </c>
      <c r="BG19" s="69">
        <v>3901650</v>
      </c>
      <c r="BH19" s="69">
        <v>3944975</v>
      </c>
      <c r="BI19" s="69">
        <v>3979050</v>
      </c>
      <c r="BJ19" s="69">
        <v>3957925</v>
      </c>
      <c r="BK19" s="69">
        <v>4002600</v>
      </c>
      <c r="BL19" s="69">
        <v>4051400</v>
      </c>
      <c r="BM19" s="69">
        <v>4073675</v>
      </c>
      <c r="BN19" s="69">
        <v>4076200</v>
      </c>
    </row>
    <row r="20" spans="1:67">
      <c r="A20" s="91" t="s">
        <v>137</v>
      </c>
      <c r="B20" s="67">
        <v>14831.6</v>
      </c>
      <c r="C20" s="67">
        <v>14967.3</v>
      </c>
      <c r="D20" s="67">
        <v>14610.4</v>
      </c>
      <c r="E20" s="67">
        <v>14675.2</v>
      </c>
      <c r="F20" s="67">
        <v>14439.1</v>
      </c>
      <c r="G20" s="67">
        <v>14830</v>
      </c>
      <c r="H20" s="67">
        <v>14398.7</v>
      </c>
      <c r="I20" s="67">
        <v>15038.3</v>
      </c>
      <c r="J20" s="67">
        <v>14828.4</v>
      </c>
      <c r="K20" s="67">
        <v>14510</v>
      </c>
      <c r="L20" s="67">
        <v>14594.6</v>
      </c>
      <c r="M20" s="67">
        <v>14382.3</v>
      </c>
      <c r="N20" s="67">
        <v>14139</v>
      </c>
      <c r="O20" s="67">
        <v>15214.6</v>
      </c>
      <c r="P20" s="67">
        <v>14734.2</v>
      </c>
      <c r="Q20" s="67">
        <v>15341.5</v>
      </c>
      <c r="R20" s="67">
        <v>16491</v>
      </c>
      <c r="S20" s="67">
        <v>15485.9</v>
      </c>
      <c r="T20" s="67">
        <v>15648.9</v>
      </c>
      <c r="U20" s="67">
        <v>15840</v>
      </c>
      <c r="V20" s="67">
        <v>15953.3</v>
      </c>
      <c r="W20" s="67">
        <v>15844.5</v>
      </c>
      <c r="X20" s="67">
        <v>15832.7</v>
      </c>
      <c r="Y20" s="67">
        <v>15994.2</v>
      </c>
      <c r="Z20" s="67">
        <v>15364.9</v>
      </c>
      <c r="AA20" s="67">
        <v>16625.7</v>
      </c>
      <c r="AB20" s="67">
        <v>15635.6</v>
      </c>
      <c r="AC20" s="67">
        <v>16929.599999999999</v>
      </c>
      <c r="AD20" s="67">
        <v>15940.4</v>
      </c>
      <c r="AE20" s="67">
        <v>17553.7</v>
      </c>
      <c r="AF20" s="67">
        <v>17526.2</v>
      </c>
      <c r="AG20" s="67">
        <v>19392.400000000001</v>
      </c>
      <c r="AH20" s="67">
        <v>15323.5</v>
      </c>
      <c r="AI20" s="67">
        <v>17830.400000000001</v>
      </c>
      <c r="AJ20" s="67">
        <v>16280.3</v>
      </c>
      <c r="AK20" s="67">
        <v>16837.2</v>
      </c>
      <c r="AL20" s="67">
        <v>17844.7</v>
      </c>
      <c r="AM20" s="67">
        <v>20147.599999999999</v>
      </c>
      <c r="AN20" s="67">
        <v>24170.1</v>
      </c>
      <c r="AO20" s="67">
        <v>23072.799999999999</v>
      </c>
      <c r="AP20" s="67">
        <v>23267.3</v>
      </c>
      <c r="AQ20" s="67">
        <v>23362.1</v>
      </c>
      <c r="AR20" s="67">
        <v>25959.8</v>
      </c>
      <c r="AS20" s="67">
        <v>25283.9</v>
      </c>
      <c r="AT20" s="67">
        <v>25585.3</v>
      </c>
      <c r="AU20" s="67">
        <v>25118.5</v>
      </c>
      <c r="AV20" s="67">
        <v>26430</v>
      </c>
      <c r="AW20" s="67">
        <v>27816.799999999999</v>
      </c>
      <c r="AX20" s="67">
        <v>31459.1</v>
      </c>
      <c r="AY20" s="67">
        <v>34846.6</v>
      </c>
      <c r="AZ20" s="67">
        <v>37821.1</v>
      </c>
      <c r="BA20" s="67">
        <v>41932.199999999997</v>
      </c>
      <c r="BB20" s="67">
        <v>39521.4</v>
      </c>
      <c r="BC20" s="67">
        <v>40332</v>
      </c>
      <c r="BD20" s="67">
        <v>40093.5</v>
      </c>
      <c r="BE20" s="67">
        <v>41636.5</v>
      </c>
      <c r="BF20" s="67">
        <v>39819.4</v>
      </c>
      <c r="BG20" s="67">
        <v>40994.800000000003</v>
      </c>
      <c r="BH20" s="67">
        <v>42292.3</v>
      </c>
      <c r="BI20" s="67">
        <v>41084.199999999997</v>
      </c>
      <c r="BJ20" s="67">
        <v>40859.9</v>
      </c>
      <c r="BK20" s="67">
        <v>41077.300000000003</v>
      </c>
      <c r="BL20" s="67">
        <v>40077.800000000003</v>
      </c>
      <c r="BM20" s="67">
        <v>40438.300000000003</v>
      </c>
      <c r="BN20" s="67">
        <v>38412.9</v>
      </c>
      <c r="BO20" s="69" t="s">
        <v>66</v>
      </c>
    </row>
    <row r="21" spans="1:67">
      <c r="A21" s="128" t="s">
        <v>165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129">
        <f t="shared" ref="R21:BM21" si="0">R8/R17</f>
        <v>0.54528566903793108</v>
      </c>
      <c r="S21" s="129">
        <f t="shared" si="0"/>
        <v>0.55161536777949294</v>
      </c>
      <c r="T21" s="129">
        <f t="shared" si="0"/>
        <v>0.5536391060380218</v>
      </c>
      <c r="U21" s="129">
        <f t="shared" si="0"/>
        <v>0.56190707808651319</v>
      </c>
      <c r="V21" s="129">
        <f t="shared" si="0"/>
        <v>0.55934005771921402</v>
      </c>
      <c r="W21" s="129">
        <f t="shared" si="0"/>
        <v>0.56504749855328873</v>
      </c>
      <c r="X21" s="129">
        <f t="shared" si="0"/>
        <v>0.55922834239000752</v>
      </c>
      <c r="Y21" s="129">
        <f t="shared" si="0"/>
        <v>0.56069316212695786</v>
      </c>
      <c r="Z21" s="129">
        <f t="shared" si="0"/>
        <v>0.56898614100556844</v>
      </c>
      <c r="AA21" s="129">
        <f t="shared" si="0"/>
        <v>0.57320136008861944</v>
      </c>
      <c r="AB21" s="129">
        <f t="shared" si="0"/>
        <v>0.57190149815536973</v>
      </c>
      <c r="AC21" s="129">
        <f t="shared" si="0"/>
        <v>0.57722840797361075</v>
      </c>
      <c r="AD21" s="129">
        <f t="shared" si="0"/>
        <v>0.5831915280752642</v>
      </c>
      <c r="AE21" s="129">
        <f t="shared" si="0"/>
        <v>0.58308046428495608</v>
      </c>
      <c r="AF21" s="129">
        <f t="shared" si="0"/>
        <v>0.58424897320052305</v>
      </c>
      <c r="AG21" s="129">
        <f t="shared" si="0"/>
        <v>0.58412118902973309</v>
      </c>
      <c r="AH21" s="129">
        <f t="shared" si="0"/>
        <v>0.59078134003922922</v>
      </c>
      <c r="AI21" s="129">
        <f t="shared" si="0"/>
        <v>0.59559116085129249</v>
      </c>
      <c r="AJ21" s="129">
        <f t="shared" si="0"/>
        <v>0.59918880986267065</v>
      </c>
      <c r="AK21" s="129">
        <f t="shared" si="0"/>
        <v>0.60261604848453409</v>
      </c>
      <c r="AL21" s="129">
        <f t="shared" si="0"/>
        <v>0.6030311687823543</v>
      </c>
      <c r="AM21" s="129">
        <f t="shared" si="0"/>
        <v>0.61033931412227205</v>
      </c>
      <c r="AN21" s="129">
        <f t="shared" si="0"/>
        <v>0.60697311371581442</v>
      </c>
      <c r="AO21" s="129">
        <f t="shared" si="0"/>
        <v>0.61296756048730117</v>
      </c>
      <c r="AP21" s="129">
        <f t="shared" si="0"/>
        <v>0.61173598104701277</v>
      </c>
      <c r="AQ21" s="129">
        <f t="shared" si="0"/>
        <v>0.60555652038441399</v>
      </c>
      <c r="AR21" s="129">
        <f t="shared" si="0"/>
        <v>0.60913667409008065</v>
      </c>
      <c r="AS21" s="129">
        <f t="shared" si="0"/>
        <v>0.61272515467939148</v>
      </c>
      <c r="AT21" s="129">
        <f t="shared" si="0"/>
        <v>0.6308774289553577</v>
      </c>
      <c r="AU21" s="129">
        <f t="shared" si="0"/>
        <v>0.63509493639945969</v>
      </c>
      <c r="AV21" s="129">
        <f t="shared" si="0"/>
        <v>0.63881299224253796</v>
      </c>
      <c r="AW21" s="129">
        <f t="shared" si="0"/>
        <v>0.65097697898011242</v>
      </c>
      <c r="AX21" s="129">
        <f t="shared" si="0"/>
        <v>0.65367076752532327</v>
      </c>
      <c r="AY21" s="129">
        <f t="shared" si="0"/>
        <v>0.65854990243821077</v>
      </c>
      <c r="AZ21" s="129">
        <f t="shared" si="0"/>
        <v>0.66502304658723788</v>
      </c>
      <c r="BA21" s="129">
        <f t="shared" si="0"/>
        <v>0.65421357208043007</v>
      </c>
      <c r="BB21" s="129">
        <f t="shared" si="0"/>
        <v>0.65836205723733421</v>
      </c>
      <c r="BC21" s="129">
        <f t="shared" si="0"/>
        <v>0.65800678184280625</v>
      </c>
      <c r="BD21" s="129">
        <f t="shared" si="0"/>
        <v>0.6653913207914689</v>
      </c>
      <c r="BE21" s="129">
        <f t="shared" si="0"/>
        <v>0.66306189315535624</v>
      </c>
      <c r="BF21" s="129">
        <f t="shared" si="0"/>
        <v>0.66375257402828913</v>
      </c>
      <c r="BG21" s="129">
        <f t="shared" si="0"/>
        <v>0.67394099190213541</v>
      </c>
      <c r="BH21" s="129">
        <f t="shared" si="0"/>
        <v>0.66877955826648094</v>
      </c>
      <c r="BI21" s="129">
        <f t="shared" si="0"/>
        <v>0.67761693974726844</v>
      </c>
      <c r="BJ21" s="129">
        <f t="shared" si="0"/>
        <v>0.67367633818403538</v>
      </c>
      <c r="BK21" s="129">
        <f t="shared" si="0"/>
        <v>0.67317444586627195</v>
      </c>
      <c r="BL21" s="129">
        <f t="shared" si="0"/>
        <v>0.67448265487761871</v>
      </c>
      <c r="BM21" s="129">
        <f t="shared" si="0"/>
        <v>0.67195661289704456</v>
      </c>
      <c r="BN21" s="130">
        <f>AVERAGE(R21:BM21)</f>
        <v>0.61568292675200453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70"/>
  <sheetViews>
    <sheetView workbookViewId="0">
      <selection sqref="A1:CD65"/>
    </sheetView>
  </sheetViews>
  <sheetFormatPr defaultRowHeight="15"/>
  <cols>
    <col min="1" max="1" width="7" customWidth="1"/>
    <col min="2" max="2" width="8" customWidth="1"/>
    <col min="3" max="6" width="6.140625" customWidth="1"/>
    <col min="7" max="7" width="7" customWidth="1"/>
    <col min="8" max="8" width="10.42578125" customWidth="1"/>
    <col min="9" max="9" width="9.42578125" bestFit="1" customWidth="1"/>
    <col min="10" max="10" width="6.85546875" customWidth="1"/>
    <col min="11" max="11" width="22.7109375" bestFit="1" customWidth="1"/>
    <col min="12" max="12" width="22.140625" customWidth="1"/>
    <col min="13" max="13" width="9" customWidth="1"/>
    <col min="14" max="14" width="11.42578125" bestFit="1" customWidth="1"/>
    <col min="15" max="15" width="8.85546875" customWidth="1"/>
    <col min="16" max="16" width="25.5703125" bestFit="1" customWidth="1"/>
    <col min="17" max="17" width="24.85546875" customWidth="1"/>
    <col min="18" max="18" width="16.42578125" customWidth="1"/>
    <col min="19" max="19" width="22.42578125" customWidth="1"/>
    <col min="20" max="20" width="18.5703125" customWidth="1"/>
    <col min="21" max="21" width="24.42578125" customWidth="1"/>
    <col min="22" max="22" width="28.42578125" customWidth="1"/>
    <col min="23" max="23" width="27.85546875" customWidth="1"/>
    <col min="24" max="24" width="26.140625" customWidth="1"/>
    <col min="25" max="25" width="30.140625" customWidth="1"/>
    <col min="26" max="26" width="29.42578125" customWidth="1"/>
    <col min="27" max="28" width="10.85546875" customWidth="1"/>
    <col min="29" max="29" width="11.5703125" customWidth="1"/>
    <col min="30" max="30" width="15.7109375" customWidth="1"/>
    <col min="31" max="31" width="9.42578125" customWidth="1"/>
    <col min="32" max="32" width="11.42578125" customWidth="1"/>
    <col min="33" max="33" width="6.85546875" customWidth="1"/>
    <col min="34" max="34" width="8.85546875" customWidth="1"/>
    <col min="35" max="35" width="11.7109375" bestFit="1" customWidth="1"/>
    <col min="36" max="36" width="10.42578125" customWidth="1"/>
    <col min="37" max="37" width="11.7109375" customWidth="1"/>
    <col min="38" max="38" width="10.42578125" customWidth="1"/>
    <col min="39" max="39" width="13.85546875" bestFit="1" customWidth="1"/>
    <col min="40" max="40" width="12" customWidth="1"/>
    <col min="41" max="41" width="13.85546875" customWidth="1"/>
    <col min="42" max="42" width="12" customWidth="1"/>
    <col min="43" max="43" width="15.28515625" customWidth="1"/>
    <col min="44" max="44" width="11.5703125" customWidth="1"/>
    <col min="45" max="45" width="19" customWidth="1"/>
    <col min="46" max="46" width="15.85546875" bestFit="1" customWidth="1"/>
    <col min="47" max="47" width="10.42578125" customWidth="1"/>
    <col min="48" max="48" width="16.85546875" customWidth="1"/>
    <col min="49" max="49" width="10.42578125" customWidth="1"/>
    <col min="50" max="50" width="16.85546875" customWidth="1"/>
    <col min="51" max="52" width="11" customWidth="1"/>
    <col min="53" max="53" width="25.7109375" customWidth="1"/>
    <col min="54" max="54" width="28.42578125" customWidth="1"/>
    <col min="55" max="55" width="12.28515625" bestFit="1" customWidth="1"/>
    <col min="56" max="57" width="16.85546875" customWidth="1"/>
    <col min="58" max="58" width="14.42578125" bestFit="1" customWidth="1"/>
    <col min="59" max="60" width="18.5703125" customWidth="1"/>
    <col min="61" max="61" width="17.7109375" customWidth="1"/>
    <col min="62" max="62" width="14" customWidth="1"/>
    <col min="63" max="63" width="18.42578125" customWidth="1"/>
    <col min="64" max="64" width="18.28515625" bestFit="1" customWidth="1"/>
    <col min="65" max="65" width="11" customWidth="1"/>
    <col min="66" max="66" width="19.28515625" customWidth="1"/>
    <col min="67" max="67" width="10.42578125" customWidth="1"/>
    <col min="68" max="68" width="19.28515625" customWidth="1"/>
    <col min="69" max="69" width="10.42578125" bestFit="1" customWidth="1"/>
    <col min="70" max="70" width="11" customWidth="1"/>
    <col min="71" max="71" width="28" bestFit="1" customWidth="1"/>
    <col min="72" max="72" width="25" customWidth="1"/>
    <col min="73" max="73" width="30.85546875" customWidth="1"/>
    <col min="74" max="74" width="11.28515625" bestFit="1" customWidth="1"/>
    <col min="75" max="75" width="32.42578125" customWidth="1"/>
    <col min="76" max="76" width="30.85546875" bestFit="1" customWidth="1"/>
    <col min="77" max="77" width="30.28515625" bestFit="1" customWidth="1"/>
    <col min="78" max="78" width="31.85546875" bestFit="1" customWidth="1"/>
    <col min="79" max="79" width="24.42578125" bestFit="1" customWidth="1"/>
    <col min="80" max="80" width="31.85546875" bestFit="1" customWidth="1"/>
    <col min="81" max="81" width="14" customWidth="1"/>
    <col min="82" max="82" width="18.140625" bestFit="1" customWidth="1"/>
    <col min="83" max="83" width="12" bestFit="1" customWidth="1"/>
  </cols>
  <sheetData>
    <row r="1" spans="1:83">
      <c r="A1" s="52" t="s">
        <v>0</v>
      </c>
      <c r="B1" s="53" t="s">
        <v>147</v>
      </c>
      <c r="C1" s="54" t="s">
        <v>70</v>
      </c>
      <c r="D1" s="54" t="s">
        <v>69</v>
      </c>
      <c r="E1" s="55" t="s">
        <v>152</v>
      </c>
      <c r="F1" s="55" t="s">
        <v>153</v>
      </c>
      <c r="G1" s="54" t="s">
        <v>68</v>
      </c>
      <c r="H1" s="55" t="s">
        <v>87</v>
      </c>
      <c r="I1" s="54" t="s">
        <v>71</v>
      </c>
      <c r="J1" s="54" t="s">
        <v>72</v>
      </c>
      <c r="K1" s="119" t="s">
        <v>143</v>
      </c>
      <c r="L1" s="119" t="s">
        <v>154</v>
      </c>
      <c r="M1" s="54" t="s">
        <v>73</v>
      </c>
      <c r="N1" s="54" t="s">
        <v>74</v>
      </c>
      <c r="O1" s="54" t="s">
        <v>75</v>
      </c>
      <c r="P1" s="54" t="s">
        <v>77</v>
      </c>
      <c r="Q1" s="88" t="s">
        <v>134</v>
      </c>
      <c r="R1" s="82" t="s">
        <v>123</v>
      </c>
      <c r="S1" s="70" t="s">
        <v>124</v>
      </c>
      <c r="T1" s="78" t="s">
        <v>125</v>
      </c>
      <c r="U1" s="75" t="s">
        <v>126</v>
      </c>
      <c r="V1" s="124" t="s">
        <v>144</v>
      </c>
      <c r="W1" s="124" t="s">
        <v>162</v>
      </c>
      <c r="X1" s="125" t="s">
        <v>128</v>
      </c>
      <c r="Y1" s="76" t="s">
        <v>130</v>
      </c>
      <c r="Z1" s="76" t="s">
        <v>131</v>
      </c>
      <c r="AA1" s="93" t="s">
        <v>137</v>
      </c>
      <c r="AB1" s="93" t="s">
        <v>138</v>
      </c>
      <c r="AC1" s="100" t="s">
        <v>141</v>
      </c>
      <c r="AD1" s="94" t="s">
        <v>139</v>
      </c>
      <c r="AE1" s="56" t="s">
        <v>84</v>
      </c>
      <c r="AF1" s="56" t="s">
        <v>83</v>
      </c>
      <c r="AG1" s="56" t="s">
        <v>80</v>
      </c>
      <c r="AH1" s="56" t="s">
        <v>81</v>
      </c>
      <c r="AI1" s="56" t="s">
        <v>93</v>
      </c>
      <c r="AJ1" s="56" t="s">
        <v>97</v>
      </c>
      <c r="AK1" s="56" t="s">
        <v>94</v>
      </c>
      <c r="AL1" s="56" t="s">
        <v>98</v>
      </c>
      <c r="AM1" s="56" t="s">
        <v>95</v>
      </c>
      <c r="AN1" s="56" t="s">
        <v>99</v>
      </c>
      <c r="AO1" s="56" t="s">
        <v>96</v>
      </c>
      <c r="AP1" s="56" t="s">
        <v>100</v>
      </c>
      <c r="AQ1" s="56" t="s">
        <v>160</v>
      </c>
      <c r="AR1" s="57" t="s">
        <v>155</v>
      </c>
      <c r="AS1" s="56" t="s">
        <v>102</v>
      </c>
      <c r="AT1" s="56" t="s">
        <v>101</v>
      </c>
      <c r="AU1" s="56" t="s">
        <v>103</v>
      </c>
      <c r="AV1" s="56" t="s">
        <v>111</v>
      </c>
      <c r="AW1" s="56" t="s">
        <v>104</v>
      </c>
      <c r="AX1" s="56" t="s">
        <v>111</v>
      </c>
      <c r="AY1" s="56" t="s">
        <v>82</v>
      </c>
      <c r="AZ1" s="56" t="s">
        <v>85</v>
      </c>
      <c r="BA1" s="58" t="s">
        <v>105</v>
      </c>
      <c r="BB1" s="56" t="s">
        <v>119</v>
      </c>
      <c r="BC1" s="59" t="s">
        <v>106</v>
      </c>
      <c r="BD1" s="59" t="s">
        <v>111</v>
      </c>
      <c r="BE1" s="59" t="s">
        <v>112</v>
      </c>
      <c r="BF1" s="59" t="s">
        <v>107</v>
      </c>
      <c r="BG1" s="59" t="s">
        <v>113</v>
      </c>
      <c r="BH1" s="59" t="s">
        <v>114</v>
      </c>
      <c r="BI1" s="59" t="s">
        <v>108</v>
      </c>
      <c r="BJ1" s="60" t="s">
        <v>156</v>
      </c>
      <c r="BK1" s="59" t="s">
        <v>110</v>
      </c>
      <c r="BL1" s="59" t="s">
        <v>109</v>
      </c>
      <c r="BM1" s="59" t="s">
        <v>117</v>
      </c>
      <c r="BN1" s="59" t="s">
        <v>122</v>
      </c>
      <c r="BO1" s="59" t="s">
        <v>116</v>
      </c>
      <c r="BP1" s="59" t="s">
        <v>122</v>
      </c>
      <c r="BQ1" s="59" t="s">
        <v>78</v>
      </c>
      <c r="BR1" s="55" t="s">
        <v>118</v>
      </c>
      <c r="BS1" s="61" t="s">
        <v>161</v>
      </c>
      <c r="BT1" s="61" t="s">
        <v>159</v>
      </c>
      <c r="BU1" s="61" t="s">
        <v>158</v>
      </c>
      <c r="BV1" s="59" t="s">
        <v>79</v>
      </c>
      <c r="BW1" s="71" t="s">
        <v>136</v>
      </c>
      <c r="BX1" s="63" t="s">
        <v>120</v>
      </c>
      <c r="BY1" s="84" t="s">
        <v>163</v>
      </c>
      <c r="BZ1" s="85" t="s">
        <v>132</v>
      </c>
      <c r="CA1" s="85" t="s">
        <v>164</v>
      </c>
      <c r="CB1" s="85" t="s">
        <v>132</v>
      </c>
      <c r="CC1" s="97" t="s">
        <v>142</v>
      </c>
      <c r="CD1" s="97" t="s">
        <v>140</v>
      </c>
    </row>
    <row r="2" spans="1:83">
      <c r="A2" s="21" t="s">
        <v>1</v>
      </c>
      <c r="B2" s="67">
        <v>483.83</v>
      </c>
      <c r="C2" s="115">
        <v>39.802626925026999</v>
      </c>
      <c r="D2" s="115">
        <v>67.948733983222823</v>
      </c>
      <c r="E2" s="115"/>
      <c r="F2" s="115"/>
      <c r="G2" s="67">
        <v>61.34</v>
      </c>
      <c r="H2" s="115"/>
      <c r="I2" s="67" t="s">
        <v>66</v>
      </c>
      <c r="J2" s="67">
        <v>3.81</v>
      </c>
      <c r="K2" s="67">
        <v>8637493.1530000009</v>
      </c>
      <c r="L2" s="86">
        <f>K2/R2*1000</f>
        <v>577107.8836410864</v>
      </c>
      <c r="M2" s="51">
        <v>80.25</v>
      </c>
      <c r="N2" s="51">
        <v>4.7300000000000004</v>
      </c>
      <c r="O2" s="51">
        <v>1.66</v>
      </c>
      <c r="P2" s="51">
        <v>1904675</v>
      </c>
      <c r="Q2" s="89">
        <f>P2/T2*1000</f>
        <v>6848.8114115993003</v>
      </c>
      <c r="R2" s="67">
        <v>14966.860439515</v>
      </c>
      <c r="S2" s="67">
        <v>5853.3764440627001</v>
      </c>
      <c r="T2" s="79">
        <v>278103</v>
      </c>
      <c r="U2" s="22" t="s">
        <v>127</v>
      </c>
      <c r="V2" s="127">
        <f t="shared" ref="V2:V16" si="0">V3/(1/2*((1/4)*K4/K3+(1/4)*K5/K4+(1/4)*K6/K5+(1/4)*K7/K6)+1/2*((1/4)*M4/M3+(1/4)*M5/M4+(1/4)*M6/M5+(1/4)*M7/M6))</f>
        <v>15806174.830497019</v>
      </c>
      <c r="W2" s="77">
        <f>V2/R2*1000</f>
        <v>1056078.1864956855</v>
      </c>
      <c r="X2" s="126"/>
      <c r="Y2" s="77">
        <v>2966175</v>
      </c>
      <c r="Z2" s="83">
        <f>Y2/T2*1000</f>
        <v>10665.74254862407</v>
      </c>
      <c r="AA2" s="95">
        <v>14831.6</v>
      </c>
      <c r="AB2" s="96">
        <f>AA2*B2</f>
        <v>7175973.0279999999</v>
      </c>
      <c r="AC2" s="96">
        <f>AB2/R2*1000</f>
        <v>479457.46918667312</v>
      </c>
      <c r="AD2" s="96">
        <f>AB2/AJ2</f>
        <v>103058.94305001262</v>
      </c>
      <c r="AE2" s="23" t="e">
        <f>I2/4</f>
        <v>#VALUE!</v>
      </c>
      <c r="AF2" s="23">
        <f>N2/4</f>
        <v>1.1825000000000001</v>
      </c>
      <c r="AG2" s="23">
        <f>J2/4</f>
        <v>0.95250000000000001</v>
      </c>
      <c r="AH2" s="23">
        <f>O2/4</f>
        <v>0.41499999999999998</v>
      </c>
      <c r="AI2" s="23">
        <f>(1+J2/4/100)*100</f>
        <v>100.9525</v>
      </c>
      <c r="AJ2" s="24">
        <f>(AI2/((1/4)*$AI$46+(1/4)*$AI$47+(1/4)*$AI$48+(1/4)*$AI$49))*100</f>
        <v>69.629794519798551</v>
      </c>
      <c r="AK2" s="23">
        <f>(1+J2/100)*100</f>
        <v>103.81</v>
      </c>
      <c r="AL2" s="24">
        <f>(AK2/((1/4)*$AK$46+(1/4)*$AK$47+(1/4)*$AK$48+(1/4)*$AK$49))*100</f>
        <v>24.128745059934445</v>
      </c>
      <c r="AM2" s="23">
        <f>(1+O2/4/100)*100</f>
        <v>100.41500000000001</v>
      </c>
      <c r="AN2" s="24">
        <f>(AM2/((1/4)*$AM$46+(1/4)*$AM$47+(1/4)*$AM$48+(1/4)*$AM$49))*100</f>
        <v>75.221427685547681</v>
      </c>
      <c r="AO2" s="24">
        <f>(1+O2/100)*100</f>
        <v>101.66</v>
      </c>
      <c r="AP2" s="24">
        <f>(AO2/((1/4)*$AO$46+(1/4)*$AO$47+(1/4)*$AO$48+(1/4)*$AO$49))*100</f>
        <v>32.440636311324582</v>
      </c>
      <c r="AQ2" s="24">
        <f>(B2/((1/4)*$B$46+(1/4)*$B$47+(1/4)*$B$48+(1/4)*$B$49))*100</f>
        <v>95.666788598997513</v>
      </c>
      <c r="AR2" s="27">
        <f>(B2*AM2)/AI2</f>
        <v>481.2539506203413</v>
      </c>
      <c r="AS2" s="28">
        <f>((AQ2/100)*(AM2/100))/(AI2/100)</f>
        <v>0.95157431239130641</v>
      </c>
      <c r="AT2" s="28">
        <f>(AQ2*AM2)/AI2</f>
        <v>95.157431239130645</v>
      </c>
      <c r="AU2" s="28">
        <f>D2/C2</f>
        <v>1.7071419459628225</v>
      </c>
      <c r="AV2" s="28" t="s">
        <v>115</v>
      </c>
      <c r="AW2" s="28">
        <f>D2/C2*100</f>
        <v>170.71419459628225</v>
      </c>
      <c r="AX2" s="28" t="s">
        <v>115</v>
      </c>
      <c r="AY2" s="28">
        <f>(D3/D2-1)*100</f>
        <v>1.4662756598240456</v>
      </c>
      <c r="AZ2" s="28">
        <f>(D3/D2-1)*4*100</f>
        <v>5.8651026392961825</v>
      </c>
      <c r="BA2" s="24">
        <f>(K2/((1/4)*$K$46+(1/4)*$K$47+(1/4)*$K$48+(1/4)*$K$49))*100</f>
        <v>55.047864376985643</v>
      </c>
      <c r="BB2" s="24">
        <f>(P2/((1/4)*$P$46+(1/4)*$P$47+(1/4)*$P$48+(1/4)*$P$49))*100</f>
        <v>75.911252375745107</v>
      </c>
      <c r="BC2" s="29">
        <f>LN(AJ2)</f>
        <v>4.2431925579203513</v>
      </c>
      <c r="BD2" s="29" t="s">
        <v>115</v>
      </c>
      <c r="BE2" s="29" t="s">
        <v>115</v>
      </c>
      <c r="BF2" s="29">
        <f>LN(AN2)</f>
        <v>4.3204361329943177</v>
      </c>
      <c r="BG2" s="29" t="s">
        <v>115</v>
      </c>
      <c r="BH2" s="29" t="s">
        <v>115</v>
      </c>
      <c r="BI2" s="29">
        <f>LN(AQ2)</f>
        <v>4.5608712016446802</v>
      </c>
      <c r="BJ2" s="30">
        <f>LN(AR2)</f>
        <v>6.1763950946495285</v>
      </c>
      <c r="BK2" s="29">
        <f>LN(AS2)</f>
        <v>-4.9637495041992573E-2</v>
      </c>
      <c r="BL2" s="29">
        <f>LN(AT2)</f>
        <v>4.5555326909460989</v>
      </c>
      <c r="BM2" s="29">
        <f>LN(AU2)</f>
        <v>0.53482059557643691</v>
      </c>
      <c r="BN2" s="29" t="s">
        <v>115</v>
      </c>
      <c r="BO2" s="29">
        <f t="shared" ref="BO2:BO34" si="1">LN(AW2)</f>
        <v>5.1399907815645287</v>
      </c>
      <c r="BP2" s="29" t="s">
        <v>115</v>
      </c>
      <c r="BQ2" s="29">
        <f t="shared" ref="BQ2:BQ33" si="2">LN(G2)</f>
        <v>4.1164321586861057</v>
      </c>
      <c r="BR2" s="29" t="e">
        <f t="shared" ref="BR2:BR33" si="3">LN(H2)</f>
        <v>#NUM!</v>
      </c>
      <c r="BS2" s="29">
        <f t="shared" ref="BS2:BS33" si="4">LN(BA2)</f>
        <v>4.0082030681743133</v>
      </c>
      <c r="BT2" s="29">
        <f>LN(K2)</f>
        <v>15.971622954351526</v>
      </c>
      <c r="BU2" s="29">
        <f>LN(V2)</f>
        <v>16.575911233706826</v>
      </c>
      <c r="BV2" s="29">
        <f t="shared" ref="BV2:BV33" si="5">LN(M2)</f>
        <v>4.385146762010125</v>
      </c>
      <c r="BW2" s="29">
        <f>LN(Y2)</f>
        <v>14.902783801962389</v>
      </c>
      <c r="BX2" s="64">
        <f>LN(BB2)</f>
        <v>4.3295649260581097</v>
      </c>
      <c r="BY2" s="90">
        <f>LN(W2)</f>
        <v>13.870072780749627</v>
      </c>
      <c r="BZ2" s="90">
        <f>LN(Z2)</f>
        <v>9.2747922532941391</v>
      </c>
      <c r="CA2" s="90">
        <f>LN(L2)</f>
        <v>13.265784501394325</v>
      </c>
      <c r="CB2" s="90">
        <f>LN(Q2)</f>
        <v>8.8318303996456855</v>
      </c>
      <c r="CC2" s="98">
        <f>LN(AC2)</f>
        <v>13.080410471116593</v>
      </c>
      <c r="CD2" s="98">
        <f>LN(AD2)</f>
        <v>11.543056366153444</v>
      </c>
      <c r="CE2" s="99"/>
    </row>
    <row r="3" spans="1:83">
      <c r="A3" s="21" t="s">
        <v>2</v>
      </c>
      <c r="B3" s="67">
        <v>518.9</v>
      </c>
      <c r="C3" s="35">
        <v>41.071062288571817</v>
      </c>
      <c r="D3" s="35">
        <v>68.945049730777413</v>
      </c>
      <c r="E3" s="35"/>
      <c r="F3" s="35"/>
      <c r="G3" s="67">
        <v>62.84</v>
      </c>
      <c r="H3" s="35"/>
      <c r="I3" s="67" t="s">
        <v>66</v>
      </c>
      <c r="J3" s="67">
        <v>3.91</v>
      </c>
      <c r="K3" s="67">
        <v>8495770.0329999998</v>
      </c>
      <c r="L3" s="86">
        <f t="shared" ref="L3:L65" si="6">K3/R3*1000</f>
        <v>565384.54780788149</v>
      </c>
      <c r="M3" s="15">
        <v>80.91</v>
      </c>
      <c r="N3" s="15">
        <v>4.74</v>
      </c>
      <c r="O3" s="15">
        <v>2.1</v>
      </c>
      <c r="P3" s="15">
        <v>1932875</v>
      </c>
      <c r="Q3" s="89">
        <f t="shared" ref="Q3:Q65" si="7">P3/T3*1000</f>
        <v>6931.2460554248664</v>
      </c>
      <c r="R3" s="67">
        <v>15026.533827179999</v>
      </c>
      <c r="S3" s="67">
        <v>5843.8842950745002</v>
      </c>
      <c r="T3" s="79">
        <v>278864</v>
      </c>
      <c r="U3" s="22"/>
      <c r="V3" s="127">
        <f t="shared" si="0"/>
        <v>16017636.926163815</v>
      </c>
      <c r="W3" s="77">
        <f t="shared" ref="W3:W65" si="8">V3/R3*1000</f>
        <v>1065956.8673908755</v>
      </c>
      <c r="X3" s="126"/>
      <c r="Y3" s="77">
        <v>2990625</v>
      </c>
      <c r="Z3" s="83">
        <f t="shared" ref="Z3:Z66" si="9">Y3/T3*1000</f>
        <v>10724.313643926787</v>
      </c>
      <c r="AA3" s="95">
        <v>14967.3</v>
      </c>
      <c r="AB3" s="96">
        <f t="shared" ref="AB3:AB66" si="10">AA3*B3</f>
        <v>7766531.9699999997</v>
      </c>
      <c r="AC3" s="96">
        <f t="shared" ref="AC3:AC65" si="11">AB3/R3*1000</f>
        <v>516854.52276105707</v>
      </c>
      <c r="AD3" s="96">
        <f t="shared" ref="AD3:AD65" si="12">AB3/AJ3</f>
        <v>110460.60219254997</v>
      </c>
      <c r="AE3" s="23" t="e">
        <f t="shared" ref="AE3:AE65" si="13">I3/4</f>
        <v>#VALUE!</v>
      </c>
      <c r="AF3" s="23">
        <f t="shared" ref="AF3:AF65" si="14">N3/4</f>
        <v>1.1850000000000001</v>
      </c>
      <c r="AG3" s="23">
        <f t="shared" ref="AG3:AG65" si="15">J3/4</f>
        <v>0.97750000000000004</v>
      </c>
      <c r="AH3" s="23">
        <f t="shared" ref="AH3:AH65" si="16">O3/4</f>
        <v>0.52500000000000002</v>
      </c>
      <c r="AI3" s="23">
        <f>(1+J3/4/100)*AI2</f>
        <v>101.93931068750001</v>
      </c>
      <c r="AJ3" s="24">
        <f t="shared" ref="AJ3:AJ65" si="17">(AI3/((1/4)*$AI$46+(1/4)*$AI$47+(1/4)*$AI$48+(1/4)*$AI$49))*100</f>
        <v>70.310425761229595</v>
      </c>
      <c r="AK3" s="23">
        <f>(1+J3/100)*AK2</f>
        <v>107.86897099999999</v>
      </c>
      <c r="AL3" s="24">
        <f t="shared" ref="AL3:AL65" si="18">(AK3/((1/4)*$AK$46+(1/4)*$AK$47+(1/4)*$AK$48+(1/4)*$AK$49))*100</f>
        <v>25.072178991777879</v>
      </c>
      <c r="AM3" s="23">
        <f>(1+O3/4/100)*AM2</f>
        <v>100.94217875000001</v>
      </c>
      <c r="AN3" s="24">
        <f t="shared" ref="AN3:AN65" si="19">(AM3/((1/4)*$AM$46+(1/4)*$AM$47+(1/4)*$AM$48+(1/4)*$AM$49))*100</f>
        <v>75.616340180896799</v>
      </c>
      <c r="AO3" s="24">
        <f>(1+O3/100)*AO2</f>
        <v>103.79485999999999</v>
      </c>
      <c r="AP3" s="24">
        <f t="shared" ref="AP3:AP65" si="20">(AO3/((1/4)*$AO$46+(1/4)*$AO$47+(1/4)*$AO$48+(1/4)*$AO$49))*100</f>
        <v>33.121889673862398</v>
      </c>
      <c r="AQ3" s="24">
        <f t="shared" ref="AQ3:AQ65" si="21">(B3/((1/4)*$B$46+(1/4)*$B$47+(1/4)*$B$48+(1/4)*$B$49))*100</f>
        <v>102.60111320922599</v>
      </c>
      <c r="AR3" s="27">
        <f t="shared" ref="AR3:AR65" si="22">(B3*AM3)/AI3</f>
        <v>513.8243156650833</v>
      </c>
      <c r="AS3" s="28">
        <f t="shared" ref="AS3:AS65" si="23">((AQ3/100)*(AM3/100))/(AI3/100)</f>
        <v>1.0159750776875365</v>
      </c>
      <c r="AT3" s="28">
        <f t="shared" ref="AT3:AT65" si="24">(AQ3*AM3)/AI3</f>
        <v>101.59750776875367</v>
      </c>
      <c r="AU3" s="28">
        <f t="shared" ref="AU3:AU65" si="25">D3/C3</f>
        <v>1.6786770511646016</v>
      </c>
      <c r="AV3" s="28">
        <f>(AU3-AU2)/AU2*100</f>
        <v>-1.667400585261045</v>
      </c>
      <c r="AW3" s="28">
        <f t="shared" ref="AW3:AW65" si="26">D3/C3*100</f>
        <v>167.86770511646017</v>
      </c>
      <c r="AX3" s="28">
        <f>(AW3-AW2)/AW2*100</f>
        <v>-1.6674005852610407</v>
      </c>
      <c r="AY3" s="28">
        <f t="shared" ref="AY3:AY65" si="27">(D4/D3-1)*100</f>
        <v>7.0327552986512387</v>
      </c>
      <c r="AZ3" s="28">
        <f t="shared" ref="AZ3:AZ65" si="28">(D4/D3-1)*4*100</f>
        <v>28.131021194604955</v>
      </c>
      <c r="BA3" s="24">
        <f t="shared" ref="BA3:BA65" si="29">(K3/((1/4)*$K$46+(1/4)*$K$47+(1/4)*$K$48+(1/4)*$K$49))*100</f>
        <v>54.144644547962258</v>
      </c>
      <c r="BB3" s="24">
        <f t="shared" ref="BB3:BB65" si="30">(P3/((1/4)*$P$46+(1/4)*$P$47+(1/4)*$P$48+(1/4)*$P$49))*100</f>
        <v>77.035169745898031</v>
      </c>
      <c r="BC3" s="29">
        <f t="shared" ref="BC3:BC65" si="31">LN(AJ3)</f>
        <v>4.2529200916788623</v>
      </c>
      <c r="BD3" s="29">
        <f>(BC3-BC2)*100</f>
        <v>0.97275337585109867</v>
      </c>
      <c r="BE3" s="29">
        <f>BD3*4</f>
        <v>3.8910135034043947</v>
      </c>
      <c r="BF3" s="29">
        <f t="shared" ref="BF3:BF65" si="32">LN(AN3)</f>
        <v>4.3256723997895641</v>
      </c>
      <c r="BG3" s="29">
        <f>(BF3-BF2)*100</f>
        <v>0.52362667952463582</v>
      </c>
      <c r="BH3" s="29">
        <f>BG3*4</f>
        <v>2.0945067180985433</v>
      </c>
      <c r="BI3" s="29">
        <f t="shared" ref="BI3:BI65" si="33">LN(AQ3)</f>
        <v>4.630848782670264</v>
      </c>
      <c r="BJ3" s="30">
        <f t="shared" ref="BJ3:BJ34" si="34">LN(AR3)</f>
        <v>6.2418814087118477</v>
      </c>
      <c r="BK3" s="29">
        <f t="shared" ref="BK3:BK65" si="35">LN(AS3)</f>
        <v>1.5848819020326931E-2</v>
      </c>
      <c r="BL3" s="29">
        <f t="shared" ref="BL3:BL34" si="36">LN(AT3)</f>
        <v>4.6210190050084181</v>
      </c>
      <c r="BM3" s="29">
        <f t="shared" ref="BM3:BM34" si="37">LN(AU3)</f>
        <v>0.51800601365327725</v>
      </c>
      <c r="BN3" s="29">
        <f>(BM3-BM2)*100</f>
        <v>-1.6814581923159655</v>
      </c>
      <c r="BO3" s="29">
        <f t="shared" si="1"/>
        <v>5.1231761996413683</v>
      </c>
      <c r="BP3" s="29">
        <f>(BO3-BO2)*100</f>
        <v>-1.6814581923160432</v>
      </c>
      <c r="BQ3" s="29">
        <f t="shared" si="2"/>
        <v>4.1405918133874202</v>
      </c>
      <c r="BR3" s="29" t="e">
        <f t="shared" si="3"/>
        <v>#NUM!</v>
      </c>
      <c r="BS3" s="29">
        <f t="shared" si="4"/>
        <v>3.9916590682414013</v>
      </c>
      <c r="BT3" s="29">
        <f t="shared" ref="BT3:BT65" si="38">LN(K3)</f>
        <v>15.955078954418614</v>
      </c>
      <c r="BU3" s="29">
        <f t="shared" ref="BU3:BU65" si="39">LN(V3)</f>
        <v>16.589200980994054</v>
      </c>
      <c r="BV3" s="29">
        <f t="shared" si="5"/>
        <v>4.3933374258197482</v>
      </c>
      <c r="BW3" s="29">
        <f t="shared" ref="BW3:BW65" si="40">LN(Y3)</f>
        <v>14.910992953623456</v>
      </c>
      <c r="BX3" s="64">
        <f t="shared" ref="BX3:BX65" si="41">LN(BB3)</f>
        <v>4.3442620675219059</v>
      </c>
      <c r="BY3" s="90">
        <f t="shared" ref="BY3:BY65" si="42">LN(W3)</f>
        <v>13.87938342077944</v>
      </c>
      <c r="BZ3" s="90">
        <f t="shared" ref="BZ3:BZ65" si="43">LN(Z3)</f>
        <v>9.2802687458441309</v>
      </c>
      <c r="CA3" s="90">
        <f t="shared" ref="CA3:CA65" si="44">LN(L3)</f>
        <v>13.245261394204</v>
      </c>
      <c r="CB3" s="90">
        <f t="shared" ref="CB3:CB65" si="45">LN(Q3)</f>
        <v>8.8437948819984058</v>
      </c>
      <c r="CC3" s="98">
        <f t="shared" ref="CC3:CD65" si="46">LN(AC3)</f>
        <v>13.155516726584361</v>
      </c>
      <c r="CD3" s="98">
        <f t="shared" si="46"/>
        <v>11.612414195120111</v>
      </c>
    </row>
    <row r="4" spans="1:83">
      <c r="A4" s="21" t="s">
        <v>3</v>
      </c>
      <c r="B4" s="67">
        <v>531.11</v>
      </c>
      <c r="C4" s="35">
        <v>42.077062749314251</v>
      </c>
      <c r="D4" s="35">
        <v>73.793786368876397</v>
      </c>
      <c r="E4" s="35"/>
      <c r="F4" s="35"/>
      <c r="G4" s="67">
        <v>62.54</v>
      </c>
      <c r="H4" s="35"/>
      <c r="I4" s="67" t="s">
        <v>66</v>
      </c>
      <c r="J4" s="67">
        <v>3.18</v>
      </c>
      <c r="K4" s="67">
        <v>8667859.4600000009</v>
      </c>
      <c r="L4" s="86">
        <f t="shared" si="6"/>
        <v>574765.3783322837</v>
      </c>
      <c r="M4" s="15">
        <v>81.93</v>
      </c>
      <c r="N4" s="15">
        <v>5.09</v>
      </c>
      <c r="O4" s="15">
        <v>2.34</v>
      </c>
      <c r="P4" s="15">
        <v>1954825</v>
      </c>
      <c r="Q4" s="89">
        <f t="shared" si="7"/>
        <v>6987.7319473388843</v>
      </c>
      <c r="R4" s="67">
        <v>15080.691681795999</v>
      </c>
      <c r="S4" s="67">
        <v>5920.1790597877998</v>
      </c>
      <c r="T4" s="79">
        <v>279751</v>
      </c>
      <c r="U4" s="22"/>
      <c r="V4" s="127">
        <f t="shared" si="0"/>
        <v>16187287.992422383</v>
      </c>
      <c r="W4" s="77">
        <f t="shared" si="8"/>
        <v>1073378.3525302201</v>
      </c>
      <c r="X4" s="126"/>
      <c r="Y4" s="77">
        <v>3028275</v>
      </c>
      <c r="Z4" s="83">
        <f t="shared" si="9"/>
        <v>10824.894280985591</v>
      </c>
      <c r="AA4" s="95">
        <v>14610.4</v>
      </c>
      <c r="AB4" s="96">
        <f t="shared" si="10"/>
        <v>7759729.5439999998</v>
      </c>
      <c r="AC4" s="96">
        <f t="shared" si="11"/>
        <v>514547.32367261511</v>
      </c>
      <c r="AD4" s="96">
        <f t="shared" si="12"/>
        <v>109493.38134254716</v>
      </c>
      <c r="AE4" s="23" t="e">
        <f t="shared" si="13"/>
        <v>#VALUE!</v>
      </c>
      <c r="AF4" s="23">
        <f t="shared" si="14"/>
        <v>1.2725</v>
      </c>
      <c r="AG4" s="23">
        <f t="shared" si="15"/>
        <v>0.79500000000000004</v>
      </c>
      <c r="AH4" s="23">
        <f t="shared" si="16"/>
        <v>0.58499999999999996</v>
      </c>
      <c r="AI4" s="23">
        <f t="shared" ref="AI4:AI65" si="47">(1+J4/4/100)*AI3</f>
        <v>102.74972820746562</v>
      </c>
      <c r="AJ4" s="24">
        <f t="shared" si="17"/>
        <v>70.869393646031355</v>
      </c>
      <c r="AK4" s="23">
        <f t="shared" ref="AK4:AK65" si="48">(1+J4/100)*AK3</f>
        <v>111.29920427779999</v>
      </c>
      <c r="AL4" s="24">
        <f t="shared" si="18"/>
        <v>25.869474283716414</v>
      </c>
      <c r="AM4" s="23">
        <f t="shared" ref="AM4:AM65" si="49">(1+O4/4/100)*AM3</f>
        <v>101.5326904956875</v>
      </c>
      <c r="AN4" s="24">
        <f t="shared" si="19"/>
        <v>76.05869577095504</v>
      </c>
      <c r="AO4" s="24">
        <f t="shared" ref="AO4:AO65" si="50">(1+O4/100)*AO3</f>
        <v>106.223659724</v>
      </c>
      <c r="AP4" s="24">
        <f t="shared" si="20"/>
        <v>33.896941892230778</v>
      </c>
      <c r="AQ4" s="24">
        <f t="shared" si="21"/>
        <v>105.01537336009254</v>
      </c>
      <c r="AR4" s="27">
        <f t="shared" si="22"/>
        <v>524.8191716895119</v>
      </c>
      <c r="AS4" s="28">
        <f t="shared" si="23"/>
        <v>1.0377149980514133</v>
      </c>
      <c r="AT4" s="28">
        <f t="shared" si="24"/>
        <v>103.77149980514133</v>
      </c>
      <c r="AU4" s="28">
        <f t="shared" si="25"/>
        <v>1.753777035448584</v>
      </c>
      <c r="AV4" s="28">
        <f t="shared" ref="AV4:AV65" si="51">(AU4-AU3)/AU3*100</f>
        <v>4.4737601095982615</v>
      </c>
      <c r="AW4" s="28">
        <f t="shared" si="26"/>
        <v>175.37770354485841</v>
      </c>
      <c r="AX4" s="28">
        <f t="shared" ref="AX4:AX65" si="52">(AW4-AW3)/AW3*100</f>
        <v>4.4737601095982606</v>
      </c>
      <c r="AY4" s="28">
        <f t="shared" si="27"/>
        <v>-3.6903690369036846</v>
      </c>
      <c r="AZ4" s="28">
        <f t="shared" si="28"/>
        <v>-14.761476147614738</v>
      </c>
      <c r="BA4" s="24">
        <f t="shared" si="29"/>
        <v>55.241392790815461</v>
      </c>
      <c r="BB4" s="24">
        <f t="shared" si="30"/>
        <v>77.909991954226271</v>
      </c>
      <c r="BC4" s="29">
        <f t="shared" si="31"/>
        <v>4.2608386569231582</v>
      </c>
      <c r="BD4" s="29">
        <f t="shared" ref="BD4:BD65" si="53">(BC4-BC3)*100</f>
        <v>0.79185652442959054</v>
      </c>
      <c r="BE4" s="29">
        <f t="shared" ref="BE4:BE65" si="54">BD4*4</f>
        <v>3.1674260977183621</v>
      </c>
      <c r="BF4" s="29">
        <f t="shared" si="32"/>
        <v>4.3315053549820073</v>
      </c>
      <c r="BG4" s="29">
        <f t="shared" ref="BG4:BG65" si="55">(BF4-BF3)*100</f>
        <v>0.5832955192443201</v>
      </c>
      <c r="BH4" s="29">
        <f t="shared" ref="BH4:BH65" si="56">BG4*4</f>
        <v>2.3331820769772804</v>
      </c>
      <c r="BI4" s="29">
        <f t="shared" si="33"/>
        <v>4.6541067523934556</v>
      </c>
      <c r="BJ4" s="30">
        <f t="shared" si="34"/>
        <v>6.2630537683831866</v>
      </c>
      <c r="BK4" s="29">
        <f t="shared" si="35"/>
        <v>3.7021178691666448E-2</v>
      </c>
      <c r="BL4" s="29">
        <f t="shared" si="36"/>
        <v>4.6421913646797579</v>
      </c>
      <c r="BM4" s="29">
        <f t="shared" si="37"/>
        <v>0.5617717681096297</v>
      </c>
      <c r="BN4" s="29">
        <f t="shared" ref="BN4:BN65" si="57">(BM4-BM3)*100</f>
        <v>4.376575445635245</v>
      </c>
      <c r="BO4" s="29">
        <f t="shared" si="1"/>
        <v>5.1669419540977213</v>
      </c>
      <c r="BP4" s="29">
        <f t="shared" ref="BP4:BP65" si="58">(BO4-BO3)*100</f>
        <v>4.3765754456353001</v>
      </c>
      <c r="BQ4" s="29">
        <f t="shared" si="2"/>
        <v>4.1358063520296948</v>
      </c>
      <c r="BR4" s="29" t="e">
        <f t="shared" si="3"/>
        <v>#NUM!</v>
      </c>
      <c r="BS4" s="29">
        <f t="shared" si="4"/>
        <v>4.0117125416702955</v>
      </c>
      <c r="BT4" s="29">
        <f t="shared" si="38"/>
        <v>15.975132427847507</v>
      </c>
      <c r="BU4" s="29">
        <f t="shared" si="39"/>
        <v>16.599736800345053</v>
      </c>
      <c r="BV4" s="29">
        <f t="shared" si="5"/>
        <v>4.4058652241537235</v>
      </c>
      <c r="BW4" s="29">
        <f t="shared" si="40"/>
        <v>14.923503708438135</v>
      </c>
      <c r="BX4" s="64">
        <f t="shared" si="41"/>
        <v>4.3555542110726586</v>
      </c>
      <c r="BY4" s="90">
        <f t="shared" si="42"/>
        <v>13.88632157132402</v>
      </c>
      <c r="BZ4" s="90">
        <f t="shared" si="43"/>
        <v>9.2896037866322931</v>
      </c>
      <c r="CA4" s="90">
        <f t="shared" si="44"/>
        <v>13.261717198826474</v>
      </c>
      <c r="CB4" s="90">
        <f t="shared" si="45"/>
        <v>8.8519113115226418</v>
      </c>
      <c r="CC4" s="98">
        <f t="shared" si="46"/>
        <v>13.151042809953685</v>
      </c>
      <c r="CD4" s="98">
        <f t="shared" si="46"/>
        <v>11.603619382051559</v>
      </c>
    </row>
    <row r="5" spans="1:83">
      <c r="A5" s="21" t="s">
        <v>4</v>
      </c>
      <c r="B5" s="67">
        <v>530.07000000000005</v>
      </c>
      <c r="C5" s="35">
        <v>45.444977335278068</v>
      </c>
      <c r="D5" s="35">
        <v>71.070523325560529</v>
      </c>
      <c r="E5" s="35"/>
      <c r="F5" s="35"/>
      <c r="G5" s="67">
        <v>66.53</v>
      </c>
      <c r="H5" s="35"/>
      <c r="I5" s="67" t="s">
        <v>66</v>
      </c>
      <c r="J5" s="67">
        <v>2.4500000000000002</v>
      </c>
      <c r="K5" s="67">
        <v>8867760.2689999994</v>
      </c>
      <c r="L5" s="86">
        <f t="shared" si="6"/>
        <v>586043.17297578196</v>
      </c>
      <c r="M5" s="15">
        <v>83.35</v>
      </c>
      <c r="N5" s="15">
        <v>5.3</v>
      </c>
      <c r="O5" s="15">
        <v>2.62</v>
      </c>
      <c r="P5" s="15">
        <v>1983525</v>
      </c>
      <c r="Q5" s="89">
        <f t="shared" si="7"/>
        <v>7069.0718195814561</v>
      </c>
      <c r="R5" s="67">
        <v>15131.581900309</v>
      </c>
      <c r="S5" s="67">
        <v>6043.8333441145996</v>
      </c>
      <c r="T5" s="79">
        <v>280592</v>
      </c>
      <c r="U5" s="22"/>
      <c r="V5" s="127">
        <f t="shared" si="0"/>
        <v>16295575.853051661</v>
      </c>
      <c r="W5" s="77">
        <f t="shared" si="8"/>
        <v>1076924.8027345305</v>
      </c>
      <c r="X5" s="126"/>
      <c r="Y5" s="77">
        <v>3080825</v>
      </c>
      <c r="Z5" s="83">
        <f t="shared" si="9"/>
        <v>10979.732137765866</v>
      </c>
      <c r="AA5" s="95">
        <v>14675.2</v>
      </c>
      <c r="AB5" s="96">
        <f t="shared" si="10"/>
        <v>7778883.2640000014</v>
      </c>
      <c r="AC5" s="96">
        <f t="shared" si="11"/>
        <v>514082.61973198911</v>
      </c>
      <c r="AD5" s="96">
        <f t="shared" si="12"/>
        <v>109095.43964375688</v>
      </c>
      <c r="AE5" s="23" t="e">
        <f t="shared" si="13"/>
        <v>#VALUE!</v>
      </c>
      <c r="AF5" s="23">
        <f t="shared" si="14"/>
        <v>1.325</v>
      </c>
      <c r="AG5" s="23">
        <f t="shared" si="15"/>
        <v>0.61250000000000004</v>
      </c>
      <c r="AH5" s="23">
        <f t="shared" si="16"/>
        <v>0.65500000000000003</v>
      </c>
      <c r="AI5" s="23">
        <f t="shared" si="47"/>
        <v>103.37907029273634</v>
      </c>
      <c r="AJ5" s="24">
        <f t="shared" si="17"/>
        <v>71.303468682113305</v>
      </c>
      <c r="AK5" s="23">
        <f t="shared" si="48"/>
        <v>114.02603478260609</v>
      </c>
      <c r="AL5" s="24">
        <f t="shared" si="18"/>
        <v>26.503276403667471</v>
      </c>
      <c r="AM5" s="23">
        <f t="shared" si="49"/>
        <v>102.19772961843427</v>
      </c>
      <c r="AN5" s="24">
        <f t="shared" si="19"/>
        <v>76.556880228254812</v>
      </c>
      <c r="AO5" s="24">
        <f t="shared" si="50"/>
        <v>109.0067196087688</v>
      </c>
      <c r="AP5" s="24">
        <f t="shared" si="20"/>
        <v>34.785041769807229</v>
      </c>
      <c r="AQ5" s="24">
        <f t="shared" si="21"/>
        <v>104.8097361318451</v>
      </c>
      <c r="AR5" s="27">
        <f t="shared" si="22"/>
        <v>524.01274634648848</v>
      </c>
      <c r="AS5" s="28">
        <f t="shared" si="23"/>
        <v>1.0361204685097996</v>
      </c>
      <c r="AT5" s="28">
        <f t="shared" si="24"/>
        <v>103.61204685097994</v>
      </c>
      <c r="AU5" s="28">
        <f t="shared" si="25"/>
        <v>1.5638807078992609</v>
      </c>
      <c r="AV5" s="28">
        <f t="shared" si="51"/>
        <v>-10.827848906161043</v>
      </c>
      <c r="AW5" s="28">
        <f t="shared" si="26"/>
        <v>156.3880707899261</v>
      </c>
      <c r="AX5" s="28">
        <f t="shared" si="52"/>
        <v>-10.827848906161041</v>
      </c>
      <c r="AY5" s="28">
        <f t="shared" si="27"/>
        <v>9.3457943925234765E-2</v>
      </c>
      <c r="AZ5" s="28">
        <f t="shared" si="28"/>
        <v>0.37383177570093906</v>
      </c>
      <c r="BA5" s="24">
        <f t="shared" si="29"/>
        <v>56.515386579031613</v>
      </c>
      <c r="BB5" s="24">
        <f t="shared" si="30"/>
        <v>79.053836937325158</v>
      </c>
      <c r="BC5" s="29">
        <f t="shared" si="31"/>
        <v>4.2669449753549191</v>
      </c>
      <c r="BD5" s="29">
        <f t="shared" si="53"/>
        <v>0.61063184317609043</v>
      </c>
      <c r="BE5" s="29">
        <f t="shared" si="54"/>
        <v>2.4425273727043617</v>
      </c>
      <c r="BF5" s="29">
        <f t="shared" si="32"/>
        <v>4.3380339969447084</v>
      </c>
      <c r="BG5" s="29">
        <f t="shared" si="55"/>
        <v>0.65286419627010872</v>
      </c>
      <c r="BH5" s="29">
        <f t="shared" si="56"/>
        <v>2.6114567850804349</v>
      </c>
      <c r="BI5" s="29">
        <f t="shared" si="33"/>
        <v>4.6521466695932387</v>
      </c>
      <c r="BJ5" s="30">
        <f t="shared" si="34"/>
        <v>6.2615160091139108</v>
      </c>
      <c r="BK5" s="29">
        <f t="shared" si="35"/>
        <v>3.548341942238982E-2</v>
      </c>
      <c r="BL5" s="29">
        <f t="shared" si="36"/>
        <v>4.6406536054104812</v>
      </c>
      <c r="BM5" s="29">
        <f t="shared" si="37"/>
        <v>0.44717036549243094</v>
      </c>
      <c r="BN5" s="29">
        <f t="shared" si="57"/>
        <v>-11.460140261719875</v>
      </c>
      <c r="BO5" s="29">
        <f t="shared" si="1"/>
        <v>5.0523405514805226</v>
      </c>
      <c r="BP5" s="29">
        <f t="shared" si="58"/>
        <v>-11.460140261719864</v>
      </c>
      <c r="BQ5" s="29">
        <f t="shared" si="2"/>
        <v>4.1976529737537964</v>
      </c>
      <c r="BR5" s="29" t="e">
        <f t="shared" si="3"/>
        <v>#NUM!</v>
      </c>
      <c r="BS5" s="29">
        <f t="shared" si="4"/>
        <v>4.034512929910048</v>
      </c>
      <c r="BT5" s="29">
        <f t="shared" si="38"/>
        <v>15.997932816087259</v>
      </c>
      <c r="BU5" s="29">
        <f t="shared" si="39"/>
        <v>16.60640420887772</v>
      </c>
      <c r="BV5" s="29">
        <f t="shared" si="5"/>
        <v>4.4230486091968029</v>
      </c>
      <c r="BW5" s="29">
        <f t="shared" si="40"/>
        <v>14.940707976225294</v>
      </c>
      <c r="BX5" s="64">
        <f t="shared" si="41"/>
        <v>4.3701291005841254</v>
      </c>
      <c r="BY5" s="90">
        <f t="shared" si="42"/>
        <v>13.889620132655919</v>
      </c>
      <c r="BZ5" s="90">
        <f t="shared" si="43"/>
        <v>9.3038063192983582</v>
      </c>
      <c r="CA5" s="90">
        <f t="shared" si="44"/>
        <v>13.281148739865458</v>
      </c>
      <c r="CB5" s="90">
        <f t="shared" si="45"/>
        <v>8.8634844659130145</v>
      </c>
      <c r="CC5" s="98">
        <f t="shared" si="46"/>
        <v>13.150139270298398</v>
      </c>
      <c r="CD5" s="98">
        <f t="shared" si="46"/>
        <v>11.59997837116528</v>
      </c>
    </row>
    <row r="6" spans="1:83">
      <c r="A6" s="21" t="s">
        <v>5</v>
      </c>
      <c r="B6" s="67">
        <v>505.81</v>
      </c>
      <c r="C6" s="35">
        <v>44.307759423134435</v>
      </c>
      <c r="D6" s="35">
        <v>71.136944375397505</v>
      </c>
      <c r="E6" s="35"/>
      <c r="F6" s="35"/>
      <c r="G6" s="67">
        <v>64.95</v>
      </c>
      <c r="H6" s="35"/>
      <c r="I6" s="67">
        <v>9.39</v>
      </c>
      <c r="J6" s="67">
        <v>3.19</v>
      </c>
      <c r="K6" s="67">
        <v>8937799.5460000001</v>
      </c>
      <c r="L6" s="86">
        <f t="shared" si="6"/>
        <v>588722.87918897765</v>
      </c>
      <c r="M6" s="15">
        <v>83.59</v>
      </c>
      <c r="N6" s="15">
        <v>5.67</v>
      </c>
      <c r="O6" s="15">
        <v>3.24</v>
      </c>
      <c r="P6" s="15">
        <v>2013725</v>
      </c>
      <c r="Q6" s="89">
        <f t="shared" si="7"/>
        <v>7158.536672070074</v>
      </c>
      <c r="R6" s="67">
        <v>15181.675219269</v>
      </c>
      <c r="S6" s="67">
        <v>5980.7970644147999</v>
      </c>
      <c r="T6" s="79">
        <v>281304</v>
      </c>
      <c r="U6" s="22"/>
      <c r="V6" s="127">
        <f t="shared" si="0"/>
        <v>16393444.570253082</v>
      </c>
      <c r="W6" s="77">
        <f t="shared" si="8"/>
        <v>1079817.8944999478</v>
      </c>
      <c r="X6" s="126"/>
      <c r="Y6" s="77">
        <v>3089775</v>
      </c>
      <c r="Z6" s="83">
        <f t="shared" si="9"/>
        <v>10983.757785171914</v>
      </c>
      <c r="AA6" s="95">
        <v>14439.1</v>
      </c>
      <c r="AB6" s="96">
        <f t="shared" si="10"/>
        <v>7303441.1710000001</v>
      </c>
      <c r="AC6" s="96">
        <f t="shared" si="11"/>
        <v>481069.51739622722</v>
      </c>
      <c r="AD6" s="96">
        <f t="shared" si="12"/>
        <v>101617.17501123709</v>
      </c>
      <c r="AE6" s="23">
        <f t="shared" si="13"/>
        <v>2.3475000000000001</v>
      </c>
      <c r="AF6" s="23">
        <f t="shared" si="14"/>
        <v>1.4175</v>
      </c>
      <c r="AG6" s="23">
        <f t="shared" si="15"/>
        <v>0.79749999999999999</v>
      </c>
      <c r="AH6" s="23">
        <f t="shared" si="16"/>
        <v>0.81</v>
      </c>
      <c r="AI6" s="23">
        <f t="shared" si="47"/>
        <v>104.20351837832092</v>
      </c>
      <c r="AJ6" s="24">
        <f t="shared" si="17"/>
        <v>71.87211384485316</v>
      </c>
      <c r="AK6" s="23">
        <f t="shared" si="48"/>
        <v>117.66346529217122</v>
      </c>
      <c r="AL6" s="24">
        <f t="shared" si="18"/>
        <v>27.348730920944458</v>
      </c>
      <c r="AM6" s="23">
        <f t="shared" si="49"/>
        <v>103.02553122834358</v>
      </c>
      <c r="AN6" s="24">
        <f t="shared" si="19"/>
        <v>77.176990958103673</v>
      </c>
      <c r="AO6" s="24">
        <f t="shared" si="50"/>
        <v>112.53853732409291</v>
      </c>
      <c r="AP6" s="24">
        <f t="shared" si="20"/>
        <v>35.912077123148983</v>
      </c>
      <c r="AQ6" s="24">
        <f t="shared" si="21"/>
        <v>100.01285232676547</v>
      </c>
      <c r="AR6" s="27">
        <f t="shared" si="22"/>
        <v>500.09198116913103</v>
      </c>
      <c r="AS6" s="28">
        <f t="shared" si="23"/>
        <v>0.9888223930422072</v>
      </c>
      <c r="AT6" s="28">
        <f t="shared" si="24"/>
        <v>98.882239304220718</v>
      </c>
      <c r="AU6" s="28">
        <f t="shared" si="25"/>
        <v>1.6055188820551087</v>
      </c>
      <c r="AV6" s="28">
        <f t="shared" si="51"/>
        <v>2.6624904281720938</v>
      </c>
      <c r="AW6" s="28">
        <f t="shared" si="26"/>
        <v>160.55188820551086</v>
      </c>
      <c r="AX6" s="28">
        <f t="shared" si="52"/>
        <v>2.66249042817208</v>
      </c>
      <c r="AY6" s="28">
        <f t="shared" si="27"/>
        <v>-1.1204481792717047</v>
      </c>
      <c r="AZ6" s="28">
        <f t="shared" si="28"/>
        <v>-4.4817927170868188</v>
      </c>
      <c r="BA6" s="24">
        <f t="shared" si="29"/>
        <v>56.961755977312301</v>
      </c>
      <c r="BB6" s="24">
        <f t="shared" si="30"/>
        <v>80.257464759261978</v>
      </c>
      <c r="BC6" s="29">
        <f t="shared" si="31"/>
        <v>4.2748883431092297</v>
      </c>
      <c r="BD6" s="29">
        <f t="shared" si="53"/>
        <v>0.79433677543105929</v>
      </c>
      <c r="BE6" s="29">
        <f t="shared" si="54"/>
        <v>3.1773471017242372</v>
      </c>
      <c r="BF6" s="29">
        <f t="shared" si="32"/>
        <v>4.3461013680224667</v>
      </c>
      <c r="BG6" s="29">
        <f t="shared" si="55"/>
        <v>0.80673710777583452</v>
      </c>
      <c r="BH6" s="29">
        <f t="shared" si="56"/>
        <v>3.2269484311033381</v>
      </c>
      <c r="BI6" s="29">
        <f t="shared" si="33"/>
        <v>4.6052987009973387</v>
      </c>
      <c r="BJ6" s="30">
        <f t="shared" si="34"/>
        <v>6.2147920438414577</v>
      </c>
      <c r="BK6" s="29">
        <f t="shared" si="35"/>
        <v>-1.1240545850062927E-2</v>
      </c>
      <c r="BL6" s="29">
        <f t="shared" si="36"/>
        <v>4.5939296401380281</v>
      </c>
      <c r="BM6" s="29">
        <f t="shared" si="37"/>
        <v>0.47344699533477197</v>
      </c>
      <c r="BN6" s="29">
        <f t="shared" si="57"/>
        <v>2.6276629842341026</v>
      </c>
      <c r="BO6" s="29">
        <f t="shared" si="1"/>
        <v>5.0786171813228629</v>
      </c>
      <c r="BP6" s="29">
        <f t="shared" si="58"/>
        <v>2.6276629842340249</v>
      </c>
      <c r="BQ6" s="29">
        <f t="shared" si="2"/>
        <v>4.1736177431166084</v>
      </c>
      <c r="BR6" s="29" t="e">
        <f t="shared" si="3"/>
        <v>#NUM!</v>
      </c>
      <c r="BS6" s="29">
        <f t="shared" si="4"/>
        <v>4.0423800948819153</v>
      </c>
      <c r="BT6" s="29">
        <f t="shared" si="38"/>
        <v>16.005799981059127</v>
      </c>
      <c r="BU6" s="29">
        <f t="shared" si="39"/>
        <v>16.612392091558529</v>
      </c>
      <c r="BV6" s="29">
        <f t="shared" si="5"/>
        <v>4.4259238957110645</v>
      </c>
      <c r="BW6" s="29">
        <f t="shared" si="40"/>
        <v>14.943608830688769</v>
      </c>
      <c r="BX6" s="64">
        <f t="shared" si="41"/>
        <v>4.3852397764911473</v>
      </c>
      <c r="BY6" s="90">
        <f t="shared" si="42"/>
        <v>13.89230296867934</v>
      </c>
      <c r="BZ6" s="90">
        <f t="shared" si="43"/>
        <v>9.3041728955997787</v>
      </c>
      <c r="CA6" s="90">
        <f t="shared" si="44"/>
        <v>13.285710858179936</v>
      </c>
      <c r="CB6" s="90">
        <f t="shared" si="45"/>
        <v>8.8760608636579832</v>
      </c>
      <c r="CC6" s="98">
        <f t="shared" si="46"/>
        <v>13.083767065456188</v>
      </c>
      <c r="CD6" s="98">
        <f t="shared" si="46"/>
        <v>11.528967845226148</v>
      </c>
    </row>
    <row r="7" spans="1:83">
      <c r="A7" s="21" t="s">
        <v>6</v>
      </c>
      <c r="B7" s="67">
        <v>538.61</v>
      </c>
      <c r="C7" s="35">
        <v>44.438976874535619</v>
      </c>
      <c r="D7" s="35">
        <v>70.339891777353841</v>
      </c>
      <c r="E7" s="35"/>
      <c r="F7" s="35"/>
      <c r="G7" s="67">
        <v>66.52</v>
      </c>
      <c r="H7" s="35"/>
      <c r="I7" s="67">
        <v>11.94</v>
      </c>
      <c r="J7" s="67">
        <v>3.62</v>
      </c>
      <c r="K7" s="67">
        <v>8974368.7420000006</v>
      </c>
      <c r="L7" s="86">
        <f t="shared" si="6"/>
        <v>589020.56973319582</v>
      </c>
      <c r="M7" s="15">
        <v>85.17</v>
      </c>
      <c r="N7" s="15">
        <v>6.27</v>
      </c>
      <c r="O7" s="15">
        <v>3.32</v>
      </c>
      <c r="P7" s="15">
        <v>2033050</v>
      </c>
      <c r="Q7" s="89">
        <f t="shared" si="7"/>
        <v>7209.3460330068574</v>
      </c>
      <c r="R7" s="67">
        <v>15236.087164265</v>
      </c>
      <c r="S7" s="67">
        <v>5962.4525088105001</v>
      </c>
      <c r="T7" s="79">
        <v>282002</v>
      </c>
      <c r="U7" s="22"/>
      <c r="V7" s="127">
        <f t="shared" si="0"/>
        <v>16476635.407020167</v>
      </c>
      <c r="W7" s="77">
        <f t="shared" si="8"/>
        <v>1081421.7081708992</v>
      </c>
      <c r="X7" s="126"/>
      <c r="Y7" s="77">
        <v>3148125</v>
      </c>
      <c r="Z7" s="83">
        <f t="shared" si="9"/>
        <v>11163.484656137191</v>
      </c>
      <c r="AA7" s="95">
        <v>14830</v>
      </c>
      <c r="AB7" s="96">
        <f t="shared" si="10"/>
        <v>7987586.2999999998</v>
      </c>
      <c r="AC7" s="96">
        <f t="shared" si="11"/>
        <v>524254.43710601976</v>
      </c>
      <c r="AD7" s="96">
        <f t="shared" si="12"/>
        <v>110139.33716935453</v>
      </c>
      <c r="AE7" s="23">
        <f t="shared" si="13"/>
        <v>2.9849999999999999</v>
      </c>
      <c r="AF7" s="23">
        <f t="shared" si="14"/>
        <v>1.5674999999999999</v>
      </c>
      <c r="AG7" s="23">
        <f t="shared" si="15"/>
        <v>0.90500000000000003</v>
      </c>
      <c r="AH7" s="23">
        <f t="shared" si="16"/>
        <v>0.83</v>
      </c>
      <c r="AI7" s="23">
        <f t="shared" si="47"/>
        <v>105.14656021964473</v>
      </c>
      <c r="AJ7" s="24">
        <f t="shared" si="17"/>
        <v>72.522556475149074</v>
      </c>
      <c r="AK7" s="23">
        <f t="shared" si="48"/>
        <v>121.92288273574782</v>
      </c>
      <c r="AL7" s="24">
        <f t="shared" si="18"/>
        <v>28.338754980282648</v>
      </c>
      <c r="AM7" s="23">
        <f t="shared" si="49"/>
        <v>103.88064313753883</v>
      </c>
      <c r="AN7" s="24">
        <f t="shared" si="19"/>
        <v>77.817559983055929</v>
      </c>
      <c r="AO7" s="24">
        <f t="shared" si="50"/>
        <v>116.27481676325279</v>
      </c>
      <c r="AP7" s="24">
        <f t="shared" si="20"/>
        <v>37.104358083637528</v>
      </c>
      <c r="AQ7" s="24">
        <f t="shared" si="21"/>
        <v>106.49833414072309</v>
      </c>
      <c r="AR7" s="27">
        <f t="shared" si="22"/>
        <v>532.12537893233275</v>
      </c>
      <c r="AS7" s="28">
        <f t="shared" si="23"/>
        <v>1.0521614231130958</v>
      </c>
      <c r="AT7" s="28">
        <f t="shared" si="24"/>
        <v>105.21614231130958</v>
      </c>
      <c r="AU7" s="28">
        <f t="shared" si="25"/>
        <v>1.5828422867597554</v>
      </c>
      <c r="AV7" s="28">
        <f t="shared" si="51"/>
        <v>-1.4124153598447067</v>
      </c>
      <c r="AW7" s="28">
        <f t="shared" si="26"/>
        <v>158.28422867597553</v>
      </c>
      <c r="AX7" s="28">
        <f t="shared" si="52"/>
        <v>-1.4124153598447062</v>
      </c>
      <c r="AY7" s="28">
        <f t="shared" si="27"/>
        <v>4.0604343720491043</v>
      </c>
      <c r="AZ7" s="28">
        <f t="shared" si="28"/>
        <v>16.241737488196417</v>
      </c>
      <c r="BA7" s="24">
        <f t="shared" si="29"/>
        <v>57.194816207419031</v>
      </c>
      <c r="BB7" s="24">
        <f t="shared" si="30"/>
        <v>81.027666999623875</v>
      </c>
      <c r="BC7" s="29">
        <f t="shared" si="31"/>
        <v>4.2838976372668167</v>
      </c>
      <c r="BD7" s="29">
        <f t="shared" si="53"/>
        <v>0.9009294157587</v>
      </c>
      <c r="BE7" s="29">
        <f t="shared" si="54"/>
        <v>3.6037176630348</v>
      </c>
      <c r="BF7" s="29">
        <f t="shared" si="32"/>
        <v>4.3543671124394994</v>
      </c>
      <c r="BG7" s="29">
        <f t="shared" si="55"/>
        <v>0.82657444170326499</v>
      </c>
      <c r="BH7" s="29">
        <f t="shared" si="56"/>
        <v>3.30629776681306</v>
      </c>
      <c r="BI7" s="29">
        <f t="shared" si="33"/>
        <v>4.668129343156</v>
      </c>
      <c r="BJ7" s="30">
        <f t="shared" si="34"/>
        <v>6.2768791362595646</v>
      </c>
      <c r="BK7" s="29">
        <f t="shared" si="35"/>
        <v>5.0846546568043355E-2</v>
      </c>
      <c r="BL7" s="29">
        <f t="shared" si="36"/>
        <v>4.656016732556135</v>
      </c>
      <c r="BM7" s="29">
        <f t="shared" si="37"/>
        <v>0.45922214659868604</v>
      </c>
      <c r="BN7" s="29">
        <f t="shared" si="57"/>
        <v>-1.4224848736085927</v>
      </c>
      <c r="BO7" s="29">
        <f t="shared" si="1"/>
        <v>5.0643923325867775</v>
      </c>
      <c r="BP7" s="29">
        <f t="shared" si="58"/>
        <v>-1.4224848736085427</v>
      </c>
      <c r="BQ7" s="29">
        <f t="shared" si="2"/>
        <v>4.1975026543247269</v>
      </c>
      <c r="BR7" s="29" t="e">
        <f t="shared" si="3"/>
        <v>#NUM!</v>
      </c>
      <c r="BS7" s="29">
        <f t="shared" si="4"/>
        <v>4.0464632685345689</v>
      </c>
      <c r="BT7" s="29">
        <f t="shared" si="38"/>
        <v>16.00988315471178</v>
      </c>
      <c r="BU7" s="29">
        <f t="shared" si="39"/>
        <v>16.617453899406282</v>
      </c>
      <c r="BV7" s="29">
        <f t="shared" si="5"/>
        <v>4.4446492591529898</v>
      </c>
      <c r="BW7" s="29">
        <f t="shared" si="40"/>
        <v>14.962317595482052</v>
      </c>
      <c r="BX7" s="64">
        <f t="shared" si="41"/>
        <v>4.3947906642479957</v>
      </c>
      <c r="BY7" s="90">
        <f t="shared" si="42"/>
        <v>13.893787129864771</v>
      </c>
      <c r="BZ7" s="90">
        <f t="shared" si="43"/>
        <v>9.3204034323705063</v>
      </c>
      <c r="CA7" s="90">
        <f t="shared" si="44"/>
        <v>13.286216385170267</v>
      </c>
      <c r="CB7" s="90">
        <f t="shared" si="45"/>
        <v>8.8831335233922761</v>
      </c>
      <c r="CC7" s="98">
        <f t="shared" si="46"/>
        <v>13.169732412449894</v>
      </c>
      <c r="CD7" s="98">
        <f t="shared" si="46"/>
        <v>11.609501544724591</v>
      </c>
    </row>
    <row r="8" spans="1:83">
      <c r="A8" s="21" t="s">
        <v>7</v>
      </c>
      <c r="B8" s="67">
        <v>565.37</v>
      </c>
      <c r="C8" s="35">
        <v>45.707412238080437</v>
      </c>
      <c r="D8" s="35">
        <v>73.19599692034366</v>
      </c>
      <c r="E8" s="35"/>
      <c r="F8" s="35"/>
      <c r="G8" s="67">
        <v>65.709999999999994</v>
      </c>
      <c r="H8" s="35"/>
      <c r="I8" s="67">
        <v>7.7</v>
      </c>
      <c r="J8" s="67">
        <v>3.96</v>
      </c>
      <c r="K8" s="67">
        <v>9057610.5429999996</v>
      </c>
      <c r="L8" s="86">
        <f t="shared" si="6"/>
        <v>592285.95862048224</v>
      </c>
      <c r="M8" s="15">
        <v>85.28</v>
      </c>
      <c r="N8" s="15">
        <v>6.52</v>
      </c>
      <c r="O8" s="15">
        <v>3.5</v>
      </c>
      <c r="P8" s="15">
        <v>2052825</v>
      </c>
      <c r="Q8" s="89">
        <f t="shared" si="7"/>
        <v>7259.7243686542724</v>
      </c>
      <c r="R8" s="67">
        <v>15292.630884069</v>
      </c>
      <c r="S8" s="67">
        <v>5992.5495191102</v>
      </c>
      <c r="T8" s="79">
        <v>282769</v>
      </c>
      <c r="U8" s="22"/>
      <c r="V8" s="127">
        <f t="shared" si="0"/>
        <v>16534721.699194701</v>
      </c>
      <c r="W8" s="77">
        <f t="shared" si="8"/>
        <v>1081221.5258801312</v>
      </c>
      <c r="X8" s="126"/>
      <c r="Y8" s="77">
        <v>3151925</v>
      </c>
      <c r="Z8" s="83">
        <f t="shared" si="9"/>
        <v>11146.642665921654</v>
      </c>
      <c r="AA8" s="95">
        <v>14398.7</v>
      </c>
      <c r="AB8" s="96">
        <f t="shared" si="10"/>
        <v>8140593.0190000003</v>
      </c>
      <c r="AC8" s="96">
        <f t="shared" si="11"/>
        <v>532321.29126195097</v>
      </c>
      <c r="AD8" s="96">
        <f t="shared" si="12"/>
        <v>111148.74568739471</v>
      </c>
      <c r="AE8" s="23">
        <f t="shared" si="13"/>
        <v>1.925</v>
      </c>
      <c r="AF8" s="23">
        <f t="shared" si="14"/>
        <v>1.63</v>
      </c>
      <c r="AG8" s="23">
        <f t="shared" si="15"/>
        <v>0.99</v>
      </c>
      <c r="AH8" s="23">
        <f t="shared" si="16"/>
        <v>0.875</v>
      </c>
      <c r="AI8" s="23">
        <f t="shared" si="47"/>
        <v>106.18751116581922</v>
      </c>
      <c r="AJ8" s="24">
        <f t="shared" si="17"/>
        <v>73.240529784253056</v>
      </c>
      <c r="AK8" s="23">
        <f t="shared" si="48"/>
        <v>126.75102889208344</v>
      </c>
      <c r="AL8" s="24">
        <f t="shared" si="18"/>
        <v>29.46096967750184</v>
      </c>
      <c r="AM8" s="23">
        <f t="shared" si="49"/>
        <v>104.78959876499229</v>
      </c>
      <c r="AN8" s="24">
        <f t="shared" si="19"/>
        <v>78.498463632907672</v>
      </c>
      <c r="AO8" s="24">
        <f t="shared" si="50"/>
        <v>120.34443534996663</v>
      </c>
      <c r="AP8" s="24">
        <f t="shared" si="20"/>
        <v>38.403010616564835</v>
      </c>
      <c r="AQ8" s="24">
        <f t="shared" si="21"/>
        <v>111.78953820601292</v>
      </c>
      <c r="AR8" s="27">
        <f t="shared" si="22"/>
        <v>557.92714984390818</v>
      </c>
      <c r="AS8" s="28">
        <f t="shared" si="23"/>
        <v>1.1031787755566702</v>
      </c>
      <c r="AT8" s="28">
        <f t="shared" si="24"/>
        <v>110.31787755566702</v>
      </c>
      <c r="AU8" s="28">
        <f t="shared" si="25"/>
        <v>1.6014032152833524</v>
      </c>
      <c r="AV8" s="28">
        <f t="shared" si="51"/>
        <v>1.1726328440209419</v>
      </c>
      <c r="AW8" s="28">
        <f t="shared" si="26"/>
        <v>160.14032152833525</v>
      </c>
      <c r="AX8" s="28">
        <f t="shared" si="52"/>
        <v>1.1726328440209541</v>
      </c>
      <c r="AY8" s="28">
        <f t="shared" si="27"/>
        <v>-0.90744101633394303</v>
      </c>
      <c r="AZ8" s="28">
        <f t="shared" si="28"/>
        <v>-3.6297640653357721</v>
      </c>
      <c r="BA8" s="24">
        <f t="shared" si="29"/>
        <v>57.72532700387071</v>
      </c>
      <c r="BB8" s="24">
        <f t="shared" si="30"/>
        <v>81.815804091637119</v>
      </c>
      <c r="BC8" s="29">
        <f t="shared" si="31"/>
        <v>4.2937489533171913</v>
      </c>
      <c r="BD8" s="29">
        <f t="shared" si="53"/>
        <v>0.98513160503745922</v>
      </c>
      <c r="BE8" s="29">
        <f t="shared" si="54"/>
        <v>3.9405264201498369</v>
      </c>
      <c r="BF8" s="29">
        <f t="shared" si="32"/>
        <v>4.3630790530415213</v>
      </c>
      <c r="BG8" s="29">
        <f t="shared" si="55"/>
        <v>0.87119406020219614</v>
      </c>
      <c r="BH8" s="29">
        <f t="shared" si="56"/>
        <v>3.4847762408087846</v>
      </c>
      <c r="BI8" s="29">
        <f t="shared" si="33"/>
        <v>4.716617980367654</v>
      </c>
      <c r="BJ8" s="30">
        <f t="shared" si="34"/>
        <v>6.324228398022866</v>
      </c>
      <c r="BK8" s="29">
        <f t="shared" si="35"/>
        <v>9.8195808331345197E-2</v>
      </c>
      <c r="BL8" s="29">
        <f t="shared" si="36"/>
        <v>4.7033659943194364</v>
      </c>
      <c r="BM8" s="29">
        <f t="shared" si="37"/>
        <v>0.47088025444965514</v>
      </c>
      <c r="BN8" s="29">
        <f t="shared" si="57"/>
        <v>1.1658107850969102</v>
      </c>
      <c r="BO8" s="29">
        <f t="shared" si="1"/>
        <v>5.0760504404377462</v>
      </c>
      <c r="BP8" s="29">
        <f t="shared" si="58"/>
        <v>1.1658107850968769</v>
      </c>
      <c r="BQ8" s="29">
        <f t="shared" si="2"/>
        <v>4.1852511209097765</v>
      </c>
      <c r="BR8" s="29" t="e">
        <f t="shared" si="3"/>
        <v>#NUM!</v>
      </c>
      <c r="BS8" s="29">
        <f t="shared" si="4"/>
        <v>4.0556960200815206</v>
      </c>
      <c r="BT8" s="29">
        <f t="shared" si="38"/>
        <v>16.019115906258733</v>
      </c>
      <c r="BU8" s="29">
        <f t="shared" si="39"/>
        <v>16.620973073243064</v>
      </c>
      <c r="BV8" s="29">
        <f t="shared" si="5"/>
        <v>4.445939960417534</v>
      </c>
      <c r="BW8" s="29">
        <f t="shared" si="40"/>
        <v>14.963523935260572</v>
      </c>
      <c r="BX8" s="64">
        <f t="shared" si="41"/>
        <v>4.4044704290014449</v>
      </c>
      <c r="BY8" s="90">
        <f t="shared" si="42"/>
        <v>13.893602002435347</v>
      </c>
      <c r="BZ8" s="90">
        <f t="shared" si="43"/>
        <v>9.3188936253513255</v>
      </c>
      <c r="CA8" s="90">
        <f t="shared" si="44"/>
        <v>13.291744835451015</v>
      </c>
      <c r="CB8" s="90">
        <f t="shared" si="45"/>
        <v>8.8900971413480239</v>
      </c>
      <c r="CC8" s="98">
        <f t="shared" si="46"/>
        <v>13.185002516974397</v>
      </c>
      <c r="CD8" s="98">
        <f t="shared" si="46"/>
        <v>11.618624634464922</v>
      </c>
    </row>
    <row r="9" spans="1:83">
      <c r="A9" s="21" t="s">
        <v>8</v>
      </c>
      <c r="B9" s="67">
        <v>572.67999999999995</v>
      </c>
      <c r="C9" s="35">
        <v>44.920107529673309</v>
      </c>
      <c r="D9" s="35">
        <v>72.531786421973933</v>
      </c>
      <c r="E9" s="35"/>
      <c r="F9" s="35"/>
      <c r="G9" s="67">
        <v>69.03</v>
      </c>
      <c r="H9" s="35"/>
      <c r="I9" s="67">
        <v>11.31</v>
      </c>
      <c r="J9" s="67">
        <v>4.57</v>
      </c>
      <c r="K9" s="67">
        <v>9089774.1539999992</v>
      </c>
      <c r="L9" s="86">
        <f t="shared" si="6"/>
        <v>592596.48483260605</v>
      </c>
      <c r="M9" s="15">
        <v>85.76</v>
      </c>
      <c r="N9" s="15">
        <v>6.47</v>
      </c>
      <c r="O9" s="15">
        <v>3.42</v>
      </c>
      <c r="P9" s="15">
        <v>2071100</v>
      </c>
      <c r="Q9" s="89">
        <f t="shared" si="7"/>
        <v>7305.0035623840458</v>
      </c>
      <c r="R9" s="67">
        <v>15338.893136647001</v>
      </c>
      <c r="S9" s="67">
        <v>6038.3977386904999</v>
      </c>
      <c r="T9" s="79">
        <v>283518</v>
      </c>
      <c r="U9" s="22"/>
      <c r="V9" s="127">
        <f t="shared" si="0"/>
        <v>16596422.758491363</v>
      </c>
      <c r="W9" s="77">
        <f t="shared" si="8"/>
        <v>1081983.0747004768</v>
      </c>
      <c r="X9" s="126"/>
      <c r="Y9" s="77">
        <v>3169825</v>
      </c>
      <c r="Z9" s="83">
        <f t="shared" si="9"/>
        <v>11180.330702107098</v>
      </c>
      <c r="AA9" s="95">
        <v>15038.3</v>
      </c>
      <c r="AB9" s="96">
        <f t="shared" si="10"/>
        <v>8612133.6439999994</v>
      </c>
      <c r="AC9" s="96">
        <f t="shared" si="11"/>
        <v>561457.30772608833</v>
      </c>
      <c r="AD9" s="96">
        <f t="shared" si="12"/>
        <v>116258.73667330651</v>
      </c>
      <c r="AE9" s="23">
        <f t="shared" si="13"/>
        <v>2.8275000000000001</v>
      </c>
      <c r="AF9" s="23">
        <f t="shared" si="14"/>
        <v>1.6174999999999999</v>
      </c>
      <c r="AG9" s="23">
        <f t="shared" si="15"/>
        <v>1.1425000000000001</v>
      </c>
      <c r="AH9" s="23">
        <f t="shared" si="16"/>
        <v>0.85499999999999998</v>
      </c>
      <c r="AI9" s="23">
        <f t="shared" si="47"/>
        <v>107.40070348088871</v>
      </c>
      <c r="AJ9" s="24">
        <f t="shared" si="17"/>
        <v>74.077302837038147</v>
      </c>
      <c r="AK9" s="23">
        <f t="shared" si="48"/>
        <v>132.54355091245165</v>
      </c>
      <c r="AL9" s="24">
        <f t="shared" si="18"/>
        <v>30.807335991763672</v>
      </c>
      <c r="AM9" s="23">
        <f t="shared" si="49"/>
        <v>105.68554983443298</v>
      </c>
      <c r="AN9" s="24">
        <f t="shared" si="19"/>
        <v>79.169625496969033</v>
      </c>
      <c r="AO9" s="24">
        <f t="shared" si="50"/>
        <v>124.46021503893549</v>
      </c>
      <c r="AP9" s="24">
        <f t="shared" si="20"/>
        <v>39.716393579651353</v>
      </c>
      <c r="AQ9" s="24">
        <f t="shared" si="21"/>
        <v>113.23493064686747</v>
      </c>
      <c r="AR9" s="27">
        <f t="shared" si="22"/>
        <v>563.53449016237539</v>
      </c>
      <c r="AS9" s="28">
        <f t="shared" si="23"/>
        <v>1.1142660632579171</v>
      </c>
      <c r="AT9" s="28">
        <f t="shared" si="24"/>
        <v>111.42660632579172</v>
      </c>
      <c r="AU9" s="28">
        <f t="shared" si="25"/>
        <v>1.6146841673088363</v>
      </c>
      <c r="AV9" s="28">
        <f t="shared" si="51"/>
        <v>0.82933216935836052</v>
      </c>
      <c r="AW9" s="28">
        <f t="shared" si="26"/>
        <v>161.46841673088363</v>
      </c>
      <c r="AX9" s="28">
        <f t="shared" si="52"/>
        <v>0.82933216935835197</v>
      </c>
      <c r="AY9" s="28">
        <f t="shared" si="27"/>
        <v>-5.7692307692307594</v>
      </c>
      <c r="AZ9" s="28">
        <f t="shared" si="28"/>
        <v>-23.076923076923038</v>
      </c>
      <c r="BA9" s="24">
        <f t="shared" si="29"/>
        <v>57.930309869250721</v>
      </c>
      <c r="BB9" s="24">
        <f t="shared" si="30"/>
        <v>82.544158344812473</v>
      </c>
      <c r="BC9" s="29">
        <f t="shared" si="31"/>
        <v>4.3051091808878263</v>
      </c>
      <c r="BD9" s="29">
        <f t="shared" si="53"/>
        <v>1.136022757063504</v>
      </c>
      <c r="BE9" s="29">
        <f t="shared" si="54"/>
        <v>4.5440910282540159</v>
      </c>
      <c r="BF9" s="29">
        <f t="shared" si="32"/>
        <v>4.3715927088067259</v>
      </c>
      <c r="BG9" s="29">
        <f t="shared" si="55"/>
        <v>0.85136557652045752</v>
      </c>
      <c r="BH9" s="29">
        <f t="shared" si="56"/>
        <v>3.4054623060818301</v>
      </c>
      <c r="BI9" s="29">
        <f t="shared" si="33"/>
        <v>4.7294646927886967</v>
      </c>
      <c r="BJ9" s="30">
        <f t="shared" si="34"/>
        <v>6.3342285386384791</v>
      </c>
      <c r="BK9" s="29">
        <f t="shared" si="35"/>
        <v>0.10819594894695812</v>
      </c>
      <c r="BL9" s="29">
        <f t="shared" si="36"/>
        <v>4.7133661349350495</v>
      </c>
      <c r="BM9" s="29">
        <f t="shared" si="37"/>
        <v>0.47913937551199887</v>
      </c>
      <c r="BN9" s="29">
        <f t="shared" si="57"/>
        <v>0.82591210623437217</v>
      </c>
      <c r="BO9" s="29">
        <f t="shared" si="1"/>
        <v>5.0843095615000902</v>
      </c>
      <c r="BP9" s="29">
        <f t="shared" si="58"/>
        <v>0.82591210623439437</v>
      </c>
      <c r="BQ9" s="29">
        <f t="shared" si="2"/>
        <v>4.2345411927153842</v>
      </c>
      <c r="BR9" s="29" t="e">
        <f t="shared" si="3"/>
        <v>#NUM!</v>
      </c>
      <c r="BS9" s="29">
        <f t="shared" si="4"/>
        <v>4.0592407341232395</v>
      </c>
      <c r="BT9" s="29">
        <f t="shared" si="38"/>
        <v>16.022660620300453</v>
      </c>
      <c r="BU9" s="29">
        <f t="shared" si="39"/>
        <v>16.624697733627645</v>
      </c>
      <c r="BV9" s="29">
        <f t="shared" si="5"/>
        <v>4.4515526973224917</v>
      </c>
      <c r="BW9" s="29">
        <f t="shared" si="40"/>
        <v>14.96918693928229</v>
      </c>
      <c r="BX9" s="64">
        <f t="shared" si="41"/>
        <v>4.4133334028084166</v>
      </c>
      <c r="BY9" s="90">
        <f t="shared" si="42"/>
        <v>13.894306095660372</v>
      </c>
      <c r="BZ9" s="90">
        <f t="shared" si="43"/>
        <v>9.3219113260665267</v>
      </c>
      <c r="CA9" s="90">
        <f t="shared" si="44"/>
        <v>13.292268982333178</v>
      </c>
      <c r="CB9" s="90">
        <f t="shared" si="45"/>
        <v>8.8963148118484785</v>
      </c>
      <c r="CC9" s="98">
        <f t="shared" si="46"/>
        <v>13.238291017725203</v>
      </c>
      <c r="CD9" s="98">
        <f t="shared" si="46"/>
        <v>11.66357347480465</v>
      </c>
    </row>
    <row r="10" spans="1:83">
      <c r="A10" s="21" t="s">
        <v>9</v>
      </c>
      <c r="B10" s="67">
        <v>592.91</v>
      </c>
      <c r="C10" s="35">
        <v>41.333497191374171</v>
      </c>
      <c r="D10" s="35">
        <v>68.347260282244676</v>
      </c>
      <c r="E10" s="35"/>
      <c r="F10" s="35"/>
      <c r="G10" s="67">
        <v>67.430000000000007</v>
      </c>
      <c r="H10" s="35"/>
      <c r="I10" s="67">
        <v>5.68</v>
      </c>
      <c r="J10" s="67">
        <v>4</v>
      </c>
      <c r="K10" s="67">
        <v>9163450.4969999995</v>
      </c>
      <c r="L10" s="86">
        <f t="shared" si="6"/>
        <v>595429.05312148563</v>
      </c>
      <c r="M10" s="15">
        <v>85.52</v>
      </c>
      <c r="N10" s="15">
        <v>5.59</v>
      </c>
      <c r="O10" s="15">
        <v>3.39</v>
      </c>
      <c r="P10" s="15">
        <v>2079850</v>
      </c>
      <c r="Q10" s="89">
        <f t="shared" si="7"/>
        <v>7319.0601367496101</v>
      </c>
      <c r="R10" s="67">
        <v>15389.659689868</v>
      </c>
      <c r="S10" s="67">
        <v>5970.6962960889014</v>
      </c>
      <c r="T10" s="79">
        <v>284169</v>
      </c>
      <c r="U10" s="22"/>
      <c r="V10" s="127">
        <f t="shared" si="0"/>
        <v>16677259.9635578</v>
      </c>
      <c r="W10" s="77">
        <f t="shared" si="8"/>
        <v>1083666.5852031487</v>
      </c>
      <c r="X10" s="126"/>
      <c r="Y10" s="77">
        <v>3160825</v>
      </c>
      <c r="Z10" s="83">
        <f t="shared" si="9"/>
        <v>11123.04649697891</v>
      </c>
      <c r="AA10" s="95">
        <v>14828.4</v>
      </c>
      <c r="AB10" s="96">
        <f t="shared" si="10"/>
        <v>8791906.6439999994</v>
      </c>
      <c r="AC10" s="96">
        <f t="shared" si="11"/>
        <v>571286.61849412275</v>
      </c>
      <c r="AD10" s="96">
        <f t="shared" si="12"/>
        <v>117510.46177418283</v>
      </c>
      <c r="AE10" s="23">
        <f t="shared" si="13"/>
        <v>1.42</v>
      </c>
      <c r="AF10" s="23">
        <f t="shared" si="14"/>
        <v>1.3975</v>
      </c>
      <c r="AG10" s="23">
        <f t="shared" si="15"/>
        <v>1</v>
      </c>
      <c r="AH10" s="23">
        <f t="shared" si="16"/>
        <v>0.84750000000000003</v>
      </c>
      <c r="AI10" s="23">
        <f t="shared" si="47"/>
        <v>108.47471051569759</v>
      </c>
      <c r="AJ10" s="24">
        <f t="shared" si="17"/>
        <v>74.818075865408531</v>
      </c>
      <c r="AK10" s="23">
        <f t="shared" si="48"/>
        <v>137.84529294894972</v>
      </c>
      <c r="AL10" s="24">
        <f t="shared" si="18"/>
        <v>32.039629431434221</v>
      </c>
      <c r="AM10" s="23">
        <f t="shared" si="49"/>
        <v>106.5812348692798</v>
      </c>
      <c r="AN10" s="24">
        <f t="shared" si="19"/>
        <v>79.840588073055841</v>
      </c>
      <c r="AO10" s="24">
        <f t="shared" si="50"/>
        <v>128.67941632875539</v>
      </c>
      <c r="AP10" s="24">
        <f t="shared" si="20"/>
        <v>41.062779322001539</v>
      </c>
      <c r="AQ10" s="24">
        <f t="shared" si="21"/>
        <v>117.23497019248829</v>
      </c>
      <c r="AR10" s="27">
        <f t="shared" si="22"/>
        <v>582.56048498234884</v>
      </c>
      <c r="AS10" s="28">
        <f t="shared" si="23"/>
        <v>1.1518858020985847</v>
      </c>
      <c r="AT10" s="28">
        <f t="shared" si="24"/>
        <v>115.18858020985847</v>
      </c>
      <c r="AU10" s="28">
        <f t="shared" si="25"/>
        <v>1.6535561935588641</v>
      </c>
      <c r="AV10" s="28">
        <f t="shared" si="51"/>
        <v>2.407407407407419</v>
      </c>
      <c r="AW10" s="28">
        <f t="shared" si="26"/>
        <v>165.3556193558864</v>
      </c>
      <c r="AX10" s="28">
        <f t="shared" si="52"/>
        <v>2.4074074074074181</v>
      </c>
      <c r="AY10" s="28">
        <f t="shared" si="27"/>
        <v>0.19436345966956647</v>
      </c>
      <c r="AZ10" s="28">
        <f t="shared" si="28"/>
        <v>0.7774538386782659</v>
      </c>
      <c r="BA10" s="24">
        <f t="shared" si="29"/>
        <v>58.399858760973736</v>
      </c>
      <c r="BB10" s="24">
        <f t="shared" si="30"/>
        <v>82.892891571367016</v>
      </c>
      <c r="BC10" s="29">
        <f t="shared" si="31"/>
        <v>4.3150595117409942</v>
      </c>
      <c r="BD10" s="29">
        <f t="shared" si="53"/>
        <v>0.99503308531678769</v>
      </c>
      <c r="BE10" s="29">
        <f t="shared" si="54"/>
        <v>3.9801323412671508</v>
      </c>
      <c r="BF10" s="29">
        <f t="shared" si="32"/>
        <v>4.3800319976205691</v>
      </c>
      <c r="BG10" s="29">
        <f t="shared" si="55"/>
        <v>0.84392888138431488</v>
      </c>
      <c r="BH10" s="29">
        <f t="shared" si="56"/>
        <v>3.3757155255372595</v>
      </c>
      <c r="BI10" s="29">
        <f t="shared" si="33"/>
        <v>4.7641802131182915</v>
      </c>
      <c r="BJ10" s="30">
        <f t="shared" si="34"/>
        <v>6.3674330169287492</v>
      </c>
      <c r="BK10" s="29">
        <f t="shared" si="35"/>
        <v>0.14140042723722782</v>
      </c>
      <c r="BL10" s="29">
        <f t="shared" si="36"/>
        <v>4.7465706132253196</v>
      </c>
      <c r="BM10" s="29">
        <f t="shared" si="37"/>
        <v>0.50292823747601367</v>
      </c>
      <c r="BN10" s="29">
        <f t="shared" si="57"/>
        <v>2.3788861964014805</v>
      </c>
      <c r="BO10" s="29">
        <f t="shared" si="1"/>
        <v>5.1080984234641047</v>
      </c>
      <c r="BP10" s="29">
        <f t="shared" si="58"/>
        <v>2.3788861964014529</v>
      </c>
      <c r="BQ10" s="29">
        <f t="shared" si="2"/>
        <v>4.2110900227464905</v>
      </c>
      <c r="BR10" s="29" t="e">
        <f t="shared" si="3"/>
        <v>#NUM!</v>
      </c>
      <c r="BS10" s="29">
        <f t="shared" si="4"/>
        <v>4.0673134713547796</v>
      </c>
      <c r="BT10" s="29">
        <f t="shared" si="38"/>
        <v>16.030733357531993</v>
      </c>
      <c r="BU10" s="29">
        <f t="shared" si="39"/>
        <v>16.62955667063104</v>
      </c>
      <c r="BV10" s="29">
        <f t="shared" si="5"/>
        <v>4.4487502667167895</v>
      </c>
      <c r="BW10" s="29">
        <f t="shared" si="40"/>
        <v>14.966343627438066</v>
      </c>
      <c r="BX10" s="64">
        <f t="shared" si="41"/>
        <v>4.4175493114366207</v>
      </c>
      <c r="BY10" s="90">
        <f t="shared" si="42"/>
        <v>13.895860835443967</v>
      </c>
      <c r="BZ10" s="90">
        <f t="shared" si="43"/>
        <v>9.316774495838521</v>
      </c>
      <c r="CA10" s="90">
        <f t="shared" si="44"/>
        <v>13.297037522344921</v>
      </c>
      <c r="CB10" s="90">
        <f t="shared" si="45"/>
        <v>8.8982372020929006</v>
      </c>
      <c r="CC10" s="98">
        <f t="shared" si="46"/>
        <v>13.255646321532794</v>
      </c>
      <c r="CD10" s="98">
        <f t="shared" si="46"/>
        <v>11.674282644978872</v>
      </c>
    </row>
    <row r="11" spans="1:83">
      <c r="A11" s="21" t="s">
        <v>10</v>
      </c>
      <c r="B11" s="67">
        <v>626.65</v>
      </c>
      <c r="C11" s="35">
        <v>40.327496730631729</v>
      </c>
      <c r="D11" s="35">
        <v>68.480102381918613</v>
      </c>
      <c r="E11" s="35"/>
      <c r="F11" s="35"/>
      <c r="G11" s="67">
        <v>69.41</v>
      </c>
      <c r="H11" s="35"/>
      <c r="I11" s="67">
        <v>8.99</v>
      </c>
      <c r="J11" s="67">
        <v>3.6</v>
      </c>
      <c r="K11" s="67">
        <v>9257666.6490000002</v>
      </c>
      <c r="L11" s="86">
        <f t="shared" si="6"/>
        <v>599526.61972673575</v>
      </c>
      <c r="M11" s="15">
        <v>85.97</v>
      </c>
      <c r="N11" s="15">
        <v>4.32</v>
      </c>
      <c r="O11" s="15">
        <v>3.37</v>
      </c>
      <c r="P11" s="15">
        <v>2085200</v>
      </c>
      <c r="Q11" s="89">
        <f t="shared" si="7"/>
        <v>7320.6524410366592</v>
      </c>
      <c r="R11" s="67">
        <v>15441.627351292</v>
      </c>
      <c r="S11" s="67">
        <v>6016.5917330838001</v>
      </c>
      <c r="T11" s="79">
        <v>284838</v>
      </c>
      <c r="U11" s="22"/>
      <c r="V11" s="127">
        <f t="shared" si="0"/>
        <v>16749299.333912291</v>
      </c>
      <c r="W11" s="77">
        <f t="shared" si="8"/>
        <v>1084684.8556095273</v>
      </c>
      <c r="X11" s="126"/>
      <c r="Y11" s="77">
        <v>3177575</v>
      </c>
      <c r="Z11" s="83">
        <f t="shared" si="9"/>
        <v>11155.727115061894</v>
      </c>
      <c r="AA11" s="95">
        <v>14510</v>
      </c>
      <c r="AB11" s="96">
        <f t="shared" si="10"/>
        <v>9092691.5</v>
      </c>
      <c r="AC11" s="96">
        <f t="shared" si="11"/>
        <v>588842.82680472895</v>
      </c>
      <c r="AD11" s="96">
        <f t="shared" si="12"/>
        <v>120446.65825509216</v>
      </c>
      <c r="AE11" s="23">
        <f t="shared" si="13"/>
        <v>2.2475000000000001</v>
      </c>
      <c r="AF11" s="23">
        <f t="shared" si="14"/>
        <v>1.08</v>
      </c>
      <c r="AG11" s="23">
        <f t="shared" si="15"/>
        <v>0.9</v>
      </c>
      <c r="AH11" s="23">
        <f t="shared" si="16"/>
        <v>0.84250000000000003</v>
      </c>
      <c r="AI11" s="23">
        <f t="shared" si="47"/>
        <v>109.45098291033887</v>
      </c>
      <c r="AJ11" s="24">
        <f t="shared" si="17"/>
        <v>75.491438548197209</v>
      </c>
      <c r="AK11" s="23">
        <f t="shared" si="48"/>
        <v>142.8077234951119</v>
      </c>
      <c r="AL11" s="24">
        <f t="shared" si="18"/>
        <v>33.193056090965854</v>
      </c>
      <c r="AM11" s="23">
        <f t="shared" si="49"/>
        <v>107.47918177305347</v>
      </c>
      <c r="AN11" s="24">
        <f t="shared" si="19"/>
        <v>80.51324502757133</v>
      </c>
      <c r="AO11" s="24">
        <f t="shared" si="50"/>
        <v>133.01591265903446</v>
      </c>
      <c r="AP11" s="24">
        <f t="shared" si="20"/>
        <v>42.446594985152984</v>
      </c>
      <c r="AQ11" s="24">
        <f t="shared" si="21"/>
        <v>123.90631642428495</v>
      </c>
      <c r="AR11" s="27">
        <f t="shared" si="22"/>
        <v>615.36066161468716</v>
      </c>
      <c r="AS11" s="28">
        <f t="shared" si="23"/>
        <v>1.2167409694899354</v>
      </c>
      <c r="AT11" s="28">
        <f t="shared" si="24"/>
        <v>121.67409694899351</v>
      </c>
      <c r="AU11" s="28">
        <f t="shared" si="25"/>
        <v>1.6980995086140045</v>
      </c>
      <c r="AV11" s="28">
        <f t="shared" si="51"/>
        <v>2.6937890123511394</v>
      </c>
      <c r="AW11" s="28">
        <f t="shared" si="26"/>
        <v>169.80995086140044</v>
      </c>
      <c r="AX11" s="28">
        <f t="shared" si="52"/>
        <v>2.6937890123511345</v>
      </c>
      <c r="AY11" s="28">
        <f t="shared" si="27"/>
        <v>-9.6993210475249114E-2</v>
      </c>
      <c r="AZ11" s="28">
        <f t="shared" si="28"/>
        <v>-0.38797284190099646</v>
      </c>
      <c r="BA11" s="24">
        <f t="shared" si="29"/>
        <v>59.00031052001404</v>
      </c>
      <c r="BB11" s="24">
        <f t="shared" si="30"/>
        <v>83.106117029888921</v>
      </c>
      <c r="BC11" s="29">
        <f t="shared" si="31"/>
        <v>4.3240192531124659</v>
      </c>
      <c r="BD11" s="29">
        <f t="shared" si="53"/>
        <v>0.89597413714717078</v>
      </c>
      <c r="BE11" s="29">
        <f t="shared" si="54"/>
        <v>3.5838965485886831</v>
      </c>
      <c r="BF11" s="29">
        <f t="shared" si="32"/>
        <v>4.3884217053941921</v>
      </c>
      <c r="BG11" s="29">
        <f t="shared" si="55"/>
        <v>0.8389707773623023</v>
      </c>
      <c r="BH11" s="29">
        <f t="shared" si="56"/>
        <v>3.3558831094492092</v>
      </c>
      <c r="BI11" s="29">
        <f t="shared" si="33"/>
        <v>4.8195257673541017</v>
      </c>
      <c r="BJ11" s="30">
        <f t="shared" si="34"/>
        <v>6.4222085375667106</v>
      </c>
      <c r="BK11" s="29">
        <f t="shared" si="35"/>
        <v>0.19617594787518974</v>
      </c>
      <c r="BL11" s="29">
        <f t="shared" si="36"/>
        <v>4.801346133863281</v>
      </c>
      <c r="BM11" s="29">
        <f t="shared" si="37"/>
        <v>0.52950968959607292</v>
      </c>
      <c r="BN11" s="29">
        <f t="shared" si="57"/>
        <v>2.6581452120059246</v>
      </c>
      <c r="BO11" s="29">
        <f t="shared" si="1"/>
        <v>5.1346798755841645</v>
      </c>
      <c r="BP11" s="29">
        <f t="shared" si="58"/>
        <v>2.6581452120059801</v>
      </c>
      <c r="BQ11" s="29">
        <f t="shared" si="2"/>
        <v>4.2400309493514925</v>
      </c>
      <c r="BR11" s="29" t="e">
        <f t="shared" si="3"/>
        <v>#NUM!</v>
      </c>
      <c r="BS11" s="29">
        <f t="shared" si="4"/>
        <v>4.0775427069429551</v>
      </c>
      <c r="BT11" s="29">
        <f t="shared" si="38"/>
        <v>16.040962593120167</v>
      </c>
      <c r="BU11" s="29">
        <f t="shared" si="39"/>
        <v>16.633866984549211</v>
      </c>
      <c r="BV11" s="29">
        <f t="shared" si="5"/>
        <v>4.4539983981863527</v>
      </c>
      <c r="BW11" s="29">
        <f t="shared" si="40"/>
        <v>14.97162888522903</v>
      </c>
      <c r="BX11" s="64">
        <f t="shared" si="41"/>
        <v>4.4201183096202623</v>
      </c>
      <c r="BY11" s="90">
        <f t="shared" si="42"/>
        <v>13.89680004710686</v>
      </c>
      <c r="BZ11" s="90">
        <f t="shared" si="43"/>
        <v>9.3197082876255024</v>
      </c>
      <c r="CA11" s="90">
        <f t="shared" si="44"/>
        <v>13.303895655677817</v>
      </c>
      <c r="CB11" s="90">
        <f t="shared" si="45"/>
        <v>8.8984547342725602</v>
      </c>
      <c r="CC11" s="98">
        <f t="shared" si="46"/>
        <v>13.285914579493415</v>
      </c>
      <c r="CD11" s="98">
        <f t="shared" si="46"/>
        <v>11.698962263823299</v>
      </c>
    </row>
    <row r="12" spans="1:83">
      <c r="A12" s="21" t="s">
        <v>11</v>
      </c>
      <c r="B12" s="67">
        <v>696.23</v>
      </c>
      <c r="C12" s="35">
        <v>37.878104304476217</v>
      </c>
      <c r="D12" s="35">
        <v>68.413681332081651</v>
      </c>
      <c r="E12" s="35"/>
      <c r="F12" s="35"/>
      <c r="G12" s="67">
        <v>67.38</v>
      </c>
      <c r="H12" s="35"/>
      <c r="I12" s="67">
        <v>5.97</v>
      </c>
      <c r="J12" s="67">
        <v>3.64</v>
      </c>
      <c r="K12" s="67">
        <v>9269826.9049999993</v>
      </c>
      <c r="L12" s="86">
        <f t="shared" si="6"/>
        <v>598315.63968156744</v>
      </c>
      <c r="M12" s="15">
        <v>85.7</v>
      </c>
      <c r="N12" s="15">
        <v>3.49</v>
      </c>
      <c r="O12" s="15">
        <v>2.69</v>
      </c>
      <c r="P12" s="15">
        <v>2092800</v>
      </c>
      <c r="Q12" s="89">
        <f t="shared" si="7"/>
        <v>7328.1416325844584</v>
      </c>
      <c r="R12" s="67">
        <v>15493.205074722</v>
      </c>
      <c r="S12" s="67">
        <v>6100.6821789835003</v>
      </c>
      <c r="T12" s="79">
        <v>285584</v>
      </c>
      <c r="U12" s="22"/>
      <c r="V12" s="127">
        <f t="shared" si="0"/>
        <v>16878198.974139743</v>
      </c>
      <c r="W12" s="77">
        <f t="shared" si="8"/>
        <v>1089393.6337083303</v>
      </c>
      <c r="X12" s="126"/>
      <c r="Y12" s="77">
        <v>3167525</v>
      </c>
      <c r="Z12" s="83">
        <f t="shared" si="9"/>
        <v>11091.395176200347</v>
      </c>
      <c r="AA12" s="95">
        <v>14594.6</v>
      </c>
      <c r="AB12" s="96">
        <f t="shared" si="10"/>
        <v>10161198.358000001</v>
      </c>
      <c r="AC12" s="96">
        <f t="shared" si="11"/>
        <v>655848.69683152542</v>
      </c>
      <c r="AD12" s="96">
        <f t="shared" si="12"/>
        <v>133386.85163903653</v>
      </c>
      <c r="AE12" s="23">
        <f t="shared" si="13"/>
        <v>1.4924999999999999</v>
      </c>
      <c r="AF12" s="23">
        <f t="shared" si="14"/>
        <v>0.87250000000000005</v>
      </c>
      <c r="AG12" s="23">
        <f t="shared" si="15"/>
        <v>0.91</v>
      </c>
      <c r="AH12" s="23">
        <f t="shared" si="16"/>
        <v>0.67249999999999999</v>
      </c>
      <c r="AI12" s="23">
        <f t="shared" si="47"/>
        <v>110.44698685482297</v>
      </c>
      <c r="AJ12" s="24">
        <f t="shared" si="17"/>
        <v>76.17841063898581</v>
      </c>
      <c r="AK12" s="23">
        <f t="shared" si="48"/>
        <v>148.00592463033396</v>
      </c>
      <c r="AL12" s="24">
        <f t="shared" si="18"/>
        <v>34.401283332677011</v>
      </c>
      <c r="AM12" s="23">
        <f t="shared" si="49"/>
        <v>108.20197927047727</v>
      </c>
      <c r="AN12" s="24">
        <f t="shared" si="19"/>
        <v>81.05469660038176</v>
      </c>
      <c r="AO12" s="24">
        <f t="shared" si="50"/>
        <v>136.59404070956248</v>
      </c>
      <c r="AP12" s="24">
        <f t="shared" si="20"/>
        <v>43.588408390253605</v>
      </c>
      <c r="AQ12" s="24">
        <f t="shared" si="21"/>
        <v>137.66423790645484</v>
      </c>
      <c r="AR12" s="27">
        <f t="shared" si="22"/>
        <v>682.07803737105519</v>
      </c>
      <c r="AS12" s="28">
        <f t="shared" si="23"/>
        <v>1.3486599716676493</v>
      </c>
      <c r="AT12" s="28">
        <f t="shared" si="24"/>
        <v>134.86599716676491</v>
      </c>
      <c r="AU12" s="28">
        <f t="shared" si="25"/>
        <v>1.8061537816716164</v>
      </c>
      <c r="AV12" s="28">
        <f t="shared" si="51"/>
        <v>6.3632474133277555</v>
      </c>
      <c r="AW12" s="28">
        <f t="shared" si="26"/>
        <v>180.61537816716165</v>
      </c>
      <c r="AX12" s="28">
        <f t="shared" si="52"/>
        <v>6.3632474133277661</v>
      </c>
      <c r="AY12" s="28">
        <f t="shared" si="27"/>
        <v>-3.592233009708734</v>
      </c>
      <c r="AZ12" s="28">
        <f t="shared" si="28"/>
        <v>-14.368932038834936</v>
      </c>
      <c r="BA12" s="24">
        <f t="shared" si="29"/>
        <v>59.077809409011117</v>
      </c>
      <c r="BB12" s="24">
        <f t="shared" si="30"/>
        <v>83.409016746667731</v>
      </c>
      <c r="BC12" s="29">
        <f t="shared" si="31"/>
        <v>4.3330780976008123</v>
      </c>
      <c r="BD12" s="29">
        <f t="shared" si="53"/>
        <v>0.90588444883463737</v>
      </c>
      <c r="BE12" s="29">
        <f t="shared" si="54"/>
        <v>3.6235377953385495</v>
      </c>
      <c r="BF12" s="29">
        <f t="shared" si="32"/>
        <v>4.3951241934538654</v>
      </c>
      <c r="BG12" s="29">
        <f t="shared" si="55"/>
        <v>0.67024880596733283</v>
      </c>
      <c r="BH12" s="29">
        <f t="shared" si="56"/>
        <v>2.6809952238693313</v>
      </c>
      <c r="BI12" s="29">
        <f t="shared" si="33"/>
        <v>4.9248176618113018</v>
      </c>
      <c r="BJ12" s="30">
        <f t="shared" si="34"/>
        <v>6.5251440755952368</v>
      </c>
      <c r="BK12" s="29">
        <f t="shared" si="35"/>
        <v>0.29911148590371567</v>
      </c>
      <c r="BL12" s="29">
        <f t="shared" si="36"/>
        <v>4.9042816718918072</v>
      </c>
      <c r="BM12" s="29">
        <f t="shared" si="37"/>
        <v>0.59119960179695341</v>
      </c>
      <c r="BN12" s="29">
        <f t="shared" si="57"/>
        <v>6.1689912200880492</v>
      </c>
      <c r="BO12" s="29">
        <f t="shared" si="1"/>
        <v>5.196369787785045</v>
      </c>
      <c r="BP12" s="29">
        <f t="shared" si="58"/>
        <v>6.1689912200880492</v>
      </c>
      <c r="BQ12" s="29">
        <f t="shared" si="2"/>
        <v>4.2103482379784065</v>
      </c>
      <c r="BR12" s="29" t="e">
        <f t="shared" si="3"/>
        <v>#NUM!</v>
      </c>
      <c r="BS12" s="29">
        <f t="shared" si="4"/>
        <v>4.0788553785907062</v>
      </c>
      <c r="BT12" s="29">
        <f t="shared" si="38"/>
        <v>16.04227526476792</v>
      </c>
      <c r="BU12" s="29">
        <f t="shared" si="39"/>
        <v>16.641533345594876</v>
      </c>
      <c r="BV12" s="29">
        <f t="shared" si="5"/>
        <v>4.4508528256037341</v>
      </c>
      <c r="BW12" s="29">
        <f t="shared" si="40"/>
        <v>14.96846108380611</v>
      </c>
      <c r="BX12" s="64">
        <f t="shared" si="41"/>
        <v>4.4237564179891908</v>
      </c>
      <c r="BY12" s="90">
        <f t="shared" si="42"/>
        <v>13.901131800063277</v>
      </c>
      <c r="BZ12" s="90">
        <f t="shared" si="43"/>
        <v>9.3139248773189589</v>
      </c>
      <c r="CA12" s="90">
        <f t="shared" si="44"/>
        <v>13.301873719236319</v>
      </c>
      <c r="CB12" s="90">
        <f t="shared" si="45"/>
        <v>8.8994772337578638</v>
      </c>
      <c r="CC12" s="98">
        <f t="shared" si="46"/>
        <v>13.393685396249666</v>
      </c>
      <c r="CD12" s="98">
        <f t="shared" si="46"/>
        <v>11.801008844180453</v>
      </c>
    </row>
    <row r="13" spans="1:83">
      <c r="A13" s="21" t="s">
        <v>12</v>
      </c>
      <c r="B13" s="67">
        <v>656.2</v>
      </c>
      <c r="C13" s="35">
        <v>37.615669401673848</v>
      </c>
      <c r="D13" s="35">
        <v>65.956102488113672</v>
      </c>
      <c r="E13" s="35"/>
      <c r="F13" s="35"/>
      <c r="G13" s="67">
        <v>70.69</v>
      </c>
      <c r="H13" s="35"/>
      <c r="I13" s="67">
        <v>6.58</v>
      </c>
      <c r="J13" s="67">
        <v>3.04</v>
      </c>
      <c r="K13" s="67">
        <v>9344253.5319999997</v>
      </c>
      <c r="L13" s="86">
        <f t="shared" si="6"/>
        <v>601204.86654921551</v>
      </c>
      <c r="M13" s="15">
        <v>85.94</v>
      </c>
      <c r="N13" s="15">
        <v>2.13</v>
      </c>
      <c r="O13" s="15">
        <v>1.85</v>
      </c>
      <c r="P13" s="15">
        <v>2124775</v>
      </c>
      <c r="Q13" s="89">
        <f t="shared" si="7"/>
        <v>7421.2132960312383</v>
      </c>
      <c r="R13" s="67">
        <v>15542.544732935999</v>
      </c>
      <c r="S13" s="67">
        <v>6175.3667191226996</v>
      </c>
      <c r="T13" s="79">
        <v>286311</v>
      </c>
      <c r="U13" s="22"/>
      <c r="V13" s="127">
        <f t="shared" si="0"/>
        <v>16978997.984377351</v>
      </c>
      <c r="W13" s="77">
        <f t="shared" si="8"/>
        <v>1092420.7249278415</v>
      </c>
      <c r="X13" s="126"/>
      <c r="Y13" s="77">
        <v>3176325</v>
      </c>
      <c r="Z13" s="83">
        <f t="shared" si="9"/>
        <v>11093.967748357554</v>
      </c>
      <c r="AA13" s="95">
        <v>14382.3</v>
      </c>
      <c r="AB13" s="96">
        <f t="shared" si="10"/>
        <v>9437665.2599999998</v>
      </c>
      <c r="AC13" s="96">
        <f t="shared" si="11"/>
        <v>607214.93308626406</v>
      </c>
      <c r="AD13" s="96">
        <f t="shared" si="12"/>
        <v>122954.5212789725</v>
      </c>
      <c r="AE13" s="23">
        <f t="shared" si="13"/>
        <v>1.645</v>
      </c>
      <c r="AF13" s="23">
        <f t="shared" si="14"/>
        <v>0.53249999999999997</v>
      </c>
      <c r="AG13" s="23">
        <f t="shared" si="15"/>
        <v>0.76</v>
      </c>
      <c r="AH13" s="23">
        <f t="shared" si="16"/>
        <v>0.46250000000000002</v>
      </c>
      <c r="AI13" s="23">
        <f t="shared" si="47"/>
        <v>111.28638395491963</v>
      </c>
      <c r="AJ13" s="24">
        <f t="shared" si="17"/>
        <v>76.757366559842112</v>
      </c>
      <c r="AK13" s="23">
        <f t="shared" si="48"/>
        <v>152.50530473909612</v>
      </c>
      <c r="AL13" s="24">
        <f t="shared" si="18"/>
        <v>35.447082345990388</v>
      </c>
      <c r="AM13" s="23">
        <f t="shared" si="49"/>
        <v>108.70241342460324</v>
      </c>
      <c r="AN13" s="24">
        <f t="shared" si="19"/>
        <v>81.429574572158529</v>
      </c>
      <c r="AO13" s="24">
        <f t="shared" si="50"/>
        <v>139.12103046268939</v>
      </c>
      <c r="AP13" s="24">
        <f t="shared" si="20"/>
        <v>44.394793945473296</v>
      </c>
      <c r="AQ13" s="24">
        <f t="shared" si="21"/>
        <v>129.74918189996936</v>
      </c>
      <c r="AR13" s="27">
        <f t="shared" si="22"/>
        <v>640.96362155247607</v>
      </c>
      <c r="AS13" s="28">
        <f t="shared" si="23"/>
        <v>1.2673652167643299</v>
      </c>
      <c r="AT13" s="28">
        <f t="shared" si="24"/>
        <v>126.736521676433</v>
      </c>
      <c r="AU13" s="28">
        <f t="shared" si="25"/>
        <v>1.7534209423155636</v>
      </c>
      <c r="AV13" s="28">
        <f t="shared" si="51"/>
        <v>-2.9196206818695152</v>
      </c>
      <c r="AW13" s="28">
        <f t="shared" si="26"/>
        <v>175.34209423155636</v>
      </c>
      <c r="AX13" s="28">
        <f t="shared" si="52"/>
        <v>-2.9196206818695174</v>
      </c>
      <c r="AY13" s="28">
        <f t="shared" si="27"/>
        <v>-5.4380664652567967</v>
      </c>
      <c r="AZ13" s="28">
        <f t="shared" si="28"/>
        <v>-21.752265861027187</v>
      </c>
      <c r="BA13" s="24">
        <f t="shared" si="29"/>
        <v>59.552139957997952</v>
      </c>
      <c r="BB13" s="24">
        <f t="shared" si="30"/>
        <v>84.68338759456276</v>
      </c>
      <c r="BC13" s="29">
        <f t="shared" si="31"/>
        <v>4.3406493630971301</v>
      </c>
      <c r="BD13" s="29">
        <f t="shared" si="53"/>
        <v>0.75712654963178139</v>
      </c>
      <c r="BE13" s="29">
        <f t="shared" si="54"/>
        <v>3.0285061985271255</v>
      </c>
      <c r="BF13" s="29">
        <f t="shared" si="32"/>
        <v>4.3997385310046102</v>
      </c>
      <c r="BG13" s="29">
        <f t="shared" si="55"/>
        <v>0.4614337550744807</v>
      </c>
      <c r="BH13" s="29">
        <f t="shared" si="56"/>
        <v>1.8457350202979228</v>
      </c>
      <c r="BI13" s="29">
        <f t="shared" si="33"/>
        <v>4.8656032168235717</v>
      </c>
      <c r="BJ13" s="30">
        <f t="shared" si="34"/>
        <v>6.4629727026619346</v>
      </c>
      <c r="BK13" s="29">
        <f t="shared" si="35"/>
        <v>0.2369401129704134</v>
      </c>
      <c r="BL13" s="29">
        <f t="shared" si="36"/>
        <v>4.842110298958505</v>
      </c>
      <c r="BM13" s="29">
        <f t="shared" si="37"/>
        <v>0.56156870393332614</v>
      </c>
      <c r="BN13" s="29">
        <f t="shared" si="57"/>
        <v>-2.963089786362727</v>
      </c>
      <c r="BO13" s="29">
        <f t="shared" si="1"/>
        <v>5.1667388899214179</v>
      </c>
      <c r="BP13" s="29">
        <f t="shared" si="58"/>
        <v>-2.9630897863627048</v>
      </c>
      <c r="BQ13" s="29">
        <f t="shared" si="2"/>
        <v>4.2583041201828626</v>
      </c>
      <c r="BR13" s="29" t="e">
        <f t="shared" si="3"/>
        <v>#NUM!</v>
      </c>
      <c r="BS13" s="29">
        <f t="shared" si="4"/>
        <v>4.0868522306383985</v>
      </c>
      <c r="BT13" s="29">
        <f t="shared" si="38"/>
        <v>16.050272116815609</v>
      </c>
      <c r="BU13" s="29">
        <f t="shared" si="39"/>
        <v>16.64748772558546</v>
      </c>
      <c r="BV13" s="29">
        <f t="shared" si="5"/>
        <v>4.4536493783468494</v>
      </c>
      <c r="BW13" s="29">
        <f t="shared" si="40"/>
        <v>14.97123542608862</v>
      </c>
      <c r="BX13" s="64">
        <f t="shared" si="41"/>
        <v>4.4389194501259555</v>
      </c>
      <c r="BY13" s="90">
        <f t="shared" si="42"/>
        <v>13.90390664032395</v>
      </c>
      <c r="BZ13" s="90">
        <f t="shared" si="43"/>
        <v>9.3141567934861627</v>
      </c>
      <c r="CA13" s="90">
        <f t="shared" si="44"/>
        <v>13.306691031554102</v>
      </c>
      <c r="CB13" s="90">
        <f t="shared" si="45"/>
        <v>8.9120978397793227</v>
      </c>
      <c r="CC13" s="98">
        <f t="shared" si="46"/>
        <v>13.31663809811797</v>
      </c>
      <c r="CD13" s="98">
        <f t="shared" si="46"/>
        <v>11.719569820282349</v>
      </c>
    </row>
    <row r="14" spans="1:83">
      <c r="A14" s="21" t="s">
        <v>13</v>
      </c>
      <c r="B14" s="67">
        <v>664.44</v>
      </c>
      <c r="C14" s="35">
        <v>37.65940855214091</v>
      </c>
      <c r="D14" s="35">
        <v>62.369365796917158</v>
      </c>
      <c r="E14" s="35"/>
      <c r="F14" s="35"/>
      <c r="G14" s="67">
        <v>68.23</v>
      </c>
      <c r="H14" s="35"/>
      <c r="I14" s="67">
        <v>5.75</v>
      </c>
      <c r="J14" s="67">
        <v>2.44</v>
      </c>
      <c r="K14" s="67">
        <v>9393102.3379999995</v>
      </c>
      <c r="L14" s="86">
        <f t="shared" si="6"/>
        <v>602304.71757246251</v>
      </c>
      <c r="M14" s="15">
        <v>86.73</v>
      </c>
      <c r="N14" s="15">
        <v>1.73</v>
      </c>
      <c r="O14" s="15">
        <v>1.25</v>
      </c>
      <c r="P14" s="15">
        <v>2131150</v>
      </c>
      <c r="Q14" s="89">
        <f t="shared" si="7"/>
        <v>7427.2918953770022</v>
      </c>
      <c r="R14" s="67">
        <v>15595.266090323999</v>
      </c>
      <c r="S14" s="67">
        <v>6155.8824667488998</v>
      </c>
      <c r="T14" s="79">
        <v>286935</v>
      </c>
      <c r="U14" s="22"/>
      <c r="V14" s="127">
        <f t="shared" si="0"/>
        <v>17087934.758117005</v>
      </c>
      <c r="W14" s="77">
        <f t="shared" si="8"/>
        <v>1095712.9336009934</v>
      </c>
      <c r="X14" s="126"/>
      <c r="Y14" s="77">
        <v>3205575</v>
      </c>
      <c r="Z14" s="83">
        <f t="shared" si="9"/>
        <v>11171.781065398087</v>
      </c>
      <c r="AA14" s="95">
        <v>14139</v>
      </c>
      <c r="AB14" s="96">
        <f t="shared" si="10"/>
        <v>9394517.1600000001</v>
      </c>
      <c r="AC14" s="96">
        <f t="shared" si="11"/>
        <v>602395.43882029562</v>
      </c>
      <c r="AD14" s="96">
        <f t="shared" si="12"/>
        <v>121650.31806529536</v>
      </c>
      <c r="AE14" s="23">
        <f t="shared" si="13"/>
        <v>1.4375</v>
      </c>
      <c r="AF14" s="23">
        <f t="shared" si="14"/>
        <v>0.4325</v>
      </c>
      <c r="AG14" s="23">
        <f t="shared" si="15"/>
        <v>0.61</v>
      </c>
      <c r="AH14" s="23">
        <f t="shared" si="16"/>
        <v>0.3125</v>
      </c>
      <c r="AI14" s="23">
        <f t="shared" si="47"/>
        <v>111.96523089704463</v>
      </c>
      <c r="AJ14" s="24">
        <f t="shared" si="17"/>
        <v>77.225586495857144</v>
      </c>
      <c r="AK14" s="23">
        <f t="shared" si="48"/>
        <v>156.22643417473006</v>
      </c>
      <c r="AL14" s="24">
        <f t="shared" si="18"/>
        <v>36.311991155232555</v>
      </c>
      <c r="AM14" s="23">
        <f t="shared" si="49"/>
        <v>109.04210846655512</v>
      </c>
      <c r="AN14" s="24">
        <f t="shared" si="19"/>
        <v>81.684041992696521</v>
      </c>
      <c r="AO14" s="24">
        <f t="shared" si="50"/>
        <v>140.860043343473</v>
      </c>
      <c r="AP14" s="24">
        <f t="shared" si="20"/>
        <v>44.949728869791706</v>
      </c>
      <c r="AQ14" s="24">
        <f t="shared" si="21"/>
        <v>131.37846147762212</v>
      </c>
      <c r="AR14" s="27">
        <f t="shared" si="22"/>
        <v>647.09319106517637</v>
      </c>
      <c r="AS14" s="28">
        <f t="shared" si="23"/>
        <v>1.2794850983503074</v>
      </c>
      <c r="AT14" s="28">
        <f t="shared" si="24"/>
        <v>127.94850983503076</v>
      </c>
      <c r="AU14" s="28">
        <f t="shared" si="25"/>
        <v>1.6561429983841716</v>
      </c>
      <c r="AV14" s="28">
        <f t="shared" si="51"/>
        <v>-5.5478944949138667</v>
      </c>
      <c r="AW14" s="28">
        <f t="shared" si="26"/>
        <v>165.61429983841717</v>
      </c>
      <c r="AX14" s="28">
        <f t="shared" si="52"/>
        <v>-5.5478944949138613</v>
      </c>
      <c r="AY14" s="28">
        <f t="shared" si="27"/>
        <v>3.620873269435565</v>
      </c>
      <c r="AZ14" s="28">
        <f t="shared" si="28"/>
        <v>14.48349307774226</v>
      </c>
      <c r="BA14" s="24">
        <f t="shared" si="29"/>
        <v>59.863459735627153</v>
      </c>
      <c r="BB14" s="24">
        <f t="shared" si="30"/>
        <v>84.937464659623913</v>
      </c>
      <c r="BC14" s="29">
        <f t="shared" si="31"/>
        <v>4.3467308334129982</v>
      </c>
      <c r="BD14" s="29">
        <f t="shared" si="53"/>
        <v>0.60814703158680317</v>
      </c>
      <c r="BE14" s="29">
        <f t="shared" si="54"/>
        <v>2.4325881263472127</v>
      </c>
      <c r="BF14" s="29">
        <f t="shared" si="32"/>
        <v>4.402858658340854</v>
      </c>
      <c r="BG14" s="29">
        <f t="shared" si="55"/>
        <v>0.31201273362437831</v>
      </c>
      <c r="BH14" s="29">
        <f t="shared" si="56"/>
        <v>1.2480509344975133</v>
      </c>
      <c r="BI14" s="29">
        <f t="shared" si="33"/>
        <v>4.8780821769194471</v>
      </c>
      <c r="BJ14" s="30">
        <f t="shared" si="34"/>
        <v>6.4724903197781849</v>
      </c>
      <c r="BK14" s="29">
        <f t="shared" si="35"/>
        <v>0.24645773008666386</v>
      </c>
      <c r="BL14" s="29">
        <f t="shared" si="36"/>
        <v>4.8516279160747553</v>
      </c>
      <c r="BM14" s="29">
        <f t="shared" si="37"/>
        <v>0.50449140391623915</v>
      </c>
      <c r="BN14" s="29">
        <f t="shared" si="57"/>
        <v>-5.7077300017086996</v>
      </c>
      <c r="BO14" s="29">
        <f t="shared" si="1"/>
        <v>5.1096615899043307</v>
      </c>
      <c r="BP14" s="29">
        <f t="shared" si="58"/>
        <v>-5.7077300017087218</v>
      </c>
      <c r="BQ14" s="29">
        <f t="shared" si="2"/>
        <v>4.2228843508273322</v>
      </c>
      <c r="BR14" s="29" t="e">
        <f t="shared" si="3"/>
        <v>#NUM!</v>
      </c>
      <c r="BS14" s="29">
        <f t="shared" si="4"/>
        <v>4.0920662978747639</v>
      </c>
      <c r="BT14" s="29">
        <f t="shared" si="38"/>
        <v>16.055486184051976</v>
      </c>
      <c r="BU14" s="29">
        <f t="shared" si="39"/>
        <v>16.65388320274068</v>
      </c>
      <c r="BV14" s="29">
        <f t="shared" si="5"/>
        <v>4.4627998446963648</v>
      </c>
      <c r="BW14" s="29">
        <f t="shared" si="40"/>
        <v>14.980402039421651</v>
      </c>
      <c r="BX14" s="64">
        <f t="shared" si="41"/>
        <v>4.4419152758362079</v>
      </c>
      <c r="BY14" s="90">
        <f t="shared" si="42"/>
        <v>13.906915790285662</v>
      </c>
      <c r="BZ14" s="90">
        <f t="shared" si="43"/>
        <v>9.3211463301489257</v>
      </c>
      <c r="CA14" s="90">
        <f t="shared" si="44"/>
        <v>13.308518771596958</v>
      </c>
      <c r="CB14" s="90">
        <f t="shared" si="45"/>
        <v>8.9129165888193072</v>
      </c>
      <c r="CC14" s="98">
        <f t="shared" si="46"/>
        <v>13.3086693837597</v>
      </c>
      <c r="CD14" s="98">
        <f t="shared" si="46"/>
        <v>11.708905962801719</v>
      </c>
    </row>
    <row r="15" spans="1:83">
      <c r="A15" s="21" t="s">
        <v>14</v>
      </c>
      <c r="B15" s="67">
        <v>697.62</v>
      </c>
      <c r="C15" s="35">
        <v>38.577930711949229</v>
      </c>
      <c r="D15" s="35">
        <v>64.627681491374219</v>
      </c>
      <c r="E15" s="35"/>
      <c r="F15" s="35"/>
      <c r="G15" s="67">
        <v>70.52</v>
      </c>
      <c r="H15" s="35"/>
      <c r="I15" s="67">
        <v>4.34</v>
      </c>
      <c r="J15" s="67">
        <v>2.2000000000000002</v>
      </c>
      <c r="K15" s="67">
        <v>9445704.5580000002</v>
      </c>
      <c r="L15" s="86">
        <f t="shared" si="6"/>
        <v>604027.91027828224</v>
      </c>
      <c r="M15" s="15">
        <v>87.21</v>
      </c>
      <c r="N15" s="15">
        <v>1.75</v>
      </c>
      <c r="O15" s="15">
        <v>1.29</v>
      </c>
      <c r="P15" s="15">
        <v>2142025</v>
      </c>
      <c r="Q15" s="89">
        <f t="shared" si="7"/>
        <v>7448.6045330940906</v>
      </c>
      <c r="R15" s="67">
        <v>15637.861094280001</v>
      </c>
      <c r="S15" s="67">
        <v>6116.9380785345002</v>
      </c>
      <c r="T15" s="79">
        <v>287574</v>
      </c>
      <c r="U15" s="22"/>
      <c r="V15" s="127">
        <f t="shared" si="0"/>
        <v>17228285.492649242</v>
      </c>
      <c r="W15" s="77">
        <f t="shared" si="8"/>
        <v>1101703.4483667964</v>
      </c>
      <c r="X15" s="126"/>
      <c r="Y15" s="77">
        <v>3223250</v>
      </c>
      <c r="Z15" s="83">
        <f t="shared" si="9"/>
        <v>11208.419398137523</v>
      </c>
      <c r="AA15" s="95">
        <v>15214.6</v>
      </c>
      <c r="AB15" s="96">
        <f t="shared" si="10"/>
        <v>10614009.252</v>
      </c>
      <c r="AC15" s="96">
        <f t="shared" si="11"/>
        <v>678737.91613882419</v>
      </c>
      <c r="AD15" s="96">
        <f t="shared" si="12"/>
        <v>136689.82001468807</v>
      </c>
      <c r="AE15" s="23">
        <f t="shared" si="13"/>
        <v>1.085</v>
      </c>
      <c r="AF15" s="23">
        <f t="shared" si="14"/>
        <v>0.4375</v>
      </c>
      <c r="AG15" s="23">
        <f t="shared" si="15"/>
        <v>0.55000000000000004</v>
      </c>
      <c r="AH15" s="23">
        <f t="shared" si="16"/>
        <v>0.32250000000000001</v>
      </c>
      <c r="AI15" s="23">
        <f t="shared" si="47"/>
        <v>112.58103966697838</v>
      </c>
      <c r="AJ15" s="24">
        <f t="shared" si="17"/>
        <v>77.650327221584362</v>
      </c>
      <c r="AK15" s="23">
        <f t="shared" si="48"/>
        <v>159.66341572657413</v>
      </c>
      <c r="AL15" s="24">
        <f t="shared" si="18"/>
        <v>37.110854960647671</v>
      </c>
      <c r="AM15" s="23">
        <f t="shared" si="49"/>
        <v>109.39376926635977</v>
      </c>
      <c r="AN15" s="24">
        <f t="shared" si="19"/>
        <v>81.947473028122971</v>
      </c>
      <c r="AO15" s="24">
        <f t="shared" si="50"/>
        <v>142.67713790260379</v>
      </c>
      <c r="AP15" s="24">
        <f t="shared" si="20"/>
        <v>45.529580372212017</v>
      </c>
      <c r="AQ15" s="24">
        <f t="shared" si="21"/>
        <v>137.93907997113172</v>
      </c>
      <c r="AR15" s="27">
        <f t="shared" si="22"/>
        <v>677.86975090426586</v>
      </c>
      <c r="AS15" s="28">
        <f t="shared" si="23"/>
        <v>1.3403390066224401</v>
      </c>
      <c r="AT15" s="28">
        <f t="shared" si="24"/>
        <v>134.03390066224401</v>
      </c>
      <c r="AU15" s="28">
        <f t="shared" si="25"/>
        <v>1.6752500794801903</v>
      </c>
      <c r="AV15" s="28">
        <f t="shared" si="51"/>
        <v>1.1537096201632795</v>
      </c>
      <c r="AW15" s="28">
        <f t="shared" si="26"/>
        <v>167.52500794801904</v>
      </c>
      <c r="AX15" s="28">
        <f t="shared" si="52"/>
        <v>1.1537096201632753</v>
      </c>
      <c r="AY15" s="28">
        <f t="shared" si="27"/>
        <v>1.747173689619741</v>
      </c>
      <c r="AZ15" s="28">
        <f t="shared" si="28"/>
        <v>6.9886947584789638</v>
      </c>
      <c r="BA15" s="24">
        <f t="shared" si="29"/>
        <v>60.198700507596129</v>
      </c>
      <c r="BB15" s="24">
        <f t="shared" si="30"/>
        <v>85.37089024119885</v>
      </c>
      <c r="BC15" s="29">
        <f t="shared" si="31"/>
        <v>4.3522157636435681</v>
      </c>
      <c r="BD15" s="29">
        <f t="shared" si="53"/>
        <v>0.5484930230569951</v>
      </c>
      <c r="BE15" s="29">
        <f t="shared" si="54"/>
        <v>2.1939720922279804</v>
      </c>
      <c r="BF15" s="29">
        <f t="shared" si="32"/>
        <v>4.4060784691820523</v>
      </c>
      <c r="BG15" s="29">
        <f t="shared" si="55"/>
        <v>0.32198108411982673</v>
      </c>
      <c r="BH15" s="29">
        <f t="shared" si="56"/>
        <v>1.2879243364793069</v>
      </c>
      <c r="BI15" s="29">
        <f t="shared" si="33"/>
        <v>4.9268121382051424</v>
      </c>
      <c r="BJ15" s="30">
        <f t="shared" si="34"/>
        <v>6.5189551616745094</v>
      </c>
      <c r="BK15" s="29">
        <f t="shared" si="35"/>
        <v>0.29292257198298849</v>
      </c>
      <c r="BL15" s="29">
        <f t="shared" si="36"/>
        <v>4.8980927579710798</v>
      </c>
      <c r="BM15" s="29">
        <f t="shared" si="37"/>
        <v>0.51596245531492069</v>
      </c>
      <c r="BN15" s="29">
        <f t="shared" si="57"/>
        <v>1.1471051398681542</v>
      </c>
      <c r="BO15" s="29">
        <f t="shared" si="1"/>
        <v>5.1211326413030118</v>
      </c>
      <c r="BP15" s="29">
        <f t="shared" si="58"/>
        <v>1.1471051398681098</v>
      </c>
      <c r="BQ15" s="29">
        <f t="shared" si="2"/>
        <v>4.2558963575296698</v>
      </c>
      <c r="BR15" s="29" t="e">
        <f t="shared" si="3"/>
        <v>#NUM!</v>
      </c>
      <c r="BS15" s="29">
        <f t="shared" si="4"/>
        <v>4.0976507658292327</v>
      </c>
      <c r="BT15" s="29">
        <f t="shared" si="38"/>
        <v>16.061070652006446</v>
      </c>
      <c r="BU15" s="29">
        <f t="shared" si="39"/>
        <v>16.66206309645192</v>
      </c>
      <c r="BV15" s="29">
        <f t="shared" si="5"/>
        <v>4.4683190032388937</v>
      </c>
      <c r="BW15" s="29">
        <f t="shared" si="40"/>
        <v>14.985900725273083</v>
      </c>
      <c r="BX15" s="64">
        <f t="shared" si="41"/>
        <v>4.4470051790010974</v>
      </c>
      <c r="BY15" s="90">
        <f t="shared" si="42"/>
        <v>13.912368129364827</v>
      </c>
      <c r="BZ15" s="90">
        <f t="shared" si="43"/>
        <v>9.3244205068507906</v>
      </c>
      <c r="CA15" s="90">
        <f t="shared" si="44"/>
        <v>13.31137568491935</v>
      </c>
      <c r="CB15" s="90">
        <f t="shared" si="45"/>
        <v>8.9157819828346287</v>
      </c>
      <c r="CC15" s="98">
        <f t="shared" si="46"/>
        <v>13.427990346961417</v>
      </c>
      <c r="CD15" s="98">
        <f t="shared" si="46"/>
        <v>11.825469550404945</v>
      </c>
    </row>
    <row r="16" spans="1:83">
      <c r="A16" s="21" t="s">
        <v>15</v>
      </c>
      <c r="B16" s="67">
        <v>747.62</v>
      </c>
      <c r="C16" s="35">
        <v>39.452713721290479</v>
      </c>
      <c r="D16" s="35">
        <v>65.756839338602759</v>
      </c>
      <c r="E16" s="35"/>
      <c r="F16" s="35"/>
      <c r="G16" s="67">
        <v>69.84</v>
      </c>
      <c r="H16" s="35"/>
      <c r="I16" s="67">
        <v>3.2</v>
      </c>
      <c r="J16" s="67">
        <v>2.36</v>
      </c>
      <c r="K16" s="67">
        <v>9638081.3579999991</v>
      </c>
      <c r="L16" s="86">
        <f t="shared" si="6"/>
        <v>614162.82683487225</v>
      </c>
      <c r="M16" s="15">
        <v>87.63</v>
      </c>
      <c r="N16" s="15">
        <v>1.74</v>
      </c>
      <c r="O16" s="15">
        <v>1.59</v>
      </c>
      <c r="P16" s="15">
        <v>2157000</v>
      </c>
      <c r="Q16" s="89">
        <f t="shared" si="7"/>
        <v>7481.7119488871085</v>
      </c>
      <c r="R16" s="67">
        <v>15693.039267242</v>
      </c>
      <c r="S16" s="67">
        <v>6148.7167791026995</v>
      </c>
      <c r="T16" s="79">
        <v>288303</v>
      </c>
      <c r="U16" s="22"/>
      <c r="V16" s="127">
        <f t="shared" si="0"/>
        <v>17374202.095160034</v>
      </c>
      <c r="W16" s="77">
        <f t="shared" si="8"/>
        <v>1107127.9310074325</v>
      </c>
      <c r="X16" s="126"/>
      <c r="Y16" s="77">
        <v>3238950</v>
      </c>
      <c r="Z16" s="83">
        <f t="shared" si="9"/>
        <v>11234.534500161288</v>
      </c>
      <c r="AA16" s="95">
        <v>14734.2</v>
      </c>
      <c r="AB16" s="96">
        <f t="shared" si="10"/>
        <v>11015582.604</v>
      </c>
      <c r="AC16" s="96">
        <f t="shared" si="11"/>
        <v>701940.67678108555</v>
      </c>
      <c r="AD16" s="96">
        <f t="shared" si="12"/>
        <v>141029.30743250193</v>
      </c>
      <c r="AE16" s="23">
        <f t="shared" si="13"/>
        <v>0.8</v>
      </c>
      <c r="AF16" s="23">
        <f t="shared" si="14"/>
        <v>0.435</v>
      </c>
      <c r="AG16" s="23">
        <f t="shared" si="15"/>
        <v>0.59</v>
      </c>
      <c r="AH16" s="23">
        <f t="shared" si="16"/>
        <v>0.39750000000000002</v>
      </c>
      <c r="AI16" s="23">
        <f t="shared" si="47"/>
        <v>113.24526780101355</v>
      </c>
      <c r="AJ16" s="24">
        <f t="shared" si="17"/>
        <v>78.108464152191701</v>
      </c>
      <c r="AK16" s="23">
        <f t="shared" si="48"/>
        <v>163.43147233772129</v>
      </c>
      <c r="AL16" s="24">
        <f t="shared" si="18"/>
        <v>37.986671137718957</v>
      </c>
      <c r="AM16" s="23">
        <f t="shared" si="49"/>
        <v>109.82860949919356</v>
      </c>
      <c r="AN16" s="24">
        <f t="shared" si="19"/>
        <v>82.273214233409774</v>
      </c>
      <c r="AO16" s="24">
        <f t="shared" si="50"/>
        <v>144.94570439525521</v>
      </c>
      <c r="AP16" s="24">
        <f t="shared" si="20"/>
        <v>46.253500700130196</v>
      </c>
      <c r="AQ16" s="24">
        <f t="shared" si="21"/>
        <v>147.82548517533542</v>
      </c>
      <c r="AR16" s="27">
        <f t="shared" si="22"/>
        <v>725.06398393675045</v>
      </c>
      <c r="AS16" s="28">
        <f t="shared" si="23"/>
        <v>1.4336552688345916</v>
      </c>
      <c r="AT16" s="28">
        <f t="shared" si="24"/>
        <v>143.36552688345915</v>
      </c>
      <c r="AU16" s="28">
        <f t="shared" si="25"/>
        <v>1.6667253817604282</v>
      </c>
      <c r="AV16" s="28">
        <f t="shared" si="51"/>
        <v>-0.50886120371994092</v>
      </c>
      <c r="AW16" s="28">
        <f t="shared" si="26"/>
        <v>166.67253817604282</v>
      </c>
      <c r="AX16" s="28">
        <f t="shared" si="52"/>
        <v>-0.50886120371994148</v>
      </c>
      <c r="AY16" s="28">
        <f t="shared" si="27"/>
        <v>0.40404040404040664</v>
      </c>
      <c r="AZ16" s="28">
        <f t="shared" si="28"/>
        <v>1.6161616161616266</v>
      </c>
      <c r="BA16" s="24">
        <f t="shared" si="29"/>
        <v>61.424742810390917</v>
      </c>
      <c r="BB16" s="24">
        <f t="shared" si="30"/>
        <v>85.967722248930755</v>
      </c>
      <c r="BC16" s="29">
        <f t="shared" si="31"/>
        <v>4.3580984268017229</v>
      </c>
      <c r="BD16" s="29">
        <f t="shared" si="53"/>
        <v>0.58826631581547772</v>
      </c>
      <c r="BE16" s="29">
        <f t="shared" si="54"/>
        <v>2.3530652632619109</v>
      </c>
      <c r="BF16" s="29">
        <f t="shared" si="32"/>
        <v>4.4100455897431639</v>
      </c>
      <c r="BG16" s="29">
        <f t="shared" si="55"/>
        <v>0.39671205611115923</v>
      </c>
      <c r="BH16" s="29">
        <f t="shared" si="56"/>
        <v>1.5868482244446369</v>
      </c>
      <c r="BI16" s="29">
        <f t="shared" si="33"/>
        <v>4.9960324237940856</v>
      </c>
      <c r="BJ16" s="30">
        <f t="shared" si="34"/>
        <v>6.5862599046664085</v>
      </c>
      <c r="BK16" s="29">
        <f t="shared" si="35"/>
        <v>0.36022731497488758</v>
      </c>
      <c r="BL16" s="29">
        <f t="shared" si="36"/>
        <v>4.9653975009629789</v>
      </c>
      <c r="BM16" s="29">
        <f t="shared" si="37"/>
        <v>0.51086085220171895</v>
      </c>
      <c r="BN16" s="29">
        <f t="shared" si="57"/>
        <v>-0.51016031132017359</v>
      </c>
      <c r="BO16" s="29">
        <f t="shared" si="1"/>
        <v>5.11603103818981</v>
      </c>
      <c r="BP16" s="29">
        <f t="shared" si="58"/>
        <v>-0.51016031132018469</v>
      </c>
      <c r="BQ16" s="29">
        <f t="shared" si="2"/>
        <v>4.2462069115313472</v>
      </c>
      <c r="BR16" s="29" t="e">
        <f t="shared" si="3"/>
        <v>#NUM!</v>
      </c>
      <c r="BS16" s="29">
        <f t="shared" si="4"/>
        <v>4.1178127313474544</v>
      </c>
      <c r="BT16" s="29">
        <f t="shared" si="38"/>
        <v>16.081232617524666</v>
      </c>
      <c r="BU16" s="29">
        <f t="shared" si="39"/>
        <v>16.670497025779937</v>
      </c>
      <c r="BV16" s="29">
        <f t="shared" si="5"/>
        <v>4.4731234050677591</v>
      </c>
      <c r="BW16" s="29">
        <f t="shared" si="40"/>
        <v>14.990759761171088</v>
      </c>
      <c r="BX16" s="64">
        <f t="shared" si="41"/>
        <v>4.4539719031154679</v>
      </c>
      <c r="BY16" s="90">
        <f t="shared" si="42"/>
        <v>13.917279770512632</v>
      </c>
      <c r="BZ16" s="90">
        <f t="shared" si="43"/>
        <v>9.3267477507536078</v>
      </c>
      <c r="CA16" s="90">
        <f t="shared" si="44"/>
        <v>13.328015362257359</v>
      </c>
      <c r="CB16" s="90">
        <f t="shared" si="45"/>
        <v>8.920216914953814</v>
      </c>
      <c r="CC16" s="98">
        <f t="shared" si="46"/>
        <v>13.461604173427265</v>
      </c>
      <c r="CD16" s="98">
        <f t="shared" si="46"/>
        <v>11.856723001892847</v>
      </c>
    </row>
    <row r="17" spans="1:82" ht="15.75" thickBot="1">
      <c r="A17" s="21" t="s">
        <v>16</v>
      </c>
      <c r="B17" s="67">
        <v>712.38</v>
      </c>
      <c r="C17" s="35">
        <v>39.890105225961108</v>
      </c>
      <c r="D17" s="35">
        <v>66.022523537950647</v>
      </c>
      <c r="E17" s="35"/>
      <c r="F17" s="35"/>
      <c r="G17" s="67">
        <v>73.72</v>
      </c>
      <c r="H17" s="35"/>
      <c r="I17" s="67">
        <v>3.01</v>
      </c>
      <c r="J17" s="67">
        <v>2.94</v>
      </c>
      <c r="K17" s="67">
        <v>9602952.8619999997</v>
      </c>
      <c r="L17" s="86">
        <f t="shared" si="6"/>
        <v>610117.1274568321</v>
      </c>
      <c r="M17" s="15">
        <v>87.69</v>
      </c>
      <c r="N17" s="15">
        <v>1.44</v>
      </c>
      <c r="O17" s="15">
        <v>2.2000000000000002</v>
      </c>
      <c r="P17" s="15">
        <v>2168600</v>
      </c>
      <c r="Q17" s="89">
        <f t="shared" si="7"/>
        <v>7503.6244796838828</v>
      </c>
      <c r="R17" s="67">
        <v>15739.523494494</v>
      </c>
      <c r="S17" s="67">
        <v>6281.7058135886</v>
      </c>
      <c r="T17" s="79">
        <v>289007</v>
      </c>
      <c r="U17" s="22"/>
      <c r="V17" s="127">
        <f>V18/(1/2*((1/4)*K19/K18+(1/4)*K20/K19+(1/4)*K21/K20+(1/4)*K22/K21)+1/2*((1/4)*M19/M18+(1/4)*M20/M19+(1/4)*M21/M20+(1/4)*M22/M21))</f>
        <v>17595790.999653824</v>
      </c>
      <c r="W17" s="77">
        <f t="shared" si="8"/>
        <v>1117936.7028366001</v>
      </c>
      <c r="X17" s="126"/>
      <c r="Y17" s="77">
        <v>3241000</v>
      </c>
      <c r="Z17" s="83">
        <f t="shared" si="9"/>
        <v>11214.261246267391</v>
      </c>
      <c r="AA17" s="95">
        <v>15341.5</v>
      </c>
      <c r="AB17" s="96">
        <f t="shared" si="10"/>
        <v>10928977.77</v>
      </c>
      <c r="AC17" s="96">
        <f t="shared" si="11"/>
        <v>694365.22483181756</v>
      </c>
      <c r="AD17" s="96">
        <f t="shared" si="12"/>
        <v>138899.61867764799</v>
      </c>
      <c r="AE17" s="23">
        <f t="shared" si="13"/>
        <v>0.75249999999999995</v>
      </c>
      <c r="AF17" s="23">
        <f t="shared" si="14"/>
        <v>0.36</v>
      </c>
      <c r="AG17" s="23">
        <f t="shared" si="15"/>
        <v>0.73499999999999999</v>
      </c>
      <c r="AH17" s="23">
        <f t="shared" si="16"/>
        <v>0.55000000000000004</v>
      </c>
      <c r="AI17" s="23">
        <f t="shared" si="47"/>
        <v>114.077620519351</v>
      </c>
      <c r="AJ17" s="24">
        <f t="shared" si="17"/>
        <v>78.682561363710306</v>
      </c>
      <c r="AK17" s="23">
        <f t="shared" si="48"/>
        <v>168.23635762445031</v>
      </c>
      <c r="AL17" s="24">
        <f t="shared" si="18"/>
        <v>39.103479269167899</v>
      </c>
      <c r="AM17" s="23">
        <f t="shared" si="49"/>
        <v>110.43266685143914</v>
      </c>
      <c r="AN17" s="24">
        <f t="shared" si="19"/>
        <v>82.725716911693539</v>
      </c>
      <c r="AO17" s="24">
        <f t="shared" si="50"/>
        <v>148.13450989195081</v>
      </c>
      <c r="AP17" s="24">
        <f t="shared" si="20"/>
        <v>47.271077715533053</v>
      </c>
      <c r="AQ17" s="24">
        <f t="shared" si="21"/>
        <v>140.85754678741262</v>
      </c>
      <c r="AR17" s="27">
        <f t="shared" si="22"/>
        <v>689.61837434436495</v>
      </c>
      <c r="AS17" s="28">
        <f t="shared" si="23"/>
        <v>1.3635693370065249</v>
      </c>
      <c r="AT17" s="28">
        <f t="shared" si="24"/>
        <v>136.35693370065249</v>
      </c>
      <c r="AU17" s="28">
        <f t="shared" si="25"/>
        <v>1.6551102877257429</v>
      </c>
      <c r="AV17" s="28">
        <f t="shared" si="51"/>
        <v>-0.69688109161793721</v>
      </c>
      <c r="AW17" s="28">
        <f t="shared" si="26"/>
        <v>165.51102877257429</v>
      </c>
      <c r="AX17" s="28">
        <f t="shared" si="52"/>
        <v>-0.6968810916179361</v>
      </c>
      <c r="AY17" s="28">
        <f t="shared" si="27"/>
        <v>0.90543259557342992</v>
      </c>
      <c r="AZ17" s="28">
        <f t="shared" si="28"/>
        <v>3.6217303822937197</v>
      </c>
      <c r="BA17" s="24">
        <f t="shared" si="29"/>
        <v>61.200864348281371</v>
      </c>
      <c r="BB17" s="24">
        <f t="shared" si="30"/>
        <v>86.430042869277344</v>
      </c>
      <c r="BC17" s="29">
        <f t="shared" si="31"/>
        <v>4.365421547181505</v>
      </c>
      <c r="BD17" s="29">
        <f t="shared" si="53"/>
        <v>0.73231203797821109</v>
      </c>
      <c r="BE17" s="29">
        <f t="shared" si="54"/>
        <v>2.9292481519128444</v>
      </c>
      <c r="BF17" s="29">
        <f t="shared" si="32"/>
        <v>4.4155305199737329</v>
      </c>
      <c r="BG17" s="29">
        <f t="shared" si="55"/>
        <v>0.54849302305690628</v>
      </c>
      <c r="BH17" s="29">
        <f t="shared" si="56"/>
        <v>2.1939720922276251</v>
      </c>
      <c r="BI17" s="29">
        <f t="shared" si="33"/>
        <v>4.9477490732023259</v>
      </c>
      <c r="BJ17" s="30">
        <f t="shared" si="34"/>
        <v>6.5361383639254376</v>
      </c>
      <c r="BK17" s="29">
        <f t="shared" si="35"/>
        <v>0.31010577423391633</v>
      </c>
      <c r="BL17" s="29">
        <f t="shared" si="36"/>
        <v>4.915275960222008</v>
      </c>
      <c r="BM17" s="29">
        <f t="shared" si="37"/>
        <v>0.50386764571794962</v>
      </c>
      <c r="BN17" s="29">
        <f t="shared" si="57"/>
        <v>-0.6993206483769332</v>
      </c>
      <c r="BO17" s="29">
        <f t="shared" si="1"/>
        <v>5.1090378317060408</v>
      </c>
      <c r="BP17" s="29">
        <f t="shared" si="58"/>
        <v>-0.69932064837692209</v>
      </c>
      <c r="BQ17" s="29">
        <f t="shared" si="2"/>
        <v>4.3002741328016221</v>
      </c>
      <c r="BR17" s="29" t="e">
        <f t="shared" si="3"/>
        <v>#NUM!</v>
      </c>
      <c r="BS17" s="29">
        <f t="shared" si="4"/>
        <v>4.1141613127564778</v>
      </c>
      <c r="BT17" s="29">
        <f t="shared" si="38"/>
        <v>16.077581198933689</v>
      </c>
      <c r="BU17" s="29">
        <f t="shared" si="39"/>
        <v>16.683170283661056</v>
      </c>
      <c r="BV17" s="29">
        <f t="shared" si="5"/>
        <v>4.4738078677912645</v>
      </c>
      <c r="BW17" s="29">
        <f t="shared" si="40"/>
        <v>14.991392482123684</v>
      </c>
      <c r="BX17" s="64">
        <f t="shared" si="41"/>
        <v>4.4593353337643933</v>
      </c>
      <c r="BY17" s="90">
        <f t="shared" si="42"/>
        <v>13.926995314669188</v>
      </c>
      <c r="BZ17" s="90">
        <f t="shared" si="43"/>
        <v>9.3249415728512997</v>
      </c>
      <c r="CA17" s="90">
        <f t="shared" si="44"/>
        <v>13.321406229941822</v>
      </c>
      <c r="CB17" s="90">
        <f t="shared" si="45"/>
        <v>8.9231414467478345</v>
      </c>
      <c r="CC17" s="98">
        <f t="shared" si="46"/>
        <v>13.450753361626992</v>
      </c>
      <c r="CD17" s="98">
        <f t="shared" si="46"/>
        <v>11.841506783437357</v>
      </c>
    </row>
    <row r="18" spans="1:82" ht="15.75" thickBot="1">
      <c r="A18" s="21" t="s">
        <v>17</v>
      </c>
      <c r="B18" s="67">
        <v>727.36</v>
      </c>
      <c r="C18" s="111">
        <v>41.420975492308301</v>
      </c>
      <c r="D18" s="111">
        <v>66.620312986483398</v>
      </c>
      <c r="E18" s="116"/>
      <c r="F18" s="116"/>
      <c r="G18" s="67">
        <v>71.12</v>
      </c>
      <c r="H18" s="35"/>
      <c r="I18" s="67">
        <v>2.74</v>
      </c>
      <c r="J18" s="67">
        <v>3.77</v>
      </c>
      <c r="K18" s="67">
        <v>9726245.7952267006</v>
      </c>
      <c r="L18" s="86">
        <f t="shared" si="6"/>
        <v>615290.45832470257</v>
      </c>
      <c r="M18" s="15">
        <v>88.14</v>
      </c>
      <c r="N18" s="15">
        <v>1.25</v>
      </c>
      <c r="O18" s="15">
        <v>2.86</v>
      </c>
      <c r="P18" s="15">
        <v>2178125</v>
      </c>
      <c r="Q18" s="89">
        <f t="shared" si="7"/>
        <v>7520.9161317500484</v>
      </c>
      <c r="R18" s="67">
        <v>15807.568057709001</v>
      </c>
      <c r="S18" s="67">
        <v>6369.9972389320001</v>
      </c>
      <c r="T18" s="79">
        <v>289609</v>
      </c>
      <c r="U18" s="22"/>
      <c r="V18" s="67">
        <v>17836973.072090998</v>
      </c>
      <c r="W18" s="77">
        <f t="shared" si="8"/>
        <v>1128381.8615851097</v>
      </c>
      <c r="X18" s="126"/>
      <c r="Y18" s="77">
        <v>3257800</v>
      </c>
      <c r="Z18" s="83">
        <f t="shared" si="9"/>
        <v>11248.959804425967</v>
      </c>
      <c r="AA18" s="95">
        <v>16491</v>
      </c>
      <c r="AB18" s="96">
        <f t="shared" si="10"/>
        <v>11994893.76</v>
      </c>
      <c r="AC18" s="96">
        <f t="shared" si="11"/>
        <v>758807.02940578875</v>
      </c>
      <c r="AD18" s="96">
        <f t="shared" si="12"/>
        <v>151023.2667260374</v>
      </c>
      <c r="AE18" s="23">
        <f t="shared" si="13"/>
        <v>0.68500000000000005</v>
      </c>
      <c r="AF18" s="23">
        <f t="shared" si="14"/>
        <v>0.3125</v>
      </c>
      <c r="AG18" s="23">
        <f t="shared" si="15"/>
        <v>0.9425</v>
      </c>
      <c r="AH18" s="23">
        <f t="shared" si="16"/>
        <v>0.71499999999999997</v>
      </c>
      <c r="AI18" s="23">
        <f t="shared" si="47"/>
        <v>115.15280209274589</v>
      </c>
      <c r="AJ18" s="24">
        <f t="shared" si="17"/>
        <v>79.424144504563287</v>
      </c>
      <c r="AK18" s="23">
        <f t="shared" si="48"/>
        <v>174.5788683068921</v>
      </c>
      <c r="AL18" s="24">
        <f t="shared" si="18"/>
        <v>40.577680437615541</v>
      </c>
      <c r="AM18" s="23">
        <f t="shared" si="49"/>
        <v>111.22226041942693</v>
      </c>
      <c r="AN18" s="24">
        <f t="shared" si="19"/>
        <v>83.317205787612153</v>
      </c>
      <c r="AO18" s="24">
        <f t="shared" si="50"/>
        <v>152.37115687486059</v>
      </c>
      <c r="AP18" s="24">
        <f t="shared" si="20"/>
        <v>48.623030538197298</v>
      </c>
      <c r="AQ18" s="24">
        <f t="shared" si="21"/>
        <v>143.81951378659207</v>
      </c>
      <c r="AR18" s="27">
        <f t="shared" si="22"/>
        <v>702.53282480714051</v>
      </c>
      <c r="AS18" s="28">
        <f t="shared" si="23"/>
        <v>1.3891048350594484</v>
      </c>
      <c r="AT18" s="28">
        <f t="shared" si="24"/>
        <v>138.91048350594482</v>
      </c>
      <c r="AU18" s="28">
        <f t="shared" si="25"/>
        <v>1.6083714155610485</v>
      </c>
      <c r="AV18" s="28">
        <f t="shared" si="51"/>
        <v>-2.8239128541045715</v>
      </c>
      <c r="AW18" s="28">
        <f t="shared" si="26"/>
        <v>160.83714155610485</v>
      </c>
      <c r="AX18" s="28">
        <f t="shared" si="52"/>
        <v>-2.8239128541045702</v>
      </c>
      <c r="AY18" s="28">
        <f t="shared" si="27"/>
        <v>3.2806620436114375</v>
      </c>
      <c r="AZ18" s="28">
        <f t="shared" si="28"/>
        <v>13.12264817444575</v>
      </c>
      <c r="BA18" s="24">
        <f t="shared" si="29"/>
        <v>61.986626206112405</v>
      </c>
      <c r="BB18" s="24">
        <f t="shared" si="30"/>
        <v>86.809663895898154</v>
      </c>
      <c r="BC18" s="29">
        <f t="shared" si="31"/>
        <v>4.3748024089872564</v>
      </c>
      <c r="BD18" s="29">
        <f t="shared" si="53"/>
        <v>0.93808618057513726</v>
      </c>
      <c r="BE18" s="29">
        <f t="shared" si="54"/>
        <v>3.7523447223005491</v>
      </c>
      <c r="BF18" s="29">
        <f t="shared" si="32"/>
        <v>4.4226550799160291</v>
      </c>
      <c r="BG18" s="29">
        <f t="shared" si="55"/>
        <v>0.71245599422962158</v>
      </c>
      <c r="BH18" s="29">
        <f t="shared" si="56"/>
        <v>2.8498239769184863</v>
      </c>
      <c r="BI18" s="29">
        <f t="shared" si="33"/>
        <v>4.9685591369607494</v>
      </c>
      <c r="BJ18" s="30">
        <f t="shared" si="34"/>
        <v>6.5546921258204041</v>
      </c>
      <c r="BK18" s="29">
        <f t="shared" si="35"/>
        <v>0.32865953612888321</v>
      </c>
      <c r="BL18" s="29">
        <f t="shared" si="36"/>
        <v>4.9338297221169745</v>
      </c>
      <c r="BM18" s="29">
        <f t="shared" si="37"/>
        <v>0.47522212391156415</v>
      </c>
      <c r="BN18" s="29">
        <f t="shared" si="57"/>
        <v>-2.8645521806385466</v>
      </c>
      <c r="BO18" s="29">
        <f t="shared" si="1"/>
        <v>5.080392309899656</v>
      </c>
      <c r="BP18" s="29">
        <f t="shared" si="58"/>
        <v>-2.8645521806384799</v>
      </c>
      <c r="BQ18" s="29">
        <f t="shared" si="2"/>
        <v>4.264368591205649</v>
      </c>
      <c r="BR18" s="29" t="e">
        <f t="shared" si="3"/>
        <v>#NUM!</v>
      </c>
      <c r="BS18" s="29">
        <f t="shared" si="4"/>
        <v>4.1269186554241042</v>
      </c>
      <c r="BT18" s="29">
        <f t="shared" si="38"/>
        <v>16.090338541601316</v>
      </c>
      <c r="BU18" s="29">
        <f t="shared" si="39"/>
        <v>16.696783999873492</v>
      </c>
      <c r="BV18" s="29">
        <f t="shared" si="5"/>
        <v>4.4789264594138407</v>
      </c>
      <c r="BW18" s="29">
        <f t="shared" si="40"/>
        <v>14.996562678905642</v>
      </c>
      <c r="BX18" s="64">
        <f t="shared" si="41"/>
        <v>4.4637179506752007</v>
      </c>
      <c r="BY18" s="90">
        <f t="shared" si="42"/>
        <v>13.9362951835259</v>
      </c>
      <c r="BZ18" s="90">
        <f t="shared" si="43"/>
        <v>9.3280309415289047</v>
      </c>
      <c r="CA18" s="90">
        <f t="shared" si="44"/>
        <v>13.329849725253721</v>
      </c>
      <c r="CB18" s="90">
        <f t="shared" si="45"/>
        <v>8.9254432355542885</v>
      </c>
      <c r="CC18" s="98">
        <f t="shared" si="46"/>
        <v>13.539502780845353</v>
      </c>
      <c r="CD18" s="98">
        <f t="shared" si="46"/>
        <v>11.925189188205692</v>
      </c>
    </row>
    <row r="19" spans="1:82">
      <c r="A19" s="21" t="s">
        <v>18</v>
      </c>
      <c r="B19" s="67">
        <v>697.23</v>
      </c>
      <c r="C19" s="112">
        <v>40.766998994404403</v>
      </c>
      <c r="D19" s="112">
        <v>68.805900307966098</v>
      </c>
      <c r="E19" s="116"/>
      <c r="F19" s="116"/>
      <c r="G19" s="67">
        <v>73.12</v>
      </c>
      <c r="H19" s="35"/>
      <c r="I19" s="67">
        <v>2.74</v>
      </c>
      <c r="J19" s="67">
        <v>3.71</v>
      </c>
      <c r="K19" s="67">
        <v>9883916.7483734004</v>
      </c>
      <c r="L19" s="86">
        <f t="shared" si="6"/>
        <v>623514.05569233943</v>
      </c>
      <c r="M19" s="15">
        <v>88.96</v>
      </c>
      <c r="N19" s="15">
        <v>1.24</v>
      </c>
      <c r="O19" s="15">
        <v>2.13</v>
      </c>
      <c r="P19" s="15">
        <v>2202375</v>
      </c>
      <c r="Q19" s="89">
        <f t="shared" si="7"/>
        <v>7587.776870523302</v>
      </c>
      <c r="R19" s="67">
        <v>15851.954993056999</v>
      </c>
      <c r="S19" s="67">
        <v>6391.3433789033998</v>
      </c>
      <c r="T19" s="79">
        <v>290253</v>
      </c>
      <c r="U19" s="22"/>
      <c r="V19" s="67">
        <v>17918131.592599999</v>
      </c>
      <c r="W19" s="77">
        <f t="shared" si="8"/>
        <v>1130342.0682463434</v>
      </c>
      <c r="X19" s="126"/>
      <c r="Y19" s="77">
        <v>3288025</v>
      </c>
      <c r="Z19" s="83">
        <f t="shared" si="9"/>
        <v>11328.134420660597</v>
      </c>
      <c r="AA19" s="95">
        <v>15485.9</v>
      </c>
      <c r="AB19" s="96">
        <f t="shared" si="10"/>
        <v>10797234.057</v>
      </c>
      <c r="AC19" s="96">
        <f t="shared" si="11"/>
        <v>681129.49233889964</v>
      </c>
      <c r="AD19" s="96">
        <f t="shared" si="12"/>
        <v>134694.68359844151</v>
      </c>
      <c r="AE19" s="23">
        <f t="shared" si="13"/>
        <v>0.68500000000000005</v>
      </c>
      <c r="AF19" s="23">
        <f t="shared" si="14"/>
        <v>0.31</v>
      </c>
      <c r="AG19" s="23">
        <f t="shared" si="15"/>
        <v>0.92749999999999999</v>
      </c>
      <c r="AH19" s="23">
        <f t="shared" si="16"/>
        <v>0.53249999999999997</v>
      </c>
      <c r="AI19" s="23">
        <f t="shared" si="47"/>
        <v>116.22084433215609</v>
      </c>
      <c r="AJ19" s="24">
        <f t="shared" si="17"/>
        <v>80.160803444843097</v>
      </c>
      <c r="AK19" s="23">
        <f t="shared" si="48"/>
        <v>181.05574432107778</v>
      </c>
      <c r="AL19" s="24">
        <f t="shared" si="18"/>
        <v>42.083112381851066</v>
      </c>
      <c r="AM19" s="23">
        <f t="shared" si="49"/>
        <v>111.81451895616038</v>
      </c>
      <c r="AN19" s="24">
        <f t="shared" si="19"/>
        <v>83.760869908431189</v>
      </c>
      <c r="AO19" s="24">
        <f t="shared" si="50"/>
        <v>155.61666251629512</v>
      </c>
      <c r="AP19" s="24">
        <f t="shared" si="20"/>
        <v>49.658701088660898</v>
      </c>
      <c r="AQ19" s="24">
        <f t="shared" si="21"/>
        <v>137.86196601053891</v>
      </c>
      <c r="AR19" s="27">
        <f t="shared" si="22"/>
        <v>670.79565201741991</v>
      </c>
      <c r="AS19" s="28">
        <f t="shared" si="23"/>
        <v>1.3263515250124469</v>
      </c>
      <c r="AT19" s="28">
        <f t="shared" si="24"/>
        <v>132.63515250124468</v>
      </c>
      <c r="AU19" s="28">
        <f t="shared" si="25"/>
        <v>1.687784286437426</v>
      </c>
      <c r="AV19" s="28">
        <f t="shared" si="51"/>
        <v>4.9374709167332398</v>
      </c>
      <c r="AW19" s="28">
        <f t="shared" si="26"/>
        <v>168.77842864374259</v>
      </c>
      <c r="AX19" s="28">
        <f t="shared" si="52"/>
        <v>4.93747091673323</v>
      </c>
      <c r="AY19" s="28">
        <f t="shared" si="27"/>
        <v>2.8466175252377823</v>
      </c>
      <c r="AZ19" s="28">
        <f t="shared" si="28"/>
        <v>11.386470100951129</v>
      </c>
      <c r="BA19" s="24">
        <f t="shared" si="29"/>
        <v>62.991483644638421</v>
      </c>
      <c r="BB19" s="24">
        <f t="shared" si="30"/>
        <v>87.776153123777874</v>
      </c>
      <c r="BC19" s="29">
        <f t="shared" si="31"/>
        <v>4.3840346603008342</v>
      </c>
      <c r="BD19" s="29">
        <f t="shared" si="53"/>
        <v>0.9232251313577855</v>
      </c>
      <c r="BE19" s="29">
        <f t="shared" si="54"/>
        <v>3.692900525431142</v>
      </c>
      <c r="BF19" s="29">
        <f t="shared" si="32"/>
        <v>4.4279659522346062</v>
      </c>
      <c r="BG19" s="29">
        <f t="shared" si="55"/>
        <v>0.53108723185770756</v>
      </c>
      <c r="BH19" s="29">
        <f t="shared" si="56"/>
        <v>2.1243489274308303</v>
      </c>
      <c r="BI19" s="29">
        <f t="shared" si="33"/>
        <v>4.9262529382766012</v>
      </c>
      <c r="BJ19" s="30">
        <f t="shared" si="34"/>
        <v>6.5084645481412551</v>
      </c>
      <c r="BK19" s="29">
        <f t="shared" si="35"/>
        <v>0.28243195844973412</v>
      </c>
      <c r="BL19" s="29">
        <f t="shared" si="36"/>
        <v>4.8876021444378255</v>
      </c>
      <c r="BM19" s="29">
        <f t="shared" si="37"/>
        <v>0.52341659561273168</v>
      </c>
      <c r="BN19" s="29">
        <f t="shared" si="57"/>
        <v>4.8194471701167529</v>
      </c>
      <c r="BO19" s="29">
        <f t="shared" si="1"/>
        <v>5.1285867816008226</v>
      </c>
      <c r="BP19" s="29">
        <f t="shared" si="58"/>
        <v>4.8194471701166641</v>
      </c>
      <c r="BQ19" s="29">
        <f t="shared" si="2"/>
        <v>4.2921019271458949</v>
      </c>
      <c r="BR19" s="29" t="e">
        <f t="shared" si="3"/>
        <v>#NUM!</v>
      </c>
      <c r="BS19" s="29">
        <f t="shared" si="4"/>
        <v>4.1429995370100254</v>
      </c>
      <c r="BT19" s="29">
        <f t="shared" si="38"/>
        <v>16.106419423187237</v>
      </c>
      <c r="BU19" s="29">
        <f t="shared" si="39"/>
        <v>16.701323696269405</v>
      </c>
      <c r="BV19" s="29">
        <f t="shared" si="5"/>
        <v>4.4881868305022721</v>
      </c>
      <c r="BW19" s="29">
        <f t="shared" si="40"/>
        <v>15.005797638535627</v>
      </c>
      <c r="BX19" s="64">
        <f t="shared" si="41"/>
        <v>4.4747898592371049</v>
      </c>
      <c r="BY19" s="90">
        <f t="shared" si="42"/>
        <v>13.938030860141753</v>
      </c>
      <c r="BZ19" s="90">
        <f t="shared" si="43"/>
        <v>9.335044682093729</v>
      </c>
      <c r="CA19" s="90">
        <f t="shared" si="44"/>
        <v>13.343126587059585</v>
      </c>
      <c r="CB19" s="90">
        <f t="shared" si="45"/>
        <v>8.9342939250510316</v>
      </c>
      <c r="CC19" s="98">
        <f t="shared" si="46"/>
        <v>13.431507717332762</v>
      </c>
      <c r="CD19" s="98">
        <f t="shared" si="46"/>
        <v>11.810765893159582</v>
      </c>
    </row>
    <row r="20" spans="1:82">
      <c r="A20" s="21" t="s">
        <v>19</v>
      </c>
      <c r="B20" s="67">
        <v>665.13</v>
      </c>
      <c r="C20" s="113">
        <v>41.582007848631797</v>
      </c>
      <c r="D20" s="113">
        <v>70.764541124530297</v>
      </c>
      <c r="E20" s="116"/>
      <c r="F20" s="116"/>
      <c r="G20" s="67">
        <v>72.37</v>
      </c>
      <c r="H20" s="35"/>
      <c r="I20" s="67">
        <v>2.74</v>
      </c>
      <c r="J20" s="67">
        <v>2.72</v>
      </c>
      <c r="K20" s="67">
        <v>9987526.7724098992</v>
      </c>
      <c r="L20" s="86">
        <f t="shared" si="6"/>
        <v>628329.61051494884</v>
      </c>
      <c r="M20" s="15">
        <v>90.45</v>
      </c>
      <c r="N20" s="15">
        <v>1.01</v>
      </c>
      <c r="O20" s="15">
        <v>2.19</v>
      </c>
      <c r="P20" s="15">
        <v>2234850</v>
      </c>
      <c r="Q20" s="89">
        <f t="shared" si="7"/>
        <v>7680.5831448857971</v>
      </c>
      <c r="R20" s="67">
        <v>15895.362251390001</v>
      </c>
      <c r="S20" s="67">
        <v>6349.3922155283999</v>
      </c>
      <c r="T20" s="79">
        <v>290974</v>
      </c>
      <c r="U20" s="22"/>
      <c r="V20" s="67">
        <v>18039778.37455</v>
      </c>
      <c r="W20" s="77">
        <f t="shared" si="8"/>
        <v>1134908.2889238636</v>
      </c>
      <c r="X20" s="126"/>
      <c r="Y20" s="77">
        <v>3343100</v>
      </c>
      <c r="Z20" s="83">
        <f t="shared" si="9"/>
        <v>11489.342690412201</v>
      </c>
      <c r="AA20" s="95">
        <v>15648.9</v>
      </c>
      <c r="AB20" s="96">
        <f t="shared" si="10"/>
        <v>10408552.856999999</v>
      </c>
      <c r="AC20" s="96">
        <f t="shared" si="11"/>
        <v>654816.96436894999</v>
      </c>
      <c r="AD20" s="96">
        <f t="shared" si="12"/>
        <v>128968.92613473552</v>
      </c>
      <c r="AE20" s="23">
        <f t="shared" si="13"/>
        <v>0.68500000000000005</v>
      </c>
      <c r="AF20" s="23">
        <f t="shared" si="14"/>
        <v>0.2525</v>
      </c>
      <c r="AG20" s="23">
        <f t="shared" si="15"/>
        <v>0.68</v>
      </c>
      <c r="AH20" s="23">
        <f t="shared" si="16"/>
        <v>0.54749999999999999</v>
      </c>
      <c r="AI20" s="23">
        <f t="shared" si="47"/>
        <v>117.01114607361474</v>
      </c>
      <c r="AJ20" s="24">
        <f t="shared" si="17"/>
        <v>80.705896908268031</v>
      </c>
      <c r="AK20" s="23">
        <f t="shared" si="48"/>
        <v>185.98046056661113</v>
      </c>
      <c r="AL20" s="24">
        <f t="shared" si="18"/>
        <v>43.227773038637423</v>
      </c>
      <c r="AM20" s="23">
        <f t="shared" si="49"/>
        <v>112.42670344744535</v>
      </c>
      <c r="AN20" s="24">
        <f t="shared" si="19"/>
        <v>84.219460671179831</v>
      </c>
      <c r="AO20" s="24">
        <f t="shared" si="50"/>
        <v>159.02466742540199</v>
      </c>
      <c r="AP20" s="24">
        <f t="shared" si="20"/>
        <v>50.746226642502577</v>
      </c>
      <c r="AQ20" s="24">
        <f t="shared" si="21"/>
        <v>131.51489386944013</v>
      </c>
      <c r="AR20" s="27">
        <f t="shared" si="22"/>
        <v>639.07051399149884</v>
      </c>
      <c r="AS20" s="28">
        <f t="shared" si="23"/>
        <v>1.2636220110757375</v>
      </c>
      <c r="AT20" s="28">
        <f t="shared" si="24"/>
        <v>126.36220110757374</v>
      </c>
      <c r="AU20" s="28">
        <f t="shared" si="25"/>
        <v>1.7018067377152573</v>
      </c>
      <c r="AV20" s="28">
        <f t="shared" si="51"/>
        <v>0.83082011075182405</v>
      </c>
      <c r="AW20" s="28">
        <f t="shared" si="26"/>
        <v>170.18067377152573</v>
      </c>
      <c r="AX20" s="28">
        <f t="shared" si="52"/>
        <v>0.8308201107518336</v>
      </c>
      <c r="AY20" s="28">
        <f t="shared" si="27"/>
        <v>2.0518275216971471</v>
      </c>
      <c r="AZ20" s="28">
        <f t="shared" si="28"/>
        <v>8.2073100867885884</v>
      </c>
      <c r="BA20" s="24">
        <f t="shared" si="29"/>
        <v>63.651803768802736</v>
      </c>
      <c r="BB20" s="24">
        <f t="shared" si="30"/>
        <v>89.070451584618866</v>
      </c>
      <c r="BC20" s="29">
        <f t="shared" si="31"/>
        <v>4.3908116445798582</v>
      </c>
      <c r="BD20" s="29">
        <f t="shared" si="53"/>
        <v>0.67769842790239565</v>
      </c>
      <c r="BE20" s="29">
        <f t="shared" si="54"/>
        <v>2.7107937116095826</v>
      </c>
      <c r="BF20" s="29">
        <f t="shared" si="32"/>
        <v>4.4334260189039663</v>
      </c>
      <c r="BG20" s="29">
        <f t="shared" si="55"/>
        <v>0.5460066669360053</v>
      </c>
      <c r="BH20" s="29">
        <f t="shared" si="56"/>
        <v>2.1840266677440212</v>
      </c>
      <c r="BI20" s="29">
        <f t="shared" si="33"/>
        <v>4.8791201065687986</v>
      </c>
      <c r="BJ20" s="30">
        <f t="shared" si="34"/>
        <v>6.4600147988237895</v>
      </c>
      <c r="BK20" s="29">
        <f t="shared" si="35"/>
        <v>0.23398220913226861</v>
      </c>
      <c r="BL20" s="29">
        <f t="shared" si="36"/>
        <v>4.8391523951203599</v>
      </c>
      <c r="BM20" s="29">
        <f t="shared" si="37"/>
        <v>0.53169047359533628</v>
      </c>
      <c r="BN20" s="29">
        <f t="shared" si="57"/>
        <v>0.82738779826045938</v>
      </c>
      <c r="BO20" s="29">
        <f t="shared" si="1"/>
        <v>5.1368606595834274</v>
      </c>
      <c r="BP20" s="29">
        <f t="shared" si="58"/>
        <v>0.82738779826048159</v>
      </c>
      <c r="BQ20" s="29">
        <f t="shared" si="2"/>
        <v>4.2817918488780364</v>
      </c>
      <c r="BR20" s="29" t="e">
        <f t="shared" si="3"/>
        <v>#NUM!</v>
      </c>
      <c r="BS20" s="29">
        <f t="shared" si="4"/>
        <v>4.1534276634675917</v>
      </c>
      <c r="BT20" s="29">
        <f t="shared" si="38"/>
        <v>16.116847549644802</v>
      </c>
      <c r="BU20" s="29">
        <f t="shared" si="39"/>
        <v>16.708089787298785</v>
      </c>
      <c r="BV20" s="29">
        <f t="shared" si="5"/>
        <v>4.5047972118413044</v>
      </c>
      <c r="BW20" s="29">
        <f t="shared" si="40"/>
        <v>15.022409078206413</v>
      </c>
      <c r="BX20" s="64">
        <f t="shared" si="41"/>
        <v>4.4894276474277692</v>
      </c>
      <c r="BY20" s="90">
        <f t="shared" si="42"/>
        <v>13.942062402922673</v>
      </c>
      <c r="BZ20" s="90">
        <f t="shared" si="43"/>
        <v>9.3491751621056469</v>
      </c>
      <c r="CA20" s="90">
        <f t="shared" si="44"/>
        <v>13.35082016526869</v>
      </c>
      <c r="CB20" s="90">
        <f t="shared" si="45"/>
        <v>8.9464507535828286</v>
      </c>
      <c r="CC20" s="98">
        <f t="shared" si="46"/>
        <v>13.392111031854194</v>
      </c>
      <c r="CD20" s="98">
        <f t="shared" si="46"/>
        <v>11.767326771650449</v>
      </c>
    </row>
    <row r="21" spans="1:82">
      <c r="A21" s="21" t="s">
        <v>20</v>
      </c>
      <c r="B21" s="67">
        <v>599.41999999999996</v>
      </c>
      <c r="C21" s="113">
        <v>46.9440414831491</v>
      </c>
      <c r="D21" s="113">
        <v>72.216507454926102</v>
      </c>
      <c r="E21" s="116"/>
      <c r="F21" s="116"/>
      <c r="G21" s="67">
        <v>76.34</v>
      </c>
      <c r="H21" s="35"/>
      <c r="I21" s="67">
        <v>2.65</v>
      </c>
      <c r="J21" s="67">
        <v>1.06</v>
      </c>
      <c r="K21" s="67">
        <v>10183234.6119</v>
      </c>
      <c r="L21" s="86">
        <f t="shared" si="6"/>
        <v>638388.94119035779</v>
      </c>
      <c r="M21" s="15">
        <v>91.51</v>
      </c>
      <c r="N21" s="15">
        <v>0.99</v>
      </c>
      <c r="O21" s="15">
        <v>1.89</v>
      </c>
      <c r="P21" s="15">
        <v>2252200</v>
      </c>
      <c r="Q21" s="89">
        <f t="shared" si="7"/>
        <v>7721.7667972941927</v>
      </c>
      <c r="R21" s="67">
        <v>15951.458358461001</v>
      </c>
      <c r="S21" s="67">
        <v>6484.5222652088996</v>
      </c>
      <c r="T21" s="79">
        <v>291669</v>
      </c>
      <c r="U21" s="22"/>
      <c r="V21" s="67">
        <v>18122630.963428002</v>
      </c>
      <c r="W21" s="77">
        <f t="shared" si="8"/>
        <v>1136111.2292165665</v>
      </c>
      <c r="X21" s="126"/>
      <c r="Y21" s="77">
        <v>3382175</v>
      </c>
      <c r="Z21" s="83">
        <f t="shared" si="9"/>
        <v>11595.93580394214</v>
      </c>
      <c r="AA21" s="95">
        <v>15840</v>
      </c>
      <c r="AB21" s="96">
        <f t="shared" si="10"/>
        <v>9494812.7999999989</v>
      </c>
      <c r="AC21" s="96">
        <f t="shared" si="11"/>
        <v>595231.64507173374</v>
      </c>
      <c r="AD21" s="96">
        <f t="shared" si="12"/>
        <v>117336.13539960358</v>
      </c>
      <c r="AE21" s="23">
        <f t="shared" si="13"/>
        <v>0.66249999999999998</v>
      </c>
      <c r="AF21" s="23">
        <f t="shared" si="14"/>
        <v>0.2475</v>
      </c>
      <c r="AG21" s="23">
        <f t="shared" si="15"/>
        <v>0.26500000000000001</v>
      </c>
      <c r="AH21" s="23">
        <f t="shared" si="16"/>
        <v>0.47249999999999998</v>
      </c>
      <c r="AI21" s="23">
        <f t="shared" si="47"/>
        <v>117.32122561070982</v>
      </c>
      <c r="AJ21" s="24">
        <f t="shared" si="17"/>
        <v>80.919767535074939</v>
      </c>
      <c r="AK21" s="23">
        <f t="shared" si="48"/>
        <v>187.95185344861719</v>
      </c>
      <c r="AL21" s="24">
        <f t="shared" si="18"/>
        <v>43.685987432846972</v>
      </c>
      <c r="AM21" s="23">
        <f t="shared" si="49"/>
        <v>112.95791962123454</v>
      </c>
      <c r="AN21" s="24">
        <f t="shared" si="19"/>
        <v>84.617397622851172</v>
      </c>
      <c r="AO21" s="24">
        <f t="shared" si="50"/>
        <v>162.03023363974208</v>
      </c>
      <c r="AP21" s="24">
        <f t="shared" si="20"/>
        <v>51.705330326045875</v>
      </c>
      <c r="AQ21" s="24">
        <f t="shared" si="21"/>
        <v>118.52218015007563</v>
      </c>
      <c r="AR21" s="27">
        <f t="shared" si="22"/>
        <v>577.12690799898598</v>
      </c>
      <c r="AS21" s="28">
        <f t="shared" si="23"/>
        <v>1.141142093345433</v>
      </c>
      <c r="AT21" s="28">
        <f t="shared" si="24"/>
        <v>114.1142093345433</v>
      </c>
      <c r="AU21" s="28">
        <f t="shared" si="25"/>
        <v>1.538353008674141</v>
      </c>
      <c r="AV21" s="28">
        <f t="shared" si="51"/>
        <v>-9.6047174698908115</v>
      </c>
      <c r="AW21" s="28">
        <f t="shared" si="26"/>
        <v>153.83530086741411</v>
      </c>
      <c r="AX21" s="28">
        <f t="shared" si="52"/>
        <v>-9.6047174698908151</v>
      </c>
      <c r="AY21" s="28">
        <f t="shared" si="27"/>
        <v>-4.1991268535024551</v>
      </c>
      <c r="AZ21" s="28">
        <f t="shared" si="28"/>
        <v>-16.79650741400982</v>
      </c>
      <c r="BA21" s="24">
        <f t="shared" si="29"/>
        <v>64.899075218392497</v>
      </c>
      <c r="BB21" s="24">
        <f t="shared" si="30"/>
        <v>89.76193975384416</v>
      </c>
      <c r="BC21" s="29">
        <f t="shared" si="31"/>
        <v>4.3934581395207637</v>
      </c>
      <c r="BD21" s="29">
        <f t="shared" si="53"/>
        <v>0.26464949409055194</v>
      </c>
      <c r="BE21" s="29">
        <f t="shared" si="54"/>
        <v>1.0585979763622078</v>
      </c>
      <c r="BF21" s="29">
        <f t="shared" si="32"/>
        <v>4.438139891130187</v>
      </c>
      <c r="BG21" s="29">
        <f t="shared" si="55"/>
        <v>0.47138722262207722</v>
      </c>
      <c r="BH21" s="29">
        <f t="shared" si="56"/>
        <v>1.8855488904883089</v>
      </c>
      <c r="BI21" s="29">
        <f t="shared" si="33"/>
        <v>4.7751001173225109</v>
      </c>
      <c r="BJ21" s="30">
        <f t="shared" si="34"/>
        <v>6.3580621868628162</v>
      </c>
      <c r="BK21" s="29">
        <f t="shared" si="35"/>
        <v>0.13202959717129528</v>
      </c>
      <c r="BL21" s="29">
        <f t="shared" si="36"/>
        <v>4.7371997831593866</v>
      </c>
      <c r="BM21" s="29">
        <f t="shared" si="37"/>
        <v>0.43071236924227541</v>
      </c>
      <c r="BN21" s="29">
        <f t="shared" si="57"/>
        <v>-10.097810435306087</v>
      </c>
      <c r="BO21" s="29">
        <f t="shared" si="1"/>
        <v>5.0358825552303665</v>
      </c>
      <c r="BP21" s="29">
        <f t="shared" si="58"/>
        <v>-10.097810435306087</v>
      </c>
      <c r="BQ21" s="29">
        <f t="shared" si="2"/>
        <v>4.3351970473170836</v>
      </c>
      <c r="BR21" s="29" t="e">
        <f t="shared" si="3"/>
        <v>#NUM!</v>
      </c>
      <c r="BS21" s="29">
        <f t="shared" si="4"/>
        <v>4.1728333742771273</v>
      </c>
      <c r="BT21" s="29">
        <f t="shared" si="38"/>
        <v>16.136253260454339</v>
      </c>
      <c r="BU21" s="29">
        <f t="shared" si="39"/>
        <v>16.712672044696266</v>
      </c>
      <c r="BV21" s="29">
        <f t="shared" si="5"/>
        <v>4.5164482559272869</v>
      </c>
      <c r="BW21" s="29">
        <f t="shared" si="40"/>
        <v>15.034029551631825</v>
      </c>
      <c r="BX21" s="64">
        <f t="shared" si="41"/>
        <v>4.4971610519892371</v>
      </c>
      <c r="BY21" s="90">
        <f t="shared" si="42"/>
        <v>13.943121786512817</v>
      </c>
      <c r="BZ21" s="90">
        <f t="shared" si="43"/>
        <v>9.35840995397432</v>
      </c>
      <c r="CA21" s="90">
        <f t="shared" si="44"/>
        <v>13.366703002270889</v>
      </c>
      <c r="CB21" s="90">
        <f t="shared" si="45"/>
        <v>8.9517984765875571</v>
      </c>
      <c r="CC21" s="98">
        <f t="shared" si="46"/>
        <v>13.296705928210907</v>
      </c>
      <c r="CD21" s="98">
        <f t="shared" si="46"/>
        <v>11.672798046873593</v>
      </c>
    </row>
    <row r="22" spans="1:82">
      <c r="A22" s="21" t="s">
        <v>21</v>
      </c>
      <c r="B22" s="67">
        <v>623.21</v>
      </c>
      <c r="C22" s="113">
        <v>54.056957856904603</v>
      </c>
      <c r="D22" s="113">
        <v>69.184044697724701</v>
      </c>
      <c r="E22" s="116"/>
      <c r="F22" s="116"/>
      <c r="G22" s="67">
        <v>74.56</v>
      </c>
      <c r="H22" s="35"/>
      <c r="I22" s="67">
        <v>1.77</v>
      </c>
      <c r="J22" s="67">
        <v>5.8711800000000001E-3</v>
      </c>
      <c r="K22" s="67">
        <v>10385998.561313</v>
      </c>
      <c r="L22" s="86">
        <f t="shared" si="6"/>
        <v>649117.30438195029</v>
      </c>
      <c r="M22" s="15">
        <v>92.03</v>
      </c>
      <c r="N22" s="15">
        <v>1</v>
      </c>
      <c r="O22" s="15">
        <v>1.78</v>
      </c>
      <c r="P22" s="15">
        <v>2274100</v>
      </c>
      <c r="Q22" s="89">
        <f t="shared" si="7"/>
        <v>7781.6977316356242</v>
      </c>
      <c r="R22" s="67">
        <v>16000.187471818999</v>
      </c>
      <c r="S22" s="67">
        <v>6509.2456676038</v>
      </c>
      <c r="T22" s="79">
        <v>292237</v>
      </c>
      <c r="U22" s="22"/>
      <c r="V22" s="67">
        <v>18568308.165989999</v>
      </c>
      <c r="W22" s="77">
        <f t="shared" si="8"/>
        <v>1160505.6627426529</v>
      </c>
      <c r="X22" s="126"/>
      <c r="Y22" s="77">
        <v>3401625</v>
      </c>
      <c r="Z22" s="83">
        <f t="shared" si="9"/>
        <v>11639.953188679052</v>
      </c>
      <c r="AA22" s="95">
        <v>15953.3</v>
      </c>
      <c r="AB22" s="96">
        <f t="shared" si="10"/>
        <v>9942256.0930000003</v>
      </c>
      <c r="AC22" s="96">
        <f t="shared" si="11"/>
        <v>621383.72506642283</v>
      </c>
      <c r="AD22" s="96">
        <f t="shared" si="12"/>
        <v>122863.80035502068</v>
      </c>
      <c r="AE22" s="23">
        <f t="shared" si="13"/>
        <v>0.4425</v>
      </c>
      <c r="AF22" s="23">
        <f t="shared" si="14"/>
        <v>0.25</v>
      </c>
      <c r="AG22" s="23">
        <f t="shared" si="15"/>
        <v>1.467795E-3</v>
      </c>
      <c r="AH22" s="23">
        <f t="shared" si="16"/>
        <v>0.44500000000000001</v>
      </c>
      <c r="AI22" s="23">
        <f t="shared" si="47"/>
        <v>117.32294764579328</v>
      </c>
      <c r="AJ22" s="24">
        <f t="shared" si="17"/>
        <v>80.920955271376826</v>
      </c>
      <c r="AK22" s="23">
        <f t="shared" si="48"/>
        <v>187.96288844024647</v>
      </c>
      <c r="AL22" s="24">
        <f t="shared" si="18"/>
        <v>43.688552315803932</v>
      </c>
      <c r="AM22" s="23">
        <f t="shared" si="49"/>
        <v>113.46058236354904</v>
      </c>
      <c r="AN22" s="24">
        <f t="shared" si="19"/>
        <v>84.993945042272856</v>
      </c>
      <c r="AO22" s="24">
        <f t="shared" si="50"/>
        <v>164.91437179852949</v>
      </c>
      <c r="AP22" s="24">
        <f t="shared" si="20"/>
        <v>52.625685205849479</v>
      </c>
      <c r="AQ22" s="24">
        <f t="shared" si="21"/>
        <v>123.22613174623575</v>
      </c>
      <c r="AR22" s="27">
        <f t="shared" si="22"/>
        <v>602.69342829900131</v>
      </c>
      <c r="AS22" s="28">
        <f t="shared" si="23"/>
        <v>1.1916942892149232</v>
      </c>
      <c r="AT22" s="28">
        <f t="shared" si="24"/>
        <v>119.16942892149231</v>
      </c>
      <c r="AU22" s="28">
        <f t="shared" si="25"/>
        <v>1.2798360736625867</v>
      </c>
      <c r="AV22" s="28">
        <f t="shared" si="51"/>
        <v>-16.804786258672976</v>
      </c>
      <c r="AW22" s="28">
        <f t="shared" si="26"/>
        <v>127.98360736625867</v>
      </c>
      <c r="AX22" s="28">
        <f t="shared" si="52"/>
        <v>-16.804786258672976</v>
      </c>
      <c r="AY22" s="28">
        <f t="shared" si="27"/>
        <v>4.3467667308153102</v>
      </c>
      <c r="AZ22" s="28">
        <f t="shared" si="28"/>
        <v>17.387066923261241</v>
      </c>
      <c r="BA22" s="24">
        <f t="shared" si="29"/>
        <v>66.191316171886299</v>
      </c>
      <c r="BB22" s="24">
        <f t="shared" si="30"/>
        <v>90.634769200877813</v>
      </c>
      <c r="BC22" s="29">
        <f t="shared" si="31"/>
        <v>4.3934728173630431</v>
      </c>
      <c r="BD22" s="29">
        <f t="shared" si="53"/>
        <v>1.4677842279375852E-3</v>
      </c>
      <c r="BE22" s="29">
        <f t="shared" si="54"/>
        <v>5.8711369117503409E-3</v>
      </c>
      <c r="BF22" s="29">
        <f t="shared" si="32"/>
        <v>4.4425800191562077</v>
      </c>
      <c r="BG22" s="29">
        <f t="shared" si="55"/>
        <v>0.44401280260206732</v>
      </c>
      <c r="BH22" s="29">
        <f t="shared" si="56"/>
        <v>1.7760512104082693</v>
      </c>
      <c r="BI22" s="29">
        <f t="shared" si="33"/>
        <v>4.8140211369374635</v>
      </c>
      <c r="BJ22" s="30">
        <f t="shared" si="34"/>
        <v>6.40140865666151</v>
      </c>
      <c r="BK22" s="29">
        <f t="shared" si="35"/>
        <v>0.17537606696998945</v>
      </c>
      <c r="BL22" s="29">
        <f t="shared" si="36"/>
        <v>4.7805462529580804</v>
      </c>
      <c r="BM22" s="29">
        <f t="shared" si="37"/>
        <v>0.2467320022790854</v>
      </c>
      <c r="BN22" s="29">
        <f t="shared" si="57"/>
        <v>-18.398036696319</v>
      </c>
      <c r="BO22" s="29">
        <f t="shared" si="1"/>
        <v>4.8519021882671769</v>
      </c>
      <c r="BP22" s="29">
        <f t="shared" si="58"/>
        <v>-18.398036696318965</v>
      </c>
      <c r="BQ22" s="29">
        <f t="shared" si="2"/>
        <v>4.3116041703773353</v>
      </c>
      <c r="BR22" s="29" t="e">
        <f t="shared" si="3"/>
        <v>#NUM!</v>
      </c>
      <c r="BS22" s="29">
        <f t="shared" si="4"/>
        <v>4.1925492786874203</v>
      </c>
      <c r="BT22" s="29">
        <f t="shared" si="38"/>
        <v>16.155969164864633</v>
      </c>
      <c r="BU22" s="29">
        <f t="shared" si="39"/>
        <v>16.736966823415987</v>
      </c>
      <c r="BV22" s="29">
        <f t="shared" si="5"/>
        <v>4.5221146108507657</v>
      </c>
      <c r="BW22" s="29">
        <f t="shared" si="40"/>
        <v>15.039763816585355</v>
      </c>
      <c r="BX22" s="64">
        <f t="shared" si="41"/>
        <v>4.5068379054436951</v>
      </c>
      <c r="BY22" s="90">
        <f t="shared" si="42"/>
        <v>13.964366384256161</v>
      </c>
      <c r="BZ22" s="90">
        <f t="shared" si="43"/>
        <v>9.3621986996861963</v>
      </c>
      <c r="CA22" s="90">
        <f t="shared" si="44"/>
        <v>13.383368725704807</v>
      </c>
      <c r="CB22" s="90">
        <f t="shared" si="45"/>
        <v>8.9595298108003618</v>
      </c>
      <c r="CC22" s="98">
        <f t="shared" si="46"/>
        <v>13.339704084845643</v>
      </c>
      <c r="CD22" s="98">
        <f t="shared" si="46"/>
        <v>11.718831706642424</v>
      </c>
    </row>
    <row r="23" spans="1:82">
      <c r="A23" s="21" t="s">
        <v>22</v>
      </c>
      <c r="B23" s="67">
        <v>636.59</v>
      </c>
      <c r="C23" s="113">
        <v>54.833561546566898</v>
      </c>
      <c r="D23" s="113">
        <v>72.191313735677795</v>
      </c>
      <c r="E23" s="116"/>
      <c r="F23" s="116"/>
      <c r="G23" s="67">
        <v>77.180000000000007</v>
      </c>
      <c r="H23" s="35"/>
      <c r="I23" s="67">
        <v>1.74</v>
      </c>
      <c r="J23" s="67">
        <v>0.46</v>
      </c>
      <c r="K23" s="67">
        <v>10699117.315146999</v>
      </c>
      <c r="L23" s="86">
        <f t="shared" si="6"/>
        <v>665733.78824510542</v>
      </c>
      <c r="M23" s="15">
        <v>92.71</v>
      </c>
      <c r="N23" s="15">
        <v>1.01</v>
      </c>
      <c r="O23" s="15">
        <v>2.86</v>
      </c>
      <c r="P23" s="15">
        <v>2288875</v>
      </c>
      <c r="Q23" s="89">
        <f t="shared" si="7"/>
        <v>7815.194195475885</v>
      </c>
      <c r="R23" s="67">
        <v>16071.164636768999</v>
      </c>
      <c r="S23" s="67">
        <v>6549.3637297413998</v>
      </c>
      <c r="T23" s="79">
        <v>292875</v>
      </c>
      <c r="U23" s="22"/>
      <c r="V23" s="67">
        <v>18934898.999713</v>
      </c>
      <c r="W23" s="77">
        <f t="shared" si="8"/>
        <v>1178190.8422736274</v>
      </c>
      <c r="X23" s="126"/>
      <c r="Y23" s="77">
        <v>3426550</v>
      </c>
      <c r="Z23" s="83">
        <f t="shared" si="9"/>
        <v>11699.701237729407</v>
      </c>
      <c r="AA23" s="95">
        <v>15844.5</v>
      </c>
      <c r="AB23" s="96">
        <f t="shared" si="10"/>
        <v>10086450.255000001</v>
      </c>
      <c r="AC23" s="96">
        <f t="shared" si="11"/>
        <v>627611.65621583816</v>
      </c>
      <c r="AD23" s="96">
        <f t="shared" si="12"/>
        <v>124502.53617777373</v>
      </c>
      <c r="AE23" s="23">
        <f t="shared" si="13"/>
        <v>0.435</v>
      </c>
      <c r="AF23" s="23">
        <f t="shared" si="14"/>
        <v>0.2525</v>
      </c>
      <c r="AG23" s="23">
        <f t="shared" si="15"/>
        <v>0.115</v>
      </c>
      <c r="AH23" s="23">
        <f t="shared" si="16"/>
        <v>0.71499999999999997</v>
      </c>
      <c r="AI23" s="23">
        <f t="shared" si="47"/>
        <v>117.45786903558594</v>
      </c>
      <c r="AJ23" s="24">
        <f t="shared" si="17"/>
        <v>81.01401436993892</v>
      </c>
      <c r="AK23" s="23">
        <f t="shared" si="48"/>
        <v>188.82751772707161</v>
      </c>
      <c r="AL23" s="24">
        <f t="shared" si="18"/>
        <v>43.889519656456628</v>
      </c>
      <c r="AM23" s="23">
        <f t="shared" si="49"/>
        <v>114.27182552744841</v>
      </c>
      <c r="AN23" s="24">
        <f t="shared" si="19"/>
        <v>85.601651749325114</v>
      </c>
      <c r="AO23" s="24">
        <f t="shared" si="50"/>
        <v>169.63092283196741</v>
      </c>
      <c r="AP23" s="24">
        <f t="shared" si="20"/>
        <v>54.130779802736775</v>
      </c>
      <c r="AQ23" s="24">
        <f t="shared" si="21"/>
        <v>125.87173377888065</v>
      </c>
      <c r="AR23" s="27">
        <f t="shared" si="22"/>
        <v>619.32250269651331</v>
      </c>
      <c r="AS23" s="28">
        <f t="shared" si="23"/>
        <v>1.2245746427478539</v>
      </c>
      <c r="AT23" s="28">
        <f t="shared" si="24"/>
        <v>122.45746427478537</v>
      </c>
      <c r="AU23" s="28">
        <f t="shared" si="25"/>
        <v>1.3165534336916997</v>
      </c>
      <c r="AV23" s="28">
        <f t="shared" si="51"/>
        <v>2.8689111664149864</v>
      </c>
      <c r="AW23" s="28">
        <f t="shared" si="26"/>
        <v>131.65534336916997</v>
      </c>
      <c r="AX23" s="28">
        <f t="shared" si="52"/>
        <v>2.868911166414982</v>
      </c>
      <c r="AY23" s="28">
        <f t="shared" si="27"/>
        <v>5.5331910451148714</v>
      </c>
      <c r="AZ23" s="28">
        <f t="shared" si="28"/>
        <v>22.132764180459485</v>
      </c>
      <c r="BA23" s="24">
        <f t="shared" si="29"/>
        <v>68.186862609912481</v>
      </c>
      <c r="BB23" s="24">
        <f t="shared" si="30"/>
        <v>91.223630163431338</v>
      </c>
      <c r="BC23" s="29">
        <f t="shared" si="31"/>
        <v>4.3946221566195653</v>
      </c>
      <c r="BD23" s="29">
        <f t="shared" si="53"/>
        <v>0.11493392565222749</v>
      </c>
      <c r="BE23" s="29">
        <f t="shared" si="54"/>
        <v>0.45973570260890995</v>
      </c>
      <c r="BF23" s="29">
        <f t="shared" si="32"/>
        <v>4.4497045790985039</v>
      </c>
      <c r="BG23" s="29">
        <f t="shared" si="55"/>
        <v>0.71245599422962158</v>
      </c>
      <c r="BH23" s="29">
        <f t="shared" si="56"/>
        <v>2.8498239769184863</v>
      </c>
      <c r="BI23" s="29">
        <f t="shared" si="33"/>
        <v>4.8352634025700372</v>
      </c>
      <c r="BJ23" s="30">
        <f t="shared" si="34"/>
        <v>6.4286261429798586</v>
      </c>
      <c r="BK23" s="29">
        <f t="shared" si="35"/>
        <v>0.20259355328833761</v>
      </c>
      <c r="BL23" s="29">
        <f t="shared" si="36"/>
        <v>4.807763739276429</v>
      </c>
      <c r="BM23" s="29">
        <f t="shared" si="37"/>
        <v>0.27501728681890919</v>
      </c>
      <c r="BN23" s="29">
        <f t="shared" si="57"/>
        <v>2.8285284539823792</v>
      </c>
      <c r="BO23" s="29">
        <f t="shared" si="1"/>
        <v>4.8801874728070009</v>
      </c>
      <c r="BP23" s="29">
        <f t="shared" si="58"/>
        <v>2.828528453982404</v>
      </c>
      <c r="BQ23" s="29">
        <f t="shared" si="2"/>
        <v>4.3461403561094727</v>
      </c>
      <c r="BR23" s="29" t="e">
        <f t="shared" si="3"/>
        <v>#NUM!</v>
      </c>
      <c r="BS23" s="29">
        <f t="shared" si="4"/>
        <v>4.2222519159406176</v>
      </c>
      <c r="BT23" s="29">
        <f t="shared" si="38"/>
        <v>16.185671802117831</v>
      </c>
      <c r="BU23" s="29">
        <f t="shared" si="39"/>
        <v>16.756517285251153</v>
      </c>
      <c r="BV23" s="29">
        <f t="shared" si="5"/>
        <v>4.5294763416188912</v>
      </c>
      <c r="BW23" s="29">
        <f t="shared" si="40"/>
        <v>15.047064482050974</v>
      </c>
      <c r="BX23" s="64">
        <f t="shared" si="41"/>
        <v>4.5133139661881891</v>
      </c>
      <c r="BY23" s="90">
        <f t="shared" si="42"/>
        <v>13.979490635397884</v>
      </c>
      <c r="BZ23" s="90">
        <f t="shared" si="43"/>
        <v>9.3673185852230141</v>
      </c>
      <c r="CA23" s="90">
        <f t="shared" si="44"/>
        <v>13.40864515226456</v>
      </c>
      <c r="CB23" s="90">
        <f t="shared" si="45"/>
        <v>8.9638250916160551</v>
      </c>
      <c r="CC23" s="98">
        <f t="shared" si="46"/>
        <v>13.349676872351525</v>
      </c>
      <c r="CD23" s="98">
        <f t="shared" si="46"/>
        <v>11.732081365585229</v>
      </c>
    </row>
    <row r="24" spans="1:82">
      <c r="A24" s="21" t="s">
        <v>23</v>
      </c>
      <c r="B24" s="67">
        <v>606.96</v>
      </c>
      <c r="C24" s="113">
        <v>56.575895646998099</v>
      </c>
      <c r="D24" s="113">
        <v>76.185797042651103</v>
      </c>
      <c r="E24" s="116"/>
      <c r="F24" s="116"/>
      <c r="G24" s="67">
        <v>78.319999999999993</v>
      </c>
      <c r="H24" s="35"/>
      <c r="I24" s="67">
        <v>1.8</v>
      </c>
      <c r="J24" s="67">
        <v>1.47</v>
      </c>
      <c r="K24" s="67">
        <v>10902227.053916</v>
      </c>
      <c r="L24" s="86">
        <f t="shared" si="6"/>
        <v>676248.54407973832</v>
      </c>
      <c r="M24" s="15">
        <v>93.55</v>
      </c>
      <c r="N24" s="15">
        <v>1.44</v>
      </c>
      <c r="O24" s="15">
        <v>2.72</v>
      </c>
      <c r="P24" s="15">
        <v>2310750</v>
      </c>
      <c r="Q24" s="89">
        <f t="shared" si="7"/>
        <v>7870.3214885406487</v>
      </c>
      <c r="R24" s="67">
        <v>16121.62739478</v>
      </c>
      <c r="S24" s="67">
        <v>6582.6512318454998</v>
      </c>
      <c r="T24" s="79">
        <v>293603</v>
      </c>
      <c r="U24" s="22"/>
      <c r="V24" s="67">
        <v>19495126.100588001</v>
      </c>
      <c r="W24" s="77">
        <f t="shared" si="8"/>
        <v>1209252.9881257708</v>
      </c>
      <c r="X24" s="126"/>
      <c r="Y24" s="77">
        <v>3457700</v>
      </c>
      <c r="Z24" s="83">
        <f t="shared" si="9"/>
        <v>11776.787021930975</v>
      </c>
      <c r="AA24" s="95">
        <v>15832.7</v>
      </c>
      <c r="AB24" s="96">
        <f t="shared" si="10"/>
        <v>9609815.5920000002</v>
      </c>
      <c r="AC24" s="96">
        <f t="shared" si="11"/>
        <v>596082.2289635319</v>
      </c>
      <c r="AD24" s="96">
        <f t="shared" si="12"/>
        <v>118184.84623320519</v>
      </c>
      <c r="AE24" s="23">
        <f t="shared" si="13"/>
        <v>0.45</v>
      </c>
      <c r="AF24" s="23">
        <f t="shared" si="14"/>
        <v>0.36</v>
      </c>
      <c r="AG24" s="23">
        <f t="shared" si="15"/>
        <v>0.36749999999999999</v>
      </c>
      <c r="AH24" s="23">
        <f t="shared" si="16"/>
        <v>0.68</v>
      </c>
      <c r="AI24" s="23">
        <f t="shared" si="47"/>
        <v>117.88952670429174</v>
      </c>
      <c r="AJ24" s="24">
        <f t="shared" si="17"/>
        <v>81.311740872748445</v>
      </c>
      <c r="AK24" s="23">
        <f t="shared" si="48"/>
        <v>191.60328223765956</v>
      </c>
      <c r="AL24" s="24">
        <f t="shared" si="18"/>
        <v>44.534695595406539</v>
      </c>
      <c r="AM24" s="23">
        <f t="shared" si="49"/>
        <v>115.04887394103505</v>
      </c>
      <c r="AN24" s="24">
        <f t="shared" si="19"/>
        <v>86.183742981220519</v>
      </c>
      <c r="AO24" s="24">
        <f t="shared" si="50"/>
        <v>174.24488393299694</v>
      </c>
      <c r="AP24" s="24">
        <f t="shared" si="20"/>
        <v>55.603137013371217</v>
      </c>
      <c r="AQ24" s="24">
        <f t="shared" si="21"/>
        <v>120.01305005486955</v>
      </c>
      <c r="AR24" s="27">
        <f t="shared" si="22"/>
        <v>592.33476017262262</v>
      </c>
      <c r="AS24" s="28">
        <f t="shared" si="23"/>
        <v>1.1712122911202734</v>
      </c>
      <c r="AT24" s="28">
        <f t="shared" si="24"/>
        <v>117.12122911202734</v>
      </c>
      <c r="AU24" s="28">
        <f t="shared" si="25"/>
        <v>1.346612301429708</v>
      </c>
      <c r="AV24" s="28">
        <f t="shared" si="51"/>
        <v>2.2831483302368727</v>
      </c>
      <c r="AW24" s="28">
        <f t="shared" si="26"/>
        <v>134.66123014297079</v>
      </c>
      <c r="AX24" s="28">
        <f t="shared" si="52"/>
        <v>2.2831483302368718</v>
      </c>
      <c r="AY24" s="28">
        <f t="shared" si="27"/>
        <v>4.6343365516411161</v>
      </c>
      <c r="AZ24" s="28">
        <f t="shared" si="28"/>
        <v>18.537346206564465</v>
      </c>
      <c r="BA24" s="24">
        <f t="shared" si="29"/>
        <v>69.481307323830151</v>
      </c>
      <c r="BB24" s="24">
        <f t="shared" si="30"/>
        <v>92.095463229817682</v>
      </c>
      <c r="BC24" s="29">
        <f t="shared" si="31"/>
        <v>4.3982904203059885</v>
      </c>
      <c r="BD24" s="29">
        <f t="shared" si="53"/>
        <v>0.36682636864231455</v>
      </c>
      <c r="BE24" s="29">
        <f t="shared" si="54"/>
        <v>1.4673054745692582</v>
      </c>
      <c r="BF24" s="29">
        <f t="shared" si="32"/>
        <v>4.4564815633775279</v>
      </c>
      <c r="BG24" s="29">
        <f t="shared" si="55"/>
        <v>0.67769842790239565</v>
      </c>
      <c r="BH24" s="29">
        <f t="shared" si="56"/>
        <v>2.7107937116095826</v>
      </c>
      <c r="BI24" s="29">
        <f t="shared" si="33"/>
        <v>4.7876004873263902</v>
      </c>
      <c r="BJ24" s="30">
        <f t="shared" si="34"/>
        <v>6.3840719483288106</v>
      </c>
      <c r="BK24" s="29">
        <f t="shared" si="35"/>
        <v>0.15803935863729004</v>
      </c>
      <c r="BL24" s="29">
        <f t="shared" si="36"/>
        <v>4.763209544625381</v>
      </c>
      <c r="BM24" s="29">
        <f t="shared" si="37"/>
        <v>0.29759203226458519</v>
      </c>
      <c r="BN24" s="29">
        <f t="shared" si="57"/>
        <v>2.2574745445676001</v>
      </c>
      <c r="BO24" s="29">
        <f t="shared" si="1"/>
        <v>4.9027622182526764</v>
      </c>
      <c r="BP24" s="29">
        <f t="shared" si="58"/>
        <v>2.2574745445675504</v>
      </c>
      <c r="BQ24" s="29">
        <f t="shared" si="2"/>
        <v>4.3608029982222547</v>
      </c>
      <c r="BR24" s="29" t="e">
        <f t="shared" si="3"/>
        <v>#NUM!</v>
      </c>
      <c r="BS24" s="29">
        <f t="shared" si="4"/>
        <v>4.241057757025338</v>
      </c>
      <c r="BT24" s="29">
        <f t="shared" si="38"/>
        <v>16.204477643202551</v>
      </c>
      <c r="BU24" s="29">
        <f t="shared" si="39"/>
        <v>16.785675048733289</v>
      </c>
      <c r="BV24" s="29">
        <f t="shared" si="5"/>
        <v>4.5384960527200988</v>
      </c>
      <c r="BW24" s="29">
        <f t="shared" si="40"/>
        <v>15.056114186111996</v>
      </c>
      <c r="BX24" s="64">
        <f t="shared" si="41"/>
        <v>4.5228256828711988</v>
      </c>
      <c r="BY24" s="90">
        <f t="shared" si="42"/>
        <v>14.005513361739254</v>
      </c>
      <c r="BZ24" s="90">
        <f t="shared" si="43"/>
        <v>9.3738856714401884</v>
      </c>
      <c r="CA24" s="90">
        <f t="shared" si="44"/>
        <v>13.424315956208515</v>
      </c>
      <c r="CB24" s="90">
        <f t="shared" si="45"/>
        <v>8.9708541904552153</v>
      </c>
      <c r="CC24" s="98">
        <f t="shared" si="46"/>
        <v>13.298133904590387</v>
      </c>
      <c r="CD24" s="98">
        <f t="shared" si="46"/>
        <v>11.680005171278433</v>
      </c>
    </row>
    <row r="25" spans="1:82">
      <c r="A25" s="21" t="s">
        <v>24</v>
      </c>
      <c r="B25" s="67">
        <v>559.83000000000004</v>
      </c>
      <c r="C25" s="113">
        <v>61.239309140534402</v>
      </c>
      <c r="D25" s="113">
        <v>79.716503282157802</v>
      </c>
      <c r="E25" s="116"/>
      <c r="F25" s="116"/>
      <c r="G25" s="67">
        <v>83.45</v>
      </c>
      <c r="H25" s="35"/>
      <c r="I25" s="67">
        <v>2.1800000000000002</v>
      </c>
      <c r="J25" s="67">
        <v>2.27</v>
      </c>
      <c r="K25" s="67">
        <v>11141573.084008999</v>
      </c>
      <c r="L25" s="86">
        <f t="shared" si="6"/>
        <v>689145.09881180292</v>
      </c>
      <c r="M25" s="15">
        <v>94.36</v>
      </c>
      <c r="N25" s="15">
        <v>1.94</v>
      </c>
      <c r="O25" s="15">
        <v>3.32</v>
      </c>
      <c r="P25" s="15">
        <v>2334450</v>
      </c>
      <c r="Q25" s="89">
        <f t="shared" si="7"/>
        <v>7931.2957388544992</v>
      </c>
      <c r="R25" s="67">
        <v>16167.238370002</v>
      </c>
      <c r="S25" s="67">
        <v>6789.3471143713996</v>
      </c>
      <c r="T25" s="79">
        <v>294334</v>
      </c>
      <c r="U25" s="22"/>
      <c r="V25" s="67">
        <v>19871070.019374002</v>
      </c>
      <c r="W25" s="77">
        <f t="shared" si="8"/>
        <v>1229094.887117171</v>
      </c>
      <c r="X25" s="126"/>
      <c r="Y25" s="77">
        <v>3487600</v>
      </c>
      <c r="Z25" s="83">
        <f t="shared" si="9"/>
        <v>11849.123784544088</v>
      </c>
      <c r="AA25" s="95">
        <v>15994.2</v>
      </c>
      <c r="AB25" s="96">
        <f t="shared" si="10"/>
        <v>8954032.9860000014</v>
      </c>
      <c r="AC25" s="96">
        <f t="shared" si="11"/>
        <v>553838.12504515541</v>
      </c>
      <c r="AD25" s="96">
        <f t="shared" si="12"/>
        <v>109498.40079922239</v>
      </c>
      <c r="AE25" s="23">
        <f t="shared" si="13"/>
        <v>0.54500000000000004</v>
      </c>
      <c r="AF25" s="23">
        <f t="shared" si="14"/>
        <v>0.48499999999999999</v>
      </c>
      <c r="AG25" s="23">
        <f t="shared" si="15"/>
        <v>0.5675</v>
      </c>
      <c r="AH25" s="23">
        <f t="shared" si="16"/>
        <v>0.83</v>
      </c>
      <c r="AI25" s="23">
        <f t="shared" si="47"/>
        <v>118.55854976833861</v>
      </c>
      <c r="AJ25" s="24">
        <f t="shared" si="17"/>
        <v>81.773185002201316</v>
      </c>
      <c r="AK25" s="23">
        <f t="shared" si="48"/>
        <v>195.95267674445441</v>
      </c>
      <c r="AL25" s="24">
        <f t="shared" si="18"/>
        <v>45.545633185422261</v>
      </c>
      <c r="AM25" s="23">
        <f t="shared" si="49"/>
        <v>116.00377959474564</v>
      </c>
      <c r="AN25" s="24">
        <f t="shared" si="19"/>
        <v>86.899068047964647</v>
      </c>
      <c r="AO25" s="24">
        <f t="shared" si="50"/>
        <v>180.02981407957242</v>
      </c>
      <c r="AP25" s="24">
        <f t="shared" si="20"/>
        <v>57.449161162215134</v>
      </c>
      <c r="AQ25" s="24">
        <f t="shared" si="21"/>
        <v>110.69412450938717</v>
      </c>
      <c r="AR25" s="27">
        <f t="shared" si="22"/>
        <v>547.76645005714727</v>
      </c>
      <c r="AS25" s="28">
        <f t="shared" si="23"/>
        <v>1.0830882165066333</v>
      </c>
      <c r="AT25" s="28">
        <f t="shared" si="24"/>
        <v>108.30882165066333</v>
      </c>
      <c r="AU25" s="28">
        <f t="shared" si="25"/>
        <v>1.3017211395906052</v>
      </c>
      <c r="AV25" s="28">
        <f t="shared" si="51"/>
        <v>-3.3336366964301103</v>
      </c>
      <c r="AW25" s="28">
        <f t="shared" si="26"/>
        <v>130.17211395906051</v>
      </c>
      <c r="AX25" s="28">
        <f t="shared" si="52"/>
        <v>-3.333636696430113</v>
      </c>
      <c r="AY25" s="28">
        <f t="shared" si="27"/>
        <v>-5.4231177336876542</v>
      </c>
      <c r="AZ25" s="28">
        <f t="shared" si="28"/>
        <v>-21.692470934750617</v>
      </c>
      <c r="BA25" s="24">
        <f t="shared" si="29"/>
        <v>71.006690623167785</v>
      </c>
      <c r="BB25" s="24">
        <f t="shared" si="30"/>
        <v>93.04003208345685</v>
      </c>
      <c r="BC25" s="29">
        <f t="shared" si="31"/>
        <v>4.4039493781576677</v>
      </c>
      <c r="BD25" s="29">
        <f t="shared" si="53"/>
        <v>0.56589578516792471</v>
      </c>
      <c r="BE25" s="29">
        <f t="shared" si="54"/>
        <v>2.2635831406716989</v>
      </c>
      <c r="BF25" s="29">
        <f t="shared" si="32"/>
        <v>4.4647473077945605</v>
      </c>
      <c r="BG25" s="29">
        <f t="shared" si="55"/>
        <v>0.82657444170326499</v>
      </c>
      <c r="BH25" s="29">
        <f t="shared" si="56"/>
        <v>3.30629776681306</v>
      </c>
      <c r="BI25" s="29">
        <f t="shared" si="33"/>
        <v>4.706770762510061</v>
      </c>
      <c r="BJ25" s="30">
        <f t="shared" si="34"/>
        <v>6.3058490100778357</v>
      </c>
      <c r="BK25" s="29">
        <f t="shared" si="35"/>
        <v>7.9816420386314729E-2</v>
      </c>
      <c r="BL25" s="29">
        <f t="shared" si="36"/>
        <v>4.6849866063744061</v>
      </c>
      <c r="BM25" s="29">
        <f t="shared" si="37"/>
        <v>0.26368734234504737</v>
      </c>
      <c r="BN25" s="29">
        <f t="shared" si="57"/>
        <v>-3.3904689919537825</v>
      </c>
      <c r="BO25" s="29">
        <f t="shared" si="1"/>
        <v>4.8688575283331383</v>
      </c>
      <c r="BP25" s="29">
        <f t="shared" si="58"/>
        <v>-3.39046899195381</v>
      </c>
      <c r="BQ25" s="29">
        <f t="shared" si="2"/>
        <v>4.4242476501078443</v>
      </c>
      <c r="BR25" s="29" t="e">
        <f t="shared" si="3"/>
        <v>#NUM!</v>
      </c>
      <c r="BS25" s="29">
        <f t="shared" si="4"/>
        <v>4.2627741067306824</v>
      </c>
      <c r="BT25" s="29">
        <f t="shared" si="38"/>
        <v>16.226193992907895</v>
      </c>
      <c r="BU25" s="29">
        <f t="shared" si="39"/>
        <v>16.804775464078286</v>
      </c>
      <c r="BV25" s="29">
        <f t="shared" si="5"/>
        <v>4.547117254539474</v>
      </c>
      <c r="BW25" s="29">
        <f t="shared" si="40"/>
        <v>15.064724378535796</v>
      </c>
      <c r="BX25" s="64">
        <f t="shared" si="41"/>
        <v>4.5330298530454405</v>
      </c>
      <c r="BY25" s="90">
        <f t="shared" si="42"/>
        <v>14.021788592335312</v>
      </c>
      <c r="BZ25" s="90">
        <f t="shared" si="43"/>
        <v>9.3800092015968488</v>
      </c>
      <c r="CA25" s="90">
        <f t="shared" si="44"/>
        <v>13.443207121164919</v>
      </c>
      <c r="CB25" s="90">
        <f t="shared" si="45"/>
        <v>8.9785716983623178</v>
      </c>
      <c r="CC25" s="98">
        <f t="shared" si="46"/>
        <v>13.224627729973426</v>
      </c>
      <c r="CD25" s="98">
        <f t="shared" si="46"/>
        <v>11.603665223558734</v>
      </c>
    </row>
    <row r="26" spans="1:82">
      <c r="A26" s="21" t="s">
        <v>25</v>
      </c>
      <c r="B26" s="67">
        <v>586.45000000000005</v>
      </c>
      <c r="C26" s="113">
        <v>64.746564746650407</v>
      </c>
      <c r="D26" s="113">
        <v>75.393383455987404</v>
      </c>
      <c r="E26" s="116"/>
      <c r="F26" s="116"/>
      <c r="G26" s="67">
        <v>79.39</v>
      </c>
      <c r="H26" s="35"/>
      <c r="I26" s="67">
        <v>2.64</v>
      </c>
      <c r="J26" s="67">
        <v>2.29</v>
      </c>
      <c r="K26" s="67">
        <v>11326338.739908</v>
      </c>
      <c r="L26" s="86">
        <f t="shared" si="6"/>
        <v>698715.75058507361</v>
      </c>
      <c r="M26" s="15">
        <v>95.36</v>
      </c>
      <c r="N26" s="15">
        <v>2.4700000000000002</v>
      </c>
      <c r="O26" s="15">
        <v>3.04</v>
      </c>
      <c r="P26" s="15">
        <v>2352300</v>
      </c>
      <c r="Q26" s="89">
        <f t="shared" si="7"/>
        <v>7975.0607715700935</v>
      </c>
      <c r="R26" s="67">
        <v>16210.223872045</v>
      </c>
      <c r="S26" s="67">
        <v>6776.6587520967996</v>
      </c>
      <c r="T26" s="79">
        <v>294957</v>
      </c>
      <c r="U26" s="22"/>
      <c r="V26" s="67">
        <v>19906176.83568</v>
      </c>
      <c r="W26" s="77">
        <f t="shared" si="8"/>
        <v>1228001.352282912</v>
      </c>
      <c r="X26" s="126"/>
      <c r="Y26" s="77">
        <v>3524775</v>
      </c>
      <c r="Z26" s="83">
        <f t="shared" si="9"/>
        <v>11950.131714114261</v>
      </c>
      <c r="AA26" s="95">
        <v>15364.9</v>
      </c>
      <c r="AB26" s="96">
        <f t="shared" si="10"/>
        <v>9010745.6050000004</v>
      </c>
      <c r="AC26" s="96">
        <f t="shared" si="11"/>
        <v>555868.05439123465</v>
      </c>
      <c r="AD26" s="96">
        <f t="shared" si="12"/>
        <v>109564.67866371278</v>
      </c>
      <c r="AE26" s="23">
        <f t="shared" si="13"/>
        <v>0.66</v>
      </c>
      <c r="AF26" s="23">
        <f t="shared" si="14"/>
        <v>0.61750000000000005</v>
      </c>
      <c r="AG26" s="23">
        <f t="shared" si="15"/>
        <v>0.57250000000000001</v>
      </c>
      <c r="AH26" s="23">
        <f t="shared" si="16"/>
        <v>0.76</v>
      </c>
      <c r="AI26" s="23">
        <f t="shared" si="47"/>
        <v>119.23729746576234</v>
      </c>
      <c r="AJ26" s="24">
        <f t="shared" si="17"/>
        <v>82.241336486338909</v>
      </c>
      <c r="AK26" s="23">
        <f t="shared" si="48"/>
        <v>200.4399930419024</v>
      </c>
      <c r="AL26" s="24">
        <f t="shared" si="18"/>
        <v>46.588628185368428</v>
      </c>
      <c r="AM26" s="23">
        <f t="shared" si="49"/>
        <v>116.88540831966571</v>
      </c>
      <c r="AN26" s="24">
        <f t="shared" si="19"/>
        <v>87.559500965129175</v>
      </c>
      <c r="AO26" s="24">
        <f t="shared" si="50"/>
        <v>185.50272042759141</v>
      </c>
      <c r="AP26" s="24">
        <f t="shared" si="20"/>
        <v>59.195615661546476</v>
      </c>
      <c r="AQ26" s="24">
        <f t="shared" si="21"/>
        <v>115.9576466401052</v>
      </c>
      <c r="AR26" s="27">
        <f t="shared" si="22"/>
        <v>574.88260104813753</v>
      </c>
      <c r="AS26" s="28">
        <f t="shared" si="23"/>
        <v>1.1367044677616933</v>
      </c>
      <c r="AT26" s="28">
        <f t="shared" si="24"/>
        <v>113.67044677616933</v>
      </c>
      <c r="AU26" s="28">
        <f t="shared" si="25"/>
        <v>1.164438356706605</v>
      </c>
      <c r="AV26" s="28">
        <f t="shared" si="51"/>
        <v>-10.546251321321861</v>
      </c>
      <c r="AW26" s="28">
        <f t="shared" si="26"/>
        <v>116.4438356706605</v>
      </c>
      <c r="AX26" s="28">
        <f t="shared" si="52"/>
        <v>-10.546251321321853</v>
      </c>
      <c r="AY26" s="28">
        <f t="shared" si="27"/>
        <v>5.1234823178757605</v>
      </c>
      <c r="AZ26" s="28">
        <f t="shared" si="28"/>
        <v>20.493929271503042</v>
      </c>
      <c r="BA26" s="24">
        <f t="shared" si="29"/>
        <v>72.184226117238808</v>
      </c>
      <c r="BB26" s="24">
        <f t="shared" si="30"/>
        <v>93.751447865628109</v>
      </c>
      <c r="BC26" s="29">
        <f t="shared" si="31"/>
        <v>4.4096580526246489</v>
      </c>
      <c r="BD26" s="29">
        <f t="shared" si="53"/>
        <v>0.57086744669812006</v>
      </c>
      <c r="BE26" s="29">
        <f t="shared" si="54"/>
        <v>2.2834697867924802</v>
      </c>
      <c r="BF26" s="29">
        <f t="shared" si="32"/>
        <v>4.4723185732908783</v>
      </c>
      <c r="BG26" s="29">
        <f t="shared" si="55"/>
        <v>0.75712654963178139</v>
      </c>
      <c r="BH26" s="29">
        <f t="shared" si="56"/>
        <v>3.0285061985271255</v>
      </c>
      <c r="BI26" s="29">
        <f t="shared" si="33"/>
        <v>4.7532250092640851</v>
      </c>
      <c r="BJ26" s="30">
        <f t="shared" si="34"/>
        <v>6.3541658478611964</v>
      </c>
      <c r="BK26" s="29">
        <f t="shared" si="35"/>
        <v>0.12813325816967541</v>
      </c>
      <c r="BL26" s="29">
        <f t="shared" si="36"/>
        <v>4.7333034441577668</v>
      </c>
      <c r="BM26" s="29">
        <f t="shared" si="37"/>
        <v>0.15223887352387366</v>
      </c>
      <c r="BN26" s="29">
        <f t="shared" si="57"/>
        <v>-11.144846882117371</v>
      </c>
      <c r="BO26" s="29">
        <f t="shared" si="1"/>
        <v>4.7574090595119651</v>
      </c>
      <c r="BP26" s="29">
        <f t="shared" si="58"/>
        <v>-11.144846882117321</v>
      </c>
      <c r="BQ26" s="29">
        <f t="shared" si="2"/>
        <v>4.3743724157370218</v>
      </c>
      <c r="BR26" s="29" t="e">
        <f t="shared" si="3"/>
        <v>#NUM!</v>
      </c>
      <c r="BS26" s="29">
        <f t="shared" si="4"/>
        <v>4.2792215471991906</v>
      </c>
      <c r="BT26" s="29">
        <f t="shared" si="38"/>
        <v>16.242641433376402</v>
      </c>
      <c r="BU26" s="29">
        <f t="shared" si="39"/>
        <v>16.806540635285309</v>
      </c>
      <c r="BV26" s="29">
        <f t="shared" si="5"/>
        <v>4.5576592033170398</v>
      </c>
      <c r="BW26" s="29">
        <f t="shared" si="40"/>
        <v>15.075327162404065</v>
      </c>
      <c r="BX26" s="64">
        <f t="shared" si="41"/>
        <v>4.5406471086312976</v>
      </c>
      <c r="BY26" s="90">
        <f t="shared" si="42"/>
        <v>14.020898488896201</v>
      </c>
      <c r="BZ26" s="90">
        <f t="shared" si="43"/>
        <v>9.388497579400525</v>
      </c>
      <c r="CA26" s="90">
        <f t="shared" si="44"/>
        <v>13.456999286987294</v>
      </c>
      <c r="CB26" s="90">
        <f t="shared" si="45"/>
        <v>8.9840745478835835</v>
      </c>
      <c r="CC26" s="98">
        <f t="shared" si="46"/>
        <v>13.228286232823733</v>
      </c>
      <c r="CD26" s="98">
        <f t="shared" si="46"/>
        <v>11.604270326588191</v>
      </c>
    </row>
    <row r="27" spans="1:82">
      <c r="A27" s="21" t="s">
        <v>26</v>
      </c>
      <c r="B27" s="67">
        <v>578.91999999999996</v>
      </c>
      <c r="C27" s="113">
        <v>66.892497255458693</v>
      </c>
      <c r="D27" s="113">
        <v>79.256150126203195</v>
      </c>
      <c r="E27" s="116"/>
      <c r="F27" s="116"/>
      <c r="G27" s="67">
        <v>82.46</v>
      </c>
      <c r="H27" s="35"/>
      <c r="I27" s="67">
        <v>3.2</v>
      </c>
      <c r="J27" s="67">
        <v>2.76</v>
      </c>
      <c r="K27" s="67">
        <v>11554120.324522</v>
      </c>
      <c r="L27" s="86">
        <f t="shared" si="6"/>
        <v>710012.23469902819</v>
      </c>
      <c r="M27" s="15">
        <v>95.86</v>
      </c>
      <c r="N27" s="15">
        <v>2.94</v>
      </c>
      <c r="O27" s="15">
        <v>2.94</v>
      </c>
      <c r="P27" s="15">
        <v>2377875</v>
      </c>
      <c r="Q27" s="89">
        <f t="shared" si="7"/>
        <v>8044.5586424347402</v>
      </c>
      <c r="R27" s="67">
        <v>16273.128489708</v>
      </c>
      <c r="S27" s="67">
        <v>6806.5090366851</v>
      </c>
      <c r="T27" s="79">
        <v>295588</v>
      </c>
      <c r="U27" s="22"/>
      <c r="V27" s="67">
        <v>20157175.347134002</v>
      </c>
      <c r="W27" s="77">
        <f t="shared" si="8"/>
        <v>1238678.5589435049</v>
      </c>
      <c r="X27" s="126"/>
      <c r="Y27" s="77">
        <v>3543175</v>
      </c>
      <c r="Z27" s="83">
        <f t="shared" si="9"/>
        <v>11986.870238304668</v>
      </c>
      <c r="AA27" s="95">
        <v>16625.7</v>
      </c>
      <c r="AB27" s="96">
        <f t="shared" si="10"/>
        <v>9624950.243999999</v>
      </c>
      <c r="AC27" s="96">
        <f t="shared" si="11"/>
        <v>591462.80631209502</v>
      </c>
      <c r="AD27" s="96">
        <f t="shared" si="12"/>
        <v>116231.0049833646</v>
      </c>
      <c r="AE27" s="23">
        <f t="shared" si="13"/>
        <v>0.8</v>
      </c>
      <c r="AF27" s="23">
        <f t="shared" si="14"/>
        <v>0.73499999999999999</v>
      </c>
      <c r="AG27" s="23">
        <f t="shared" si="15"/>
        <v>0.69</v>
      </c>
      <c r="AH27" s="23">
        <f t="shared" si="16"/>
        <v>0.73499999999999999</v>
      </c>
      <c r="AI27" s="23">
        <f t="shared" si="47"/>
        <v>120.06003481827609</v>
      </c>
      <c r="AJ27" s="24">
        <f t="shared" si="17"/>
        <v>82.808801708094634</v>
      </c>
      <c r="AK27" s="23">
        <f t="shared" si="48"/>
        <v>205.97213684985891</v>
      </c>
      <c r="AL27" s="24">
        <f t="shared" si="18"/>
        <v>47.874474323284602</v>
      </c>
      <c r="AM27" s="23">
        <f t="shared" si="49"/>
        <v>117.74451607081525</v>
      </c>
      <c r="AN27" s="24">
        <f t="shared" si="19"/>
        <v>88.203063297222869</v>
      </c>
      <c r="AO27" s="24">
        <f t="shared" si="50"/>
        <v>190.95650040816261</v>
      </c>
      <c r="AP27" s="24">
        <f t="shared" si="20"/>
        <v>60.93596676199595</v>
      </c>
      <c r="AQ27" s="24">
        <f t="shared" si="21"/>
        <v>114.46875401635211</v>
      </c>
      <c r="AR27" s="27">
        <f t="shared" si="22"/>
        <v>567.75475158649567</v>
      </c>
      <c r="AS27" s="28">
        <f t="shared" si="23"/>
        <v>1.1226107061592216</v>
      </c>
      <c r="AT27" s="28">
        <f t="shared" si="24"/>
        <v>112.26107061592219</v>
      </c>
      <c r="AU27" s="28">
        <f t="shared" si="25"/>
        <v>1.1848286934710841</v>
      </c>
      <c r="AV27" s="28">
        <f t="shared" si="51"/>
        <v>1.7510876936542468</v>
      </c>
      <c r="AW27" s="28">
        <f t="shared" si="26"/>
        <v>118.48286934710841</v>
      </c>
      <c r="AX27" s="28">
        <f t="shared" si="52"/>
        <v>1.7510876936542383</v>
      </c>
      <c r="AY27" s="28">
        <f t="shared" si="27"/>
        <v>5.0912644775406912</v>
      </c>
      <c r="AZ27" s="28">
        <f t="shared" si="28"/>
        <v>20.365057910162765</v>
      </c>
      <c r="BA27" s="24">
        <f t="shared" si="29"/>
        <v>73.635907705322197</v>
      </c>
      <c r="BB27" s="24">
        <f t="shared" si="30"/>
        <v>94.770745267814661</v>
      </c>
      <c r="BC27" s="29">
        <f t="shared" si="31"/>
        <v>4.4165343565640809</v>
      </c>
      <c r="BD27" s="29">
        <f t="shared" si="53"/>
        <v>0.68763039394319492</v>
      </c>
      <c r="BE27" s="29">
        <f t="shared" si="54"/>
        <v>2.7505215757727797</v>
      </c>
      <c r="BF27" s="29">
        <f t="shared" si="32"/>
        <v>4.4796416936706596</v>
      </c>
      <c r="BG27" s="29">
        <f t="shared" si="55"/>
        <v>0.73231203797812228</v>
      </c>
      <c r="BH27" s="29">
        <f t="shared" si="56"/>
        <v>2.9292481519124891</v>
      </c>
      <c r="BI27" s="29">
        <f t="shared" si="33"/>
        <v>4.7403018950659739</v>
      </c>
      <c r="BJ27" s="30">
        <f t="shared" si="34"/>
        <v>6.3416895501034354</v>
      </c>
      <c r="BK27" s="29">
        <f t="shared" si="35"/>
        <v>0.11565696041191416</v>
      </c>
      <c r="BL27" s="29">
        <f t="shared" si="36"/>
        <v>4.7208271464000058</v>
      </c>
      <c r="BM27" s="29">
        <f t="shared" si="37"/>
        <v>0.16959820166527428</v>
      </c>
      <c r="BN27" s="29">
        <f t="shared" si="57"/>
        <v>1.7359328141400621</v>
      </c>
      <c r="BO27" s="29">
        <f t="shared" si="1"/>
        <v>4.7747683876533653</v>
      </c>
      <c r="BP27" s="29">
        <f t="shared" si="58"/>
        <v>1.7359328141400177</v>
      </c>
      <c r="BQ27" s="29">
        <f t="shared" si="2"/>
        <v>4.4123133272787536</v>
      </c>
      <c r="BR27" s="29" t="e">
        <f t="shared" si="3"/>
        <v>#NUM!</v>
      </c>
      <c r="BS27" s="29">
        <f t="shared" si="4"/>
        <v>4.2991327831928272</v>
      </c>
      <c r="BT27" s="29">
        <f t="shared" si="38"/>
        <v>16.262552669370038</v>
      </c>
      <c r="BU27" s="29">
        <f t="shared" si="39"/>
        <v>16.819070879601568</v>
      </c>
      <c r="BV27" s="29">
        <f t="shared" si="5"/>
        <v>4.562888793731485</v>
      </c>
      <c r="BW27" s="29">
        <f t="shared" si="40"/>
        <v>15.080533775797436</v>
      </c>
      <c r="BX27" s="64">
        <f t="shared" si="41"/>
        <v>4.5514607674146168</v>
      </c>
      <c r="BY27" s="90">
        <f t="shared" si="42"/>
        <v>14.029555691071021</v>
      </c>
      <c r="BZ27" s="90">
        <f t="shared" si="43"/>
        <v>9.3915671829465932</v>
      </c>
      <c r="CA27" s="90">
        <f t="shared" si="44"/>
        <v>13.473037480839492</v>
      </c>
      <c r="CB27" s="90">
        <f t="shared" si="45"/>
        <v>8.992751196819599</v>
      </c>
      <c r="CC27" s="98">
        <f t="shared" si="46"/>
        <v>13.290354080139668</v>
      </c>
      <c r="CD27" s="98">
        <f t="shared" si="46"/>
        <v>11.663334912106134</v>
      </c>
    </row>
    <row r="28" spans="1:82">
      <c r="A28" s="21" t="s">
        <v>27</v>
      </c>
      <c r="B28" s="67">
        <v>533.69000000000005</v>
      </c>
      <c r="C28" s="113">
        <v>70.762061437679804</v>
      </c>
      <c r="D28" s="113">
        <v>83.291290343844906</v>
      </c>
      <c r="E28" s="116"/>
      <c r="F28" s="116"/>
      <c r="G28" s="67">
        <v>83</v>
      </c>
      <c r="H28" s="35"/>
      <c r="I28" s="67">
        <v>3.69</v>
      </c>
      <c r="J28" s="67">
        <v>3.32</v>
      </c>
      <c r="K28" s="67">
        <v>11835644.808036</v>
      </c>
      <c r="L28" s="86">
        <f t="shared" si="6"/>
        <v>725563.17279095214</v>
      </c>
      <c r="M28" s="15">
        <v>96.67</v>
      </c>
      <c r="N28" s="15">
        <v>3.46</v>
      </c>
      <c r="O28" s="15">
        <v>3.83</v>
      </c>
      <c r="P28" s="15">
        <v>2396300</v>
      </c>
      <c r="Q28" s="89">
        <f t="shared" si="7"/>
        <v>8086.319767834244</v>
      </c>
      <c r="R28" s="67">
        <v>16312.356045455001</v>
      </c>
      <c r="S28" s="67">
        <v>6795.7319664430997</v>
      </c>
      <c r="T28" s="79">
        <v>296340</v>
      </c>
      <c r="U28" s="22"/>
      <c r="V28" s="67">
        <v>20695250.574113</v>
      </c>
      <c r="W28" s="77">
        <f t="shared" si="8"/>
        <v>1268685.5605925287</v>
      </c>
      <c r="X28" s="126"/>
      <c r="Y28" s="77">
        <v>3572950</v>
      </c>
      <c r="Z28" s="83">
        <f t="shared" si="9"/>
        <v>12056.927853141662</v>
      </c>
      <c r="AA28" s="95">
        <v>15635.6</v>
      </c>
      <c r="AB28" s="96">
        <f t="shared" si="10"/>
        <v>8344563.364000001</v>
      </c>
      <c r="AC28" s="96">
        <f t="shared" si="11"/>
        <v>511548.62858238001</v>
      </c>
      <c r="AD28" s="96">
        <f t="shared" si="12"/>
        <v>99939.540752985296</v>
      </c>
      <c r="AE28" s="23">
        <f t="shared" si="13"/>
        <v>0.92249999999999999</v>
      </c>
      <c r="AF28" s="23">
        <f t="shared" si="14"/>
        <v>0.86499999999999999</v>
      </c>
      <c r="AG28" s="23">
        <f t="shared" si="15"/>
        <v>0.83</v>
      </c>
      <c r="AH28" s="23">
        <f t="shared" si="16"/>
        <v>0.95750000000000002</v>
      </c>
      <c r="AI28" s="23">
        <f t="shared" si="47"/>
        <v>121.05653310726778</v>
      </c>
      <c r="AJ28" s="24">
        <f t="shared" si="17"/>
        <v>83.496114762271816</v>
      </c>
      <c r="AK28" s="23">
        <f t="shared" si="48"/>
        <v>212.8104117932742</v>
      </c>
      <c r="AL28" s="24">
        <f t="shared" si="18"/>
        <v>49.463906870817645</v>
      </c>
      <c r="AM28" s="23">
        <f t="shared" si="49"/>
        <v>118.8719198121933</v>
      </c>
      <c r="AN28" s="24">
        <f t="shared" si="19"/>
        <v>89.047607628293775</v>
      </c>
      <c r="AO28" s="24">
        <f t="shared" si="50"/>
        <v>198.27013437379523</v>
      </c>
      <c r="AP28" s="24">
        <f t="shared" si="20"/>
        <v>63.269814288980385</v>
      </c>
      <c r="AQ28" s="24">
        <f t="shared" si="21"/>
        <v>105.52551186862947</v>
      </c>
      <c r="AR28" s="27">
        <f t="shared" si="22"/>
        <v>524.05891079298306</v>
      </c>
      <c r="AS28" s="28">
        <f t="shared" si="23"/>
        <v>1.0362117485946141</v>
      </c>
      <c r="AT28" s="28">
        <f t="shared" si="24"/>
        <v>103.62117485946141</v>
      </c>
      <c r="AU28" s="28">
        <f t="shared" si="25"/>
        <v>1.1770613892756587</v>
      </c>
      <c r="AV28" s="28">
        <f t="shared" si="51"/>
        <v>-0.65556347835147488</v>
      </c>
      <c r="AW28" s="28">
        <f t="shared" si="26"/>
        <v>117.70613892756587</v>
      </c>
      <c r="AX28" s="28">
        <f t="shared" si="52"/>
        <v>-0.65556347835146966</v>
      </c>
      <c r="AY28" s="28">
        <f t="shared" si="27"/>
        <v>1.9073436987467662</v>
      </c>
      <c r="AZ28" s="28">
        <f t="shared" si="28"/>
        <v>7.6293747949870649</v>
      </c>
      <c r="BA28" s="24">
        <f t="shared" si="29"/>
        <v>75.430099759980678</v>
      </c>
      <c r="BB28" s="24">
        <f t="shared" si="30"/>
        <v>95.505077804873793</v>
      </c>
      <c r="BC28" s="29">
        <f t="shared" si="31"/>
        <v>4.4248001009811135</v>
      </c>
      <c r="BD28" s="29">
        <f t="shared" si="53"/>
        <v>0.82657444170326499</v>
      </c>
      <c r="BE28" s="29">
        <f t="shared" si="54"/>
        <v>3.30629776681306</v>
      </c>
      <c r="BF28" s="29">
        <f t="shared" si="32"/>
        <v>4.4891711438867885</v>
      </c>
      <c r="BG28" s="29">
        <f t="shared" si="55"/>
        <v>0.95294502161289429</v>
      </c>
      <c r="BH28" s="29">
        <f t="shared" si="56"/>
        <v>3.8117800864515772</v>
      </c>
      <c r="BI28" s="29">
        <f t="shared" si="33"/>
        <v>4.6589527423426969</v>
      </c>
      <c r="BJ28" s="30">
        <f t="shared" si="34"/>
        <v>6.2616041031792538</v>
      </c>
      <c r="BK28" s="29">
        <f t="shared" si="35"/>
        <v>3.5571513487733346E-2</v>
      </c>
      <c r="BL28" s="29">
        <f t="shared" si="36"/>
        <v>4.640741699475825</v>
      </c>
      <c r="BM28" s="29">
        <f t="shared" si="37"/>
        <v>0.16302098433146292</v>
      </c>
      <c r="BN28" s="29">
        <f t="shared" si="57"/>
        <v>-0.65772173338113638</v>
      </c>
      <c r="BO28" s="29">
        <f t="shared" si="1"/>
        <v>4.7681911703195539</v>
      </c>
      <c r="BP28" s="29">
        <f t="shared" si="58"/>
        <v>-0.6577217333811447</v>
      </c>
      <c r="BQ28" s="29">
        <f t="shared" si="2"/>
        <v>4.4188406077965983</v>
      </c>
      <c r="BR28" s="29" t="e">
        <f t="shared" si="3"/>
        <v>#NUM!</v>
      </c>
      <c r="BS28" s="29">
        <f t="shared" si="4"/>
        <v>4.3232063964151184</v>
      </c>
      <c r="BT28" s="29">
        <f t="shared" si="38"/>
        <v>16.28662628259233</v>
      </c>
      <c r="BU28" s="29">
        <f t="shared" si="39"/>
        <v>16.845414791045908</v>
      </c>
      <c r="BV28" s="29">
        <f t="shared" si="5"/>
        <v>4.5713031164765141</v>
      </c>
      <c r="BW28" s="29">
        <f t="shared" si="40"/>
        <v>15.088902143064923</v>
      </c>
      <c r="BX28" s="64">
        <f t="shared" si="41"/>
        <v>4.5591794168048336</v>
      </c>
      <c r="BY28" s="90">
        <f t="shared" si="42"/>
        <v>14.053491930801629</v>
      </c>
      <c r="BZ28" s="90">
        <f t="shared" si="43"/>
        <v>9.3973946992843338</v>
      </c>
      <c r="CA28" s="90">
        <f t="shared" si="44"/>
        <v>13.494703422348049</v>
      </c>
      <c r="CB28" s="90">
        <f t="shared" si="45"/>
        <v>8.9979289952800716</v>
      </c>
      <c r="CC28" s="98">
        <f t="shared" si="46"/>
        <v>13.145197930397188</v>
      </c>
      <c r="CD28" s="98">
        <f t="shared" si="46"/>
        <v>11.512320689660354</v>
      </c>
    </row>
    <row r="29" spans="1:82">
      <c r="A29" s="21" t="s">
        <v>28</v>
      </c>
      <c r="B29" s="67">
        <v>514.21</v>
      </c>
      <c r="C29" s="113">
        <v>79.068575260454395</v>
      </c>
      <c r="D29" s="113">
        <v>84.879941521823099</v>
      </c>
      <c r="E29" s="116"/>
      <c r="F29" s="116"/>
      <c r="G29" s="67">
        <v>88.02</v>
      </c>
      <c r="H29" s="35"/>
      <c r="I29" s="67">
        <v>4.3499999999999996</v>
      </c>
      <c r="J29" s="67">
        <v>3.8</v>
      </c>
      <c r="K29" s="67">
        <v>12058082.831819</v>
      </c>
      <c r="L29" s="86">
        <f t="shared" si="6"/>
        <v>738062.88997657504</v>
      </c>
      <c r="M29" s="15">
        <v>97.22</v>
      </c>
      <c r="N29" s="15">
        <v>3.97</v>
      </c>
      <c r="O29" s="15">
        <v>3.73</v>
      </c>
      <c r="P29" s="15">
        <v>2405325</v>
      </c>
      <c r="Q29" s="89">
        <f t="shared" si="7"/>
        <v>8096.3929636536222</v>
      </c>
      <c r="R29" s="67">
        <v>16337.473399050999</v>
      </c>
      <c r="S29" s="67">
        <v>6814.7271874772996</v>
      </c>
      <c r="T29" s="79">
        <v>297086</v>
      </c>
      <c r="U29" s="22"/>
      <c r="V29" s="67">
        <v>20889621.275137</v>
      </c>
      <c r="W29" s="77">
        <f t="shared" si="8"/>
        <v>1278632.3053080179</v>
      </c>
      <c r="X29" s="126"/>
      <c r="Y29" s="77">
        <v>3593350</v>
      </c>
      <c r="Z29" s="83">
        <f t="shared" si="9"/>
        <v>12095.319200500866</v>
      </c>
      <c r="AA29" s="95">
        <v>16929.599999999999</v>
      </c>
      <c r="AB29" s="96">
        <f t="shared" si="10"/>
        <v>8705369.6160000004</v>
      </c>
      <c r="AC29" s="96">
        <f t="shared" si="11"/>
        <v>532846.75074088702</v>
      </c>
      <c r="AD29" s="96">
        <f t="shared" si="12"/>
        <v>103279.61840237187</v>
      </c>
      <c r="AE29" s="23">
        <f t="shared" si="13"/>
        <v>1.0874999999999999</v>
      </c>
      <c r="AF29" s="23">
        <f t="shared" si="14"/>
        <v>0.99250000000000005</v>
      </c>
      <c r="AG29" s="23">
        <f t="shared" si="15"/>
        <v>0.95</v>
      </c>
      <c r="AH29" s="23">
        <f t="shared" si="16"/>
        <v>0.9325</v>
      </c>
      <c r="AI29" s="23">
        <f t="shared" si="47"/>
        <v>122.20657017178684</v>
      </c>
      <c r="AJ29" s="24">
        <f t="shared" si="17"/>
        <v>84.289327852513424</v>
      </c>
      <c r="AK29" s="23">
        <f t="shared" si="48"/>
        <v>220.89720744141863</v>
      </c>
      <c r="AL29" s="24">
        <f t="shared" si="18"/>
        <v>51.343535331908718</v>
      </c>
      <c r="AM29" s="23">
        <f t="shared" si="49"/>
        <v>119.980400464442</v>
      </c>
      <c r="AN29" s="24">
        <f t="shared" si="19"/>
        <v>89.877976569427616</v>
      </c>
      <c r="AO29" s="24">
        <f t="shared" si="50"/>
        <v>205.66561038593781</v>
      </c>
      <c r="AP29" s="24">
        <f t="shared" si="20"/>
        <v>65.629778361959367</v>
      </c>
      <c r="AQ29" s="24">
        <f t="shared" si="21"/>
        <v>101.6737684010717</v>
      </c>
      <c r="AR29" s="27">
        <f t="shared" si="22"/>
        <v>504.84291995181076</v>
      </c>
      <c r="AS29" s="28">
        <f t="shared" si="23"/>
        <v>0.99821633422339473</v>
      </c>
      <c r="AT29" s="28">
        <f t="shared" si="24"/>
        <v>99.821633422339474</v>
      </c>
      <c r="AU29" s="28">
        <f t="shared" si="25"/>
        <v>1.0734977991221655</v>
      </c>
      <c r="AV29" s="28">
        <f t="shared" si="51"/>
        <v>-8.7984867311996648</v>
      </c>
      <c r="AW29" s="28">
        <f t="shared" si="26"/>
        <v>107.34977991221655</v>
      </c>
      <c r="AX29" s="28">
        <f t="shared" si="52"/>
        <v>-8.7984867311996648</v>
      </c>
      <c r="AY29" s="28">
        <f t="shared" si="27"/>
        <v>-4.8478577104131837</v>
      </c>
      <c r="AZ29" s="28">
        <f t="shared" si="28"/>
        <v>-19.391430841652735</v>
      </c>
      <c r="BA29" s="24">
        <f t="shared" si="29"/>
        <v>76.847726141685925</v>
      </c>
      <c r="BB29" s="24">
        <f t="shared" si="30"/>
        <v>95.864771218548611</v>
      </c>
      <c r="BC29" s="29">
        <f t="shared" si="31"/>
        <v>4.4342552597518692</v>
      </c>
      <c r="BD29" s="29">
        <f t="shared" si="53"/>
        <v>0.9455158770755645</v>
      </c>
      <c r="BE29" s="29">
        <f t="shared" si="54"/>
        <v>3.782063508302258</v>
      </c>
      <c r="BF29" s="29">
        <f t="shared" si="32"/>
        <v>4.4984529344850293</v>
      </c>
      <c r="BG29" s="29">
        <f t="shared" si="55"/>
        <v>0.92817905982407467</v>
      </c>
      <c r="BH29" s="29">
        <f t="shared" si="56"/>
        <v>3.7127162392962987</v>
      </c>
      <c r="BI29" s="29">
        <f t="shared" si="33"/>
        <v>4.621769338624981</v>
      </c>
      <c r="BJ29" s="30">
        <f t="shared" si="34"/>
        <v>6.2242473312890239</v>
      </c>
      <c r="BK29" s="29">
        <f t="shared" si="35"/>
        <v>-1.7852584024965459E-3</v>
      </c>
      <c r="BL29" s="29">
        <f t="shared" si="36"/>
        <v>4.6033849275855951</v>
      </c>
      <c r="BM29" s="29">
        <f t="shared" si="37"/>
        <v>7.0922288145650103E-2</v>
      </c>
      <c r="BN29" s="29">
        <f t="shared" si="57"/>
        <v>-9.2098696185812816</v>
      </c>
      <c r="BO29" s="29">
        <f t="shared" si="1"/>
        <v>4.6760924741337417</v>
      </c>
      <c r="BP29" s="29">
        <f t="shared" si="58"/>
        <v>-9.2098696185812123</v>
      </c>
      <c r="BQ29" s="29">
        <f t="shared" si="2"/>
        <v>4.477564061382945</v>
      </c>
      <c r="BR29" s="29" t="e">
        <f t="shared" si="3"/>
        <v>#NUM!</v>
      </c>
      <c r="BS29" s="29">
        <f t="shared" si="4"/>
        <v>4.3418258812799273</v>
      </c>
      <c r="BT29" s="29">
        <f t="shared" si="38"/>
        <v>16.305245767457137</v>
      </c>
      <c r="BU29" s="29">
        <f t="shared" si="39"/>
        <v>16.854763003887172</v>
      </c>
      <c r="BV29" s="29">
        <f t="shared" si="5"/>
        <v>4.576976451617309</v>
      </c>
      <c r="BW29" s="29">
        <f t="shared" si="40"/>
        <v>15.094595472985183</v>
      </c>
      <c r="BX29" s="64">
        <f t="shared" si="41"/>
        <v>4.5629385652713781</v>
      </c>
      <c r="BY29" s="90">
        <f t="shared" si="42"/>
        <v>14.061301553152328</v>
      </c>
      <c r="BZ29" s="90">
        <f t="shared" si="43"/>
        <v>9.4005738138079895</v>
      </c>
      <c r="CA29" s="90">
        <f t="shared" si="44"/>
        <v>13.511784316722293</v>
      </c>
      <c r="CB29" s="90">
        <f t="shared" si="45"/>
        <v>8.999173928350011</v>
      </c>
      <c r="CC29" s="98">
        <f t="shared" si="46"/>
        <v>13.185989139743462</v>
      </c>
      <c r="CD29" s="98">
        <f t="shared" si="46"/>
        <v>11.54519533072644</v>
      </c>
    </row>
    <row r="30" spans="1:82">
      <c r="A30" s="21" t="s">
        <v>29</v>
      </c>
      <c r="B30" s="67">
        <v>527.70000000000005</v>
      </c>
      <c r="C30" s="113">
        <v>89.899110939847205</v>
      </c>
      <c r="D30" s="113">
        <v>80.765082732163194</v>
      </c>
      <c r="E30" s="116"/>
      <c r="F30" s="116"/>
      <c r="G30" s="67">
        <v>84.29</v>
      </c>
      <c r="H30" s="35"/>
      <c r="I30" s="67">
        <v>4.59</v>
      </c>
      <c r="J30" s="67">
        <v>4.0599999999999996</v>
      </c>
      <c r="K30" s="67">
        <v>12270740.980630999</v>
      </c>
      <c r="L30" s="86">
        <f t="shared" si="6"/>
        <v>750447.94524862</v>
      </c>
      <c r="M30" s="15">
        <v>98.39</v>
      </c>
      <c r="N30" s="15">
        <v>4.45</v>
      </c>
      <c r="O30" s="15">
        <v>3.64</v>
      </c>
      <c r="P30" s="15">
        <v>2432300</v>
      </c>
      <c r="Q30" s="89">
        <f t="shared" si="7"/>
        <v>8169.3177848832529</v>
      </c>
      <c r="R30" s="67">
        <v>16351.222037879999</v>
      </c>
      <c r="S30" s="67">
        <v>6852.0519022738999</v>
      </c>
      <c r="T30" s="79">
        <v>297736</v>
      </c>
      <c r="U30" s="22"/>
      <c r="V30" s="67">
        <v>21040670.842953999</v>
      </c>
      <c r="W30" s="77">
        <f t="shared" si="8"/>
        <v>1286795.0049366467</v>
      </c>
      <c r="X30" s="126"/>
      <c r="Y30" s="77">
        <v>3636525</v>
      </c>
      <c r="Z30" s="83">
        <f t="shared" si="9"/>
        <v>12213.924416261387</v>
      </c>
      <c r="AA30" s="95">
        <v>15940.4</v>
      </c>
      <c r="AB30" s="96">
        <f t="shared" si="10"/>
        <v>8411749.0800000001</v>
      </c>
      <c r="AC30" s="96">
        <f t="shared" si="11"/>
        <v>514441.61546537327</v>
      </c>
      <c r="AD30" s="96">
        <f t="shared" si="12"/>
        <v>98793.38144950381</v>
      </c>
      <c r="AE30" s="23">
        <f t="shared" si="13"/>
        <v>1.1475</v>
      </c>
      <c r="AF30" s="23">
        <f t="shared" si="14"/>
        <v>1.1125</v>
      </c>
      <c r="AG30" s="23">
        <f t="shared" si="15"/>
        <v>1.0149999999999999</v>
      </c>
      <c r="AH30" s="23">
        <f t="shared" si="16"/>
        <v>0.91</v>
      </c>
      <c r="AI30" s="23">
        <f t="shared" si="47"/>
        <v>123.44696685903048</v>
      </c>
      <c r="AJ30" s="24">
        <f t="shared" si="17"/>
        <v>85.144864530216438</v>
      </c>
      <c r="AK30" s="23">
        <f t="shared" si="48"/>
        <v>229.86563406354023</v>
      </c>
      <c r="AL30" s="24">
        <f t="shared" si="18"/>
        <v>53.428082866384209</v>
      </c>
      <c r="AM30" s="23">
        <f t="shared" si="49"/>
        <v>121.07222210866843</v>
      </c>
      <c r="AN30" s="24">
        <f t="shared" si="19"/>
        <v>90.695866156209419</v>
      </c>
      <c r="AO30" s="24">
        <f t="shared" si="50"/>
        <v>213.15183860398594</v>
      </c>
      <c r="AP30" s="24">
        <f t="shared" si="20"/>
        <v>68.018702294334673</v>
      </c>
      <c r="AQ30" s="24">
        <f t="shared" si="21"/>
        <v>104.34112052516585</v>
      </c>
      <c r="AR30" s="27">
        <f t="shared" si="22"/>
        <v>517.54865455465517</v>
      </c>
      <c r="AS30" s="28">
        <f t="shared" si="23"/>
        <v>1.0233391423635532</v>
      </c>
      <c r="AT30" s="28">
        <f t="shared" si="24"/>
        <v>102.33391423635531</v>
      </c>
      <c r="AU30" s="28">
        <f t="shared" si="25"/>
        <v>0.89839690168019881</v>
      </c>
      <c r="AV30" s="28">
        <f t="shared" si="51"/>
        <v>-16.311248852596851</v>
      </c>
      <c r="AW30" s="28">
        <f t="shared" si="26"/>
        <v>89.839690168019885</v>
      </c>
      <c r="AX30" s="28">
        <f t="shared" si="52"/>
        <v>-16.311248852596847</v>
      </c>
      <c r="AY30" s="28">
        <f t="shared" si="27"/>
        <v>4.3564074305119771</v>
      </c>
      <c r="AZ30" s="28">
        <f t="shared" si="28"/>
        <v>17.425629722047908</v>
      </c>
      <c r="BA30" s="24">
        <f t="shared" si="29"/>
        <v>78.20302411149072</v>
      </c>
      <c r="BB30" s="24">
        <f t="shared" si="30"/>
        <v>96.939865936983907</v>
      </c>
      <c r="BC30" s="29">
        <f t="shared" si="31"/>
        <v>4.4443540944292836</v>
      </c>
      <c r="BD30" s="29">
        <f t="shared" si="53"/>
        <v>1.0098834677414459</v>
      </c>
      <c r="BE30" s="29">
        <f t="shared" si="54"/>
        <v>4.0395338709657835</v>
      </c>
      <c r="BF30" s="29">
        <f t="shared" si="32"/>
        <v>4.5075117789733756</v>
      </c>
      <c r="BG30" s="29">
        <f t="shared" si="55"/>
        <v>0.90588444883463737</v>
      </c>
      <c r="BH30" s="29">
        <f t="shared" si="56"/>
        <v>3.6235377953385495</v>
      </c>
      <c r="BI30" s="29">
        <f t="shared" si="33"/>
        <v>4.6476655367081925</v>
      </c>
      <c r="BJ30" s="30">
        <f t="shared" si="34"/>
        <v>6.2491035391831673</v>
      </c>
      <c r="BK30" s="29">
        <f t="shared" si="35"/>
        <v>2.3070949491646446E-2</v>
      </c>
      <c r="BL30" s="29">
        <f t="shared" si="36"/>
        <v>4.6282411354797377</v>
      </c>
      <c r="BM30" s="29">
        <f t="shared" si="37"/>
        <v>-0.10714332427244481</v>
      </c>
      <c r="BN30" s="29">
        <f t="shared" si="57"/>
        <v>-17.806561241809494</v>
      </c>
      <c r="BO30" s="29">
        <f t="shared" si="1"/>
        <v>4.4980268617156467</v>
      </c>
      <c r="BP30" s="29">
        <f t="shared" si="58"/>
        <v>-17.806561241809504</v>
      </c>
      <c r="BQ30" s="29">
        <f t="shared" si="2"/>
        <v>4.434263234009391</v>
      </c>
      <c r="BR30" s="29" t="e">
        <f t="shared" si="3"/>
        <v>#NUM!</v>
      </c>
      <c r="BS30" s="29">
        <f t="shared" si="4"/>
        <v>4.3593083183059811</v>
      </c>
      <c r="BT30" s="29">
        <f t="shared" si="38"/>
        <v>16.322728204483195</v>
      </c>
      <c r="BU30" s="29">
        <f t="shared" si="39"/>
        <v>16.861967829496312</v>
      </c>
      <c r="BV30" s="29">
        <f t="shared" si="5"/>
        <v>4.5889391728776738</v>
      </c>
      <c r="BW30" s="29">
        <f t="shared" si="40"/>
        <v>15.106539113295298</v>
      </c>
      <c r="BX30" s="64">
        <f t="shared" si="41"/>
        <v>4.5740908474678923</v>
      </c>
      <c r="BY30" s="90">
        <f t="shared" si="42"/>
        <v>14.067665192568139</v>
      </c>
      <c r="BZ30" s="90">
        <f t="shared" si="43"/>
        <v>9.4103319254768341</v>
      </c>
      <c r="CA30" s="90">
        <f t="shared" si="44"/>
        <v>13.528425567555022</v>
      </c>
      <c r="CB30" s="90">
        <f t="shared" si="45"/>
        <v>9.0081406819052532</v>
      </c>
      <c r="CC30" s="98">
        <f t="shared" si="46"/>
        <v>13.15083734961569</v>
      </c>
      <c r="CD30" s="98">
        <f t="shared" si="46"/>
        <v>11.500785892114578</v>
      </c>
    </row>
    <row r="31" spans="1:82">
      <c r="A31" s="21" t="s">
        <v>30</v>
      </c>
      <c r="B31" s="67">
        <v>547.30999999999995</v>
      </c>
      <c r="C31" s="113">
        <v>101.142193013941</v>
      </c>
      <c r="D31" s="113">
        <v>84.283538797566294</v>
      </c>
      <c r="E31" s="116"/>
      <c r="F31" s="116"/>
      <c r="G31" s="67">
        <v>87.07</v>
      </c>
      <c r="H31" s="35"/>
      <c r="I31" s="67">
        <v>4.96</v>
      </c>
      <c r="J31" s="67">
        <v>3.8</v>
      </c>
      <c r="K31" s="67">
        <v>12474331.919365</v>
      </c>
      <c r="L31" s="86">
        <f t="shared" si="6"/>
        <v>760384.52981167554</v>
      </c>
      <c r="M31" s="15">
        <v>98.68</v>
      </c>
      <c r="N31" s="15">
        <v>4.9000000000000004</v>
      </c>
      <c r="O31" s="15">
        <v>4.01</v>
      </c>
      <c r="P31" s="15">
        <v>2445250</v>
      </c>
      <c r="Q31" s="89">
        <f t="shared" si="7"/>
        <v>8194.3178467065227</v>
      </c>
      <c r="R31" s="67">
        <v>16405.294203518999</v>
      </c>
      <c r="S31" s="67">
        <v>6791.5182788514003</v>
      </c>
      <c r="T31" s="79">
        <v>298408</v>
      </c>
      <c r="U31" s="22"/>
      <c r="V31" s="67">
        <v>21393843.017297</v>
      </c>
      <c r="W31" s="77">
        <f t="shared" si="8"/>
        <v>1304081.6429069547</v>
      </c>
      <c r="X31" s="126"/>
      <c r="Y31" s="77">
        <v>3647400</v>
      </c>
      <c r="Z31" s="83">
        <f t="shared" si="9"/>
        <v>12222.862657837592</v>
      </c>
      <c r="AA31" s="95">
        <v>17553.7</v>
      </c>
      <c r="AB31" s="96">
        <f t="shared" si="10"/>
        <v>9607315.5470000003</v>
      </c>
      <c r="AC31" s="96">
        <f t="shared" si="11"/>
        <v>585622.8744096033</v>
      </c>
      <c r="AD31" s="96">
        <f t="shared" si="12"/>
        <v>111773.09403784241</v>
      </c>
      <c r="AE31" s="23">
        <f t="shared" si="13"/>
        <v>1.24</v>
      </c>
      <c r="AF31" s="23">
        <f t="shared" si="14"/>
        <v>1.2250000000000001</v>
      </c>
      <c r="AG31" s="23">
        <f t="shared" si="15"/>
        <v>0.95</v>
      </c>
      <c r="AH31" s="23">
        <f t="shared" si="16"/>
        <v>1.0024999999999999</v>
      </c>
      <c r="AI31" s="23">
        <f t="shared" si="47"/>
        <v>124.61971304419129</v>
      </c>
      <c r="AJ31" s="24">
        <f t="shared" si="17"/>
        <v>85.953740743253505</v>
      </c>
      <c r="AK31" s="23">
        <f t="shared" si="48"/>
        <v>238.60052815795476</v>
      </c>
      <c r="AL31" s="24">
        <f t="shared" si="18"/>
        <v>55.458350015306813</v>
      </c>
      <c r="AM31" s="23">
        <f t="shared" si="49"/>
        <v>122.28597113530782</v>
      </c>
      <c r="AN31" s="24">
        <f t="shared" si="19"/>
        <v>91.605092214425397</v>
      </c>
      <c r="AO31" s="24">
        <f t="shared" si="50"/>
        <v>221.69922733200579</v>
      </c>
      <c r="AP31" s="24">
        <f t="shared" si="20"/>
        <v>70.746252256337499</v>
      </c>
      <c r="AQ31" s="24">
        <f t="shared" si="21"/>
        <v>108.21856864625452</v>
      </c>
      <c r="AR31" s="27">
        <f t="shared" si="22"/>
        <v>537.06057594862148</v>
      </c>
      <c r="AS31" s="28">
        <f t="shared" si="23"/>
        <v>1.0619196946062175</v>
      </c>
      <c r="AT31" s="28">
        <f t="shared" si="24"/>
        <v>106.19196946062176</v>
      </c>
      <c r="AU31" s="28">
        <f t="shared" si="25"/>
        <v>0.8333172960363735</v>
      </c>
      <c r="AV31" s="28">
        <f t="shared" si="51"/>
        <v>-7.2439704012905874</v>
      </c>
      <c r="AW31" s="28">
        <f t="shared" si="26"/>
        <v>83.331729603637356</v>
      </c>
      <c r="AX31" s="28">
        <f t="shared" si="52"/>
        <v>-7.2439704012905848</v>
      </c>
      <c r="AY31" s="28">
        <f t="shared" si="27"/>
        <v>4.7087876234718662</v>
      </c>
      <c r="AZ31" s="28">
        <f t="shared" si="28"/>
        <v>18.835150493887465</v>
      </c>
      <c r="BA31" s="24">
        <f t="shared" si="29"/>
        <v>79.500535575209796</v>
      </c>
      <c r="BB31" s="24">
        <f t="shared" si="30"/>
        <v>97.455991112284622</v>
      </c>
      <c r="BC31" s="29">
        <f t="shared" si="31"/>
        <v>4.4538092532000384</v>
      </c>
      <c r="BD31" s="29">
        <f t="shared" si="53"/>
        <v>0.94551587707547569</v>
      </c>
      <c r="BE31" s="29">
        <f t="shared" si="54"/>
        <v>3.7820635083019027</v>
      </c>
      <c r="BF31" s="29">
        <f t="shared" si="32"/>
        <v>4.5174868619954536</v>
      </c>
      <c r="BG31" s="29">
        <f t="shared" si="55"/>
        <v>0.99750830220779463</v>
      </c>
      <c r="BH31" s="29">
        <f t="shared" si="56"/>
        <v>3.9900332088311785</v>
      </c>
      <c r="BI31" s="29">
        <f t="shared" si="33"/>
        <v>4.6841529657942296</v>
      </c>
      <c r="BJ31" s="30">
        <f t="shared" si="34"/>
        <v>6.2861108925205267</v>
      </c>
      <c r="BK31" s="29">
        <f t="shared" si="35"/>
        <v>6.0078302829005711E-2</v>
      </c>
      <c r="BL31" s="29">
        <f t="shared" si="36"/>
        <v>4.6652484888170971</v>
      </c>
      <c r="BM31" s="29">
        <f t="shared" si="37"/>
        <v>-0.18234080173548914</v>
      </c>
      <c r="BN31" s="29">
        <f t="shared" si="57"/>
        <v>-7.5197477463044322</v>
      </c>
      <c r="BO31" s="29">
        <f t="shared" si="1"/>
        <v>4.4228293842526023</v>
      </c>
      <c r="BP31" s="29">
        <f t="shared" si="58"/>
        <v>-7.5197477463044393</v>
      </c>
      <c r="BQ31" s="29">
        <f t="shared" si="2"/>
        <v>4.4667123928405239</v>
      </c>
      <c r="BR31" s="29" t="e">
        <f t="shared" si="3"/>
        <v>#NUM!</v>
      </c>
      <c r="BS31" s="29">
        <f t="shared" si="4"/>
        <v>4.3757637584326856</v>
      </c>
      <c r="BT31" s="29">
        <f t="shared" si="38"/>
        <v>16.339183644609896</v>
      </c>
      <c r="BU31" s="29">
        <f t="shared" si="39"/>
        <v>16.878613729123668</v>
      </c>
      <c r="BV31" s="29">
        <f t="shared" si="5"/>
        <v>4.5918822916611557</v>
      </c>
      <c r="BW31" s="29">
        <f t="shared" si="40"/>
        <v>15.109525142964868</v>
      </c>
      <c r="BX31" s="64">
        <f t="shared" si="41"/>
        <v>4.5794009028969143</v>
      </c>
      <c r="BY31" s="90">
        <f t="shared" si="42"/>
        <v>14.081009629100059</v>
      </c>
      <c r="BZ31" s="90">
        <f t="shared" si="43"/>
        <v>9.41106346534316</v>
      </c>
      <c r="CA31" s="90">
        <f t="shared" si="44"/>
        <v>13.541579544586291</v>
      </c>
      <c r="CB31" s="90">
        <f t="shared" si="45"/>
        <v>9.0111962475310321</v>
      </c>
      <c r="CC31" s="98">
        <f t="shared" si="46"/>
        <v>13.280431302358167</v>
      </c>
      <c r="CD31" s="98">
        <f t="shared" si="46"/>
        <v>11.624226149181736</v>
      </c>
    </row>
    <row r="32" spans="1:82">
      <c r="A32" s="21" t="s">
        <v>31</v>
      </c>
      <c r="B32" s="67">
        <v>538.22</v>
      </c>
      <c r="C32" s="113">
        <v>98.027412030066102</v>
      </c>
      <c r="D32" s="113">
        <v>88.252271641090204</v>
      </c>
      <c r="E32" s="116"/>
      <c r="F32" s="116"/>
      <c r="G32" s="67">
        <v>87</v>
      </c>
      <c r="H32" s="35"/>
      <c r="I32" s="67">
        <v>5.23</v>
      </c>
      <c r="J32" s="67">
        <v>3.48</v>
      </c>
      <c r="K32" s="67">
        <v>12708172.125150001</v>
      </c>
      <c r="L32" s="86">
        <f t="shared" si="6"/>
        <v>772370.94460756797</v>
      </c>
      <c r="M32" s="15">
        <v>98.77</v>
      </c>
      <c r="N32" s="15">
        <v>5.25</v>
      </c>
      <c r="O32" s="15">
        <v>3.33</v>
      </c>
      <c r="P32" s="15">
        <v>2459525</v>
      </c>
      <c r="Q32" s="89">
        <f t="shared" si="7"/>
        <v>8220.8870913831142</v>
      </c>
      <c r="R32" s="67">
        <v>16453.456999999999</v>
      </c>
      <c r="S32" s="67">
        <v>6746.5240000000003</v>
      </c>
      <c r="T32" s="79">
        <v>299180</v>
      </c>
      <c r="U32" s="22"/>
      <c r="V32" s="67">
        <v>21751295.608676001</v>
      </c>
      <c r="W32" s="77">
        <f t="shared" si="8"/>
        <v>1321989.3915713886</v>
      </c>
      <c r="X32" s="126"/>
      <c r="Y32" s="77">
        <v>3650650</v>
      </c>
      <c r="Z32" s="83">
        <f t="shared" si="9"/>
        <v>12202.185974998329</v>
      </c>
      <c r="AA32" s="95">
        <v>17526.2</v>
      </c>
      <c r="AB32" s="96">
        <f t="shared" si="10"/>
        <v>9432951.3640000001</v>
      </c>
      <c r="AC32" s="96">
        <f t="shared" si="11"/>
        <v>573311.21137642988</v>
      </c>
      <c r="AD32" s="96">
        <f t="shared" si="12"/>
        <v>108797.97002789812</v>
      </c>
      <c r="AE32" s="23">
        <f t="shared" si="13"/>
        <v>1.3075000000000001</v>
      </c>
      <c r="AF32" s="23">
        <f t="shared" si="14"/>
        <v>1.3125</v>
      </c>
      <c r="AG32" s="23">
        <f t="shared" si="15"/>
        <v>0.87</v>
      </c>
      <c r="AH32" s="23">
        <f t="shared" si="16"/>
        <v>0.83250000000000002</v>
      </c>
      <c r="AI32" s="23">
        <f t="shared" si="47"/>
        <v>125.70390454767575</v>
      </c>
      <c r="AJ32" s="24">
        <f t="shared" si="17"/>
        <v>86.701538287719799</v>
      </c>
      <c r="AK32" s="23">
        <f t="shared" si="48"/>
        <v>246.90382653785156</v>
      </c>
      <c r="AL32" s="24">
        <f t="shared" si="18"/>
        <v>57.388300595839482</v>
      </c>
      <c r="AM32" s="23">
        <f t="shared" si="49"/>
        <v>123.30400184500924</v>
      </c>
      <c r="AN32" s="24">
        <f t="shared" si="19"/>
        <v>92.367704607110483</v>
      </c>
      <c r="AO32" s="24">
        <f t="shared" si="50"/>
        <v>229.08181160216159</v>
      </c>
      <c r="AP32" s="24">
        <f t="shared" si="20"/>
        <v>73.102102456473546</v>
      </c>
      <c r="AQ32" s="24">
        <f t="shared" si="21"/>
        <v>106.42122018013032</v>
      </c>
      <c r="AR32" s="27">
        <f t="shared" si="22"/>
        <v>527.9444589396245</v>
      </c>
      <c r="AS32" s="28">
        <f t="shared" si="23"/>
        <v>1.0438945692782422</v>
      </c>
      <c r="AT32" s="28">
        <f t="shared" si="24"/>
        <v>104.38945692782421</v>
      </c>
      <c r="AU32" s="28">
        <f t="shared" si="25"/>
        <v>0.90028156220244038</v>
      </c>
      <c r="AV32" s="28">
        <f t="shared" si="51"/>
        <v>8.035866588222591</v>
      </c>
      <c r="AW32" s="28">
        <f t="shared" si="26"/>
        <v>90.028156220244043</v>
      </c>
      <c r="AX32" s="28">
        <f t="shared" si="52"/>
        <v>8.0358665882225893</v>
      </c>
      <c r="AY32" s="28">
        <f t="shared" si="27"/>
        <v>-2.3708655315974991</v>
      </c>
      <c r="AZ32" s="28">
        <f t="shared" si="28"/>
        <v>-9.4834621263899965</v>
      </c>
      <c r="BA32" s="24">
        <f t="shared" si="29"/>
        <v>80.990829541980489</v>
      </c>
      <c r="BB32" s="24">
        <f t="shared" si="30"/>
        <v>98.024924461892169</v>
      </c>
      <c r="BC32" s="29">
        <f t="shared" si="31"/>
        <v>4.462471626278691</v>
      </c>
      <c r="BD32" s="29">
        <f t="shared" si="53"/>
        <v>0.86623730786525854</v>
      </c>
      <c r="BE32" s="29">
        <f t="shared" si="54"/>
        <v>3.4649492314610342</v>
      </c>
      <c r="BF32" s="29">
        <f t="shared" si="32"/>
        <v>4.5257774003131876</v>
      </c>
      <c r="BG32" s="29">
        <f t="shared" si="55"/>
        <v>0.82905383177340752</v>
      </c>
      <c r="BH32" s="29">
        <f t="shared" si="56"/>
        <v>3.3162153270936301</v>
      </c>
      <c r="BI32" s="29">
        <f t="shared" si="33"/>
        <v>4.6674049948056533</v>
      </c>
      <c r="BJ32" s="30">
        <f t="shared" si="34"/>
        <v>6.2689910867710319</v>
      </c>
      <c r="BK32" s="29">
        <f t="shared" si="35"/>
        <v>4.2958497079510945E-2</v>
      </c>
      <c r="BL32" s="29">
        <f t="shared" si="36"/>
        <v>4.6481286830676023</v>
      </c>
      <c r="BM32" s="29">
        <f t="shared" si="37"/>
        <v>-0.10504771769261063</v>
      </c>
      <c r="BN32" s="29">
        <f t="shared" si="57"/>
        <v>7.7293084042878508</v>
      </c>
      <c r="BO32" s="29">
        <f t="shared" si="1"/>
        <v>4.5001224682954808</v>
      </c>
      <c r="BP32" s="29">
        <f t="shared" si="58"/>
        <v>7.729308404287849</v>
      </c>
      <c r="BQ32" s="29">
        <f t="shared" si="2"/>
        <v>4.4659081186545837</v>
      </c>
      <c r="BR32" s="29" t="e">
        <f t="shared" si="3"/>
        <v>#NUM!</v>
      </c>
      <c r="BS32" s="29">
        <f t="shared" si="4"/>
        <v>4.3943359327319715</v>
      </c>
      <c r="BT32" s="29">
        <f t="shared" si="38"/>
        <v>16.357755818909183</v>
      </c>
      <c r="BU32" s="29">
        <f t="shared" si="39"/>
        <v>16.89518388193984</v>
      </c>
      <c r="BV32" s="29">
        <f t="shared" si="5"/>
        <v>4.5927939149200361</v>
      </c>
      <c r="BW32" s="29">
        <f t="shared" si="40"/>
        <v>15.110415791895704</v>
      </c>
      <c r="BX32" s="64">
        <f t="shared" si="41"/>
        <v>4.5852217775776616</v>
      </c>
      <c r="BY32" s="90">
        <f t="shared" si="42"/>
        <v>14.094648274831609</v>
      </c>
      <c r="BZ32" s="90">
        <f t="shared" si="43"/>
        <v>9.4093703929493895</v>
      </c>
      <c r="CA32" s="90">
        <f t="shared" si="44"/>
        <v>13.557220211800953</v>
      </c>
      <c r="CB32" s="90">
        <f t="shared" si="45"/>
        <v>9.0144334008871727</v>
      </c>
      <c r="CC32" s="98">
        <f t="shared" si="46"/>
        <v>13.259183974568561</v>
      </c>
      <c r="CD32" s="98">
        <f t="shared" si="46"/>
        <v>11.597247955398101</v>
      </c>
    </row>
    <row r="33" spans="1:82">
      <c r="A33" s="21" t="s">
        <v>32</v>
      </c>
      <c r="B33" s="67">
        <v>534.42999999999995</v>
      </c>
      <c r="C33" s="113">
        <v>94.699385703393503</v>
      </c>
      <c r="D33" s="113">
        <v>86.159928951899801</v>
      </c>
      <c r="E33" s="116"/>
      <c r="F33" s="116"/>
      <c r="G33" s="67">
        <v>93.48</v>
      </c>
      <c r="H33" s="35"/>
      <c r="I33" s="67">
        <v>5.29</v>
      </c>
      <c r="J33" s="67">
        <v>2.2400000000000002</v>
      </c>
      <c r="K33" s="67">
        <v>12961602.421026001</v>
      </c>
      <c r="L33" s="86">
        <f t="shared" si="6"/>
        <v>785801.59441172564</v>
      </c>
      <c r="M33" s="15">
        <v>99.54</v>
      </c>
      <c r="N33" s="15">
        <v>5.24</v>
      </c>
      <c r="O33" s="15">
        <v>1.93</v>
      </c>
      <c r="P33" s="15">
        <v>2484600</v>
      </c>
      <c r="Q33" s="89">
        <f t="shared" si="7"/>
        <v>8283.4910283851095</v>
      </c>
      <c r="R33" s="67">
        <v>16494.752</v>
      </c>
      <c r="S33" s="67">
        <v>6820.9189999999999</v>
      </c>
      <c r="T33" s="79">
        <v>299946</v>
      </c>
      <c r="U33" s="22"/>
      <c r="V33" s="67">
        <v>22189919.942051999</v>
      </c>
      <c r="W33" s="77">
        <f t="shared" si="8"/>
        <v>1345271.5107236532</v>
      </c>
      <c r="X33" s="126"/>
      <c r="Y33" s="77">
        <v>3679225</v>
      </c>
      <c r="Z33" s="83">
        <f t="shared" si="9"/>
        <v>12266.291265761171</v>
      </c>
      <c r="AA33" s="95">
        <v>19392.400000000001</v>
      </c>
      <c r="AB33" s="96">
        <f t="shared" si="10"/>
        <v>10363880.332</v>
      </c>
      <c r="AC33" s="96">
        <f t="shared" si="11"/>
        <v>628313.80138361594</v>
      </c>
      <c r="AD33" s="96">
        <f t="shared" si="12"/>
        <v>118869.46883571197</v>
      </c>
      <c r="AE33" s="23">
        <f t="shared" si="13"/>
        <v>1.3225</v>
      </c>
      <c r="AF33" s="23">
        <f t="shared" si="14"/>
        <v>1.31</v>
      </c>
      <c r="AG33" s="23">
        <f t="shared" si="15"/>
        <v>0.56000000000000005</v>
      </c>
      <c r="AH33" s="23">
        <f t="shared" si="16"/>
        <v>0.48249999999999998</v>
      </c>
      <c r="AI33" s="23">
        <f t="shared" si="47"/>
        <v>126.40784641314274</v>
      </c>
      <c r="AJ33" s="24">
        <f t="shared" si="17"/>
        <v>87.187066902131036</v>
      </c>
      <c r="AK33" s="23">
        <f t="shared" si="48"/>
        <v>252.43447225229943</v>
      </c>
      <c r="AL33" s="24">
        <f t="shared" si="18"/>
        <v>58.673798529186286</v>
      </c>
      <c r="AM33" s="23">
        <f t="shared" si="49"/>
        <v>123.89894365391142</v>
      </c>
      <c r="AN33" s="24">
        <f t="shared" si="19"/>
        <v>92.813378781839788</v>
      </c>
      <c r="AO33" s="24">
        <f t="shared" si="50"/>
        <v>233.50309056608333</v>
      </c>
      <c r="AP33" s="24">
        <f t="shared" si="20"/>
        <v>74.512973033883497</v>
      </c>
      <c r="AQ33" s="24">
        <f t="shared" si="21"/>
        <v>105.67183066565164</v>
      </c>
      <c r="AR33" s="27">
        <f t="shared" si="22"/>
        <v>523.82280321860947</v>
      </c>
      <c r="AS33" s="28">
        <f t="shared" si="23"/>
        <v>1.0357448975642061</v>
      </c>
      <c r="AT33" s="28">
        <f t="shared" si="24"/>
        <v>103.5744897564206</v>
      </c>
      <c r="AU33" s="28">
        <f t="shared" si="25"/>
        <v>0.90982563732525146</v>
      </c>
      <c r="AV33" s="28">
        <f t="shared" si="51"/>
        <v>1.0601211358213916</v>
      </c>
      <c r="AW33" s="28">
        <f t="shared" si="26"/>
        <v>90.982563732525151</v>
      </c>
      <c r="AX33" s="28">
        <f t="shared" si="52"/>
        <v>1.0601211358213916</v>
      </c>
      <c r="AY33" s="28">
        <f t="shared" si="27"/>
        <v>-5.3809174713209558</v>
      </c>
      <c r="AZ33" s="28">
        <f t="shared" si="28"/>
        <v>-21.523669885283823</v>
      </c>
      <c r="BA33" s="24">
        <f t="shared" si="29"/>
        <v>82.6059736942576</v>
      </c>
      <c r="BB33" s="24">
        <f t="shared" si="30"/>
        <v>99.024294251132758</v>
      </c>
      <c r="BC33" s="29">
        <f t="shared" si="31"/>
        <v>4.4680560045725919</v>
      </c>
      <c r="BD33" s="29">
        <f t="shared" si="53"/>
        <v>0.55843782939009046</v>
      </c>
      <c r="BE33" s="29">
        <f t="shared" si="54"/>
        <v>2.2337513175603618</v>
      </c>
      <c r="BF33" s="29">
        <f t="shared" si="32"/>
        <v>4.5305907973087169</v>
      </c>
      <c r="BG33" s="29">
        <f t="shared" si="55"/>
        <v>0.48133969955292955</v>
      </c>
      <c r="BH33" s="29">
        <f t="shared" si="56"/>
        <v>1.9253587982117182</v>
      </c>
      <c r="BI33" s="29">
        <f t="shared" si="33"/>
        <v>4.6603383546678945</v>
      </c>
      <c r="BJ33" s="30">
        <f t="shared" si="34"/>
        <v>6.2611534653349015</v>
      </c>
      <c r="BK33" s="29">
        <f t="shared" si="35"/>
        <v>3.512087564338081E-2</v>
      </c>
      <c r="BL33" s="29">
        <f t="shared" si="36"/>
        <v>4.6402910616314719</v>
      </c>
      <c r="BM33" s="29">
        <f t="shared" si="37"/>
        <v>-9.4502305165160408E-2</v>
      </c>
      <c r="BN33" s="29">
        <f t="shared" si="57"/>
        <v>1.0545412527450226</v>
      </c>
      <c r="BO33" s="29">
        <f t="shared" si="1"/>
        <v>4.5106678808229308</v>
      </c>
      <c r="BP33" s="29">
        <f t="shared" si="58"/>
        <v>1.0545412527450004</v>
      </c>
      <c r="BQ33" s="29">
        <f t="shared" si="2"/>
        <v>4.5377475096706572</v>
      </c>
      <c r="BR33" s="29" t="e">
        <f t="shared" si="3"/>
        <v>#NUM!</v>
      </c>
      <c r="BS33" s="29">
        <f t="shared" si="4"/>
        <v>4.4140819986656368</v>
      </c>
      <c r="BT33" s="29">
        <f t="shared" si="38"/>
        <v>16.377501884842847</v>
      </c>
      <c r="BU33" s="29">
        <f t="shared" si="39"/>
        <v>16.91514868706324</v>
      </c>
      <c r="BV33" s="29">
        <f t="shared" si="5"/>
        <v>4.6005595734304086</v>
      </c>
      <c r="BW33" s="29">
        <f t="shared" si="40"/>
        <v>15.11821269014019</v>
      </c>
      <c r="BX33" s="64">
        <f t="shared" si="41"/>
        <v>4.595365216505888</v>
      </c>
      <c r="BY33" s="90">
        <f t="shared" si="42"/>
        <v>14.11210641735477</v>
      </c>
      <c r="BZ33" s="90">
        <f t="shared" si="43"/>
        <v>9.4146102316859341</v>
      </c>
      <c r="CA33" s="90">
        <f t="shared" si="44"/>
        <v>13.574459615134376</v>
      </c>
      <c r="CB33" s="90">
        <f t="shared" si="45"/>
        <v>9.0220197803074562</v>
      </c>
      <c r="CC33" s="98">
        <f t="shared" si="46"/>
        <v>13.350795004381864</v>
      </c>
      <c r="CD33" s="98">
        <f t="shared" si="46"/>
        <v>11.685781269517744</v>
      </c>
    </row>
    <row r="34" spans="1:82">
      <c r="A34" s="21" t="s">
        <v>33</v>
      </c>
      <c r="B34" s="67">
        <v>539.37</v>
      </c>
      <c r="C34" s="113">
        <v>99.767484731810995</v>
      </c>
      <c r="D34" s="113">
        <v>81.523734281649297</v>
      </c>
      <c r="E34" s="116"/>
      <c r="F34" s="116"/>
      <c r="G34" s="67">
        <v>89.19</v>
      </c>
      <c r="H34" s="35"/>
      <c r="I34" s="67">
        <v>5.08</v>
      </c>
      <c r="J34" s="67">
        <v>2.68</v>
      </c>
      <c r="K34" s="67">
        <v>13241445.213955</v>
      </c>
      <c r="L34" s="86">
        <f t="shared" si="6"/>
        <v>800729.50433027046</v>
      </c>
      <c r="M34" s="15">
        <v>99.6</v>
      </c>
      <c r="N34" s="15">
        <v>5.25</v>
      </c>
      <c r="O34" s="15">
        <v>2.42</v>
      </c>
      <c r="P34" s="15">
        <v>2497675</v>
      </c>
      <c r="Q34" s="89">
        <f t="shared" si="7"/>
        <v>8308.7166385570617</v>
      </c>
      <c r="R34" s="67">
        <v>16536.726999999999</v>
      </c>
      <c r="S34" s="67">
        <v>6925.174</v>
      </c>
      <c r="T34" s="79">
        <v>300609</v>
      </c>
      <c r="U34" s="22"/>
      <c r="V34" s="67">
        <v>22413445.240290999</v>
      </c>
      <c r="W34" s="77">
        <f t="shared" si="8"/>
        <v>1355373.723004014</v>
      </c>
      <c r="X34" s="126"/>
      <c r="Y34" s="77">
        <v>3681500</v>
      </c>
      <c r="Z34" s="83">
        <f t="shared" si="9"/>
        <v>12246.805651194742</v>
      </c>
      <c r="AA34" s="95">
        <v>15323.5</v>
      </c>
      <c r="AB34" s="96">
        <f t="shared" si="10"/>
        <v>8265036.1950000003</v>
      </c>
      <c r="AC34" s="96">
        <f t="shared" si="11"/>
        <v>499798.79301387758</v>
      </c>
      <c r="AD34" s="96">
        <f t="shared" si="12"/>
        <v>94165.674937903794</v>
      </c>
      <c r="AE34" s="23">
        <f t="shared" si="13"/>
        <v>1.27</v>
      </c>
      <c r="AF34" s="23">
        <f t="shared" si="14"/>
        <v>1.3125</v>
      </c>
      <c r="AG34" s="23">
        <f t="shared" si="15"/>
        <v>0.67</v>
      </c>
      <c r="AH34" s="23">
        <f t="shared" si="16"/>
        <v>0.60499999999999998</v>
      </c>
      <c r="AI34" s="23">
        <f t="shared" si="47"/>
        <v>127.25477898411079</v>
      </c>
      <c r="AJ34" s="24">
        <f t="shared" si="17"/>
        <v>87.771220250375308</v>
      </c>
      <c r="AK34" s="23">
        <f t="shared" si="48"/>
        <v>259.19971610866105</v>
      </c>
      <c r="AL34" s="24">
        <f t="shared" si="18"/>
        <v>60.246256329768478</v>
      </c>
      <c r="AM34" s="23">
        <f t="shared" si="49"/>
        <v>124.6485322630176</v>
      </c>
      <c r="AN34" s="24">
        <f t="shared" si="19"/>
        <v>93.374899723469937</v>
      </c>
      <c r="AO34" s="24">
        <f t="shared" si="50"/>
        <v>239.15386535778254</v>
      </c>
      <c r="AP34" s="24">
        <f t="shared" si="20"/>
        <v>76.316186981303474</v>
      </c>
      <c r="AQ34" s="24">
        <f t="shared" si="21"/>
        <v>106.64860749982698</v>
      </c>
      <c r="AR34" s="27">
        <f t="shared" si="22"/>
        <v>528.32341058954216</v>
      </c>
      <c r="AS34" s="28">
        <f t="shared" si="23"/>
        <v>1.0446438631910193</v>
      </c>
      <c r="AT34" s="28">
        <f t="shared" si="24"/>
        <v>104.46438631910193</v>
      </c>
      <c r="AU34" s="28">
        <f t="shared" si="25"/>
        <v>0.81713731182856353</v>
      </c>
      <c r="AV34" s="28">
        <f t="shared" si="51"/>
        <v>-10.18748227068842</v>
      </c>
      <c r="AW34" s="28">
        <f t="shared" si="26"/>
        <v>81.71373118285635</v>
      </c>
      <c r="AX34" s="28">
        <f t="shared" si="52"/>
        <v>-10.187482270688429</v>
      </c>
      <c r="AY34" s="28">
        <f t="shared" si="27"/>
        <v>5.7727713127907476</v>
      </c>
      <c r="AZ34" s="28">
        <f t="shared" si="28"/>
        <v>23.09108525116299</v>
      </c>
      <c r="BA34" s="24">
        <f t="shared" si="29"/>
        <v>84.389448116657789</v>
      </c>
      <c r="BB34" s="24">
        <f t="shared" si="30"/>
        <v>99.545401329669971</v>
      </c>
      <c r="BC34" s="29">
        <f t="shared" si="31"/>
        <v>4.4747336593258327</v>
      </c>
      <c r="BD34" s="29">
        <f t="shared" si="53"/>
        <v>0.66776547532407804</v>
      </c>
      <c r="BE34" s="29">
        <f t="shared" si="54"/>
        <v>2.6710619012963122</v>
      </c>
      <c r="BF34" s="29">
        <f t="shared" si="32"/>
        <v>4.5366225695404365</v>
      </c>
      <c r="BG34" s="29">
        <f t="shared" si="55"/>
        <v>0.60317722317195788</v>
      </c>
      <c r="BH34" s="29">
        <f t="shared" si="56"/>
        <v>2.4127088926878315</v>
      </c>
      <c r="BI34" s="29">
        <f t="shared" si="33"/>
        <v>4.6695393881028835</v>
      </c>
      <c r="BJ34" s="30">
        <f t="shared" si="34"/>
        <v>6.2697086162483702</v>
      </c>
      <c r="BK34" s="29">
        <f t="shared" si="35"/>
        <v>4.367602655684881E-2</v>
      </c>
      <c r="BL34" s="29">
        <f t="shared" si="36"/>
        <v>4.6488462125449406</v>
      </c>
      <c r="BM34" s="29">
        <f t="shared" si="37"/>
        <v>-0.20194812991041919</v>
      </c>
      <c r="BN34" s="29">
        <f t="shared" si="57"/>
        <v>-10.744582474525878</v>
      </c>
      <c r="BO34" s="29">
        <f t="shared" si="1"/>
        <v>4.4032220560776718</v>
      </c>
      <c r="BP34" s="29">
        <f t="shared" si="58"/>
        <v>-10.744582474525899</v>
      </c>
      <c r="BQ34" s="29">
        <f t="shared" ref="BQ34:BQ65" si="59">LN(G34)</f>
        <v>4.4907689256781156</v>
      </c>
      <c r="BR34" s="29" t="e">
        <f t="shared" ref="BR34:BR65" si="60">LN(H34)</f>
        <v>#NUM!</v>
      </c>
      <c r="BS34" s="29">
        <f t="shared" ref="BS34:BS65" si="61">LN(BA34)</f>
        <v>4.4354423714714892</v>
      </c>
      <c r="BT34" s="29">
        <f t="shared" si="38"/>
        <v>16.398862257648702</v>
      </c>
      <c r="BU34" s="29">
        <f t="shared" si="39"/>
        <v>16.925171570698492</v>
      </c>
      <c r="BV34" s="29">
        <f t="shared" ref="BV34:BV65" si="62">LN(M34)</f>
        <v>4.6011621645905523</v>
      </c>
      <c r="BW34" s="29">
        <f t="shared" si="40"/>
        <v>15.118830835790909</v>
      </c>
      <c r="BX34" s="64">
        <f t="shared" si="41"/>
        <v>4.6006138348642978</v>
      </c>
      <c r="BY34" s="90">
        <f t="shared" si="42"/>
        <v>14.119587784602325</v>
      </c>
      <c r="BZ34" s="90">
        <f t="shared" si="43"/>
        <v>9.4130204188004711</v>
      </c>
      <c r="CA34" s="90">
        <f t="shared" si="44"/>
        <v>13.593278471552537</v>
      </c>
      <c r="CB34" s="90">
        <f t="shared" si="45"/>
        <v>9.0250604401296854</v>
      </c>
      <c r="CC34" s="98">
        <f t="shared" si="46"/>
        <v>13.121960882441853</v>
      </c>
      <c r="CD34" s="98">
        <f t="shared" si="46"/>
        <v>11.452811009212185</v>
      </c>
    </row>
    <row r="35" spans="1:82">
      <c r="A35" s="21" t="s">
        <v>34</v>
      </c>
      <c r="B35" s="67">
        <v>527.46</v>
      </c>
      <c r="C35" s="113">
        <v>105.568960473348</v>
      </c>
      <c r="D35" s="113">
        <v>86.229913027376099</v>
      </c>
      <c r="E35" s="116"/>
      <c r="F35" s="116"/>
      <c r="G35" s="67">
        <v>92.07</v>
      </c>
      <c r="H35" s="35"/>
      <c r="I35" s="67">
        <v>5.08</v>
      </c>
      <c r="J35" s="67">
        <v>2.86</v>
      </c>
      <c r="K35" s="67">
        <v>13452925.293581</v>
      </c>
      <c r="L35" s="86">
        <f t="shared" si="6"/>
        <v>811515.27407634351</v>
      </c>
      <c r="M35" s="15">
        <v>100.37</v>
      </c>
      <c r="N35" s="15">
        <v>5.25</v>
      </c>
      <c r="O35" s="15">
        <v>2.65</v>
      </c>
      <c r="P35" s="15">
        <v>2506150</v>
      </c>
      <c r="Q35" s="89">
        <f t="shared" si="7"/>
        <v>8318.2313033549744</v>
      </c>
      <c r="R35" s="67">
        <v>16577.538</v>
      </c>
      <c r="S35" s="67">
        <v>6869.7920000000004</v>
      </c>
      <c r="T35" s="79">
        <v>301284</v>
      </c>
      <c r="U35" s="22"/>
      <c r="V35" s="67">
        <v>22587516.702484999</v>
      </c>
      <c r="W35" s="77">
        <f t="shared" si="8"/>
        <v>1362537.4710336961</v>
      </c>
      <c r="X35" s="126"/>
      <c r="Y35" s="77">
        <v>3709675</v>
      </c>
      <c r="Z35" s="83">
        <f t="shared" si="9"/>
        <v>12312.884189004395</v>
      </c>
      <c r="AA35" s="95">
        <v>17830.400000000001</v>
      </c>
      <c r="AB35" s="96">
        <f t="shared" si="10"/>
        <v>9404822.7840000018</v>
      </c>
      <c r="AC35" s="96">
        <f t="shared" si="11"/>
        <v>567323.25294624583</v>
      </c>
      <c r="AD35" s="96">
        <f t="shared" si="12"/>
        <v>106390.86091327609</v>
      </c>
      <c r="AE35" s="23">
        <f t="shared" si="13"/>
        <v>1.27</v>
      </c>
      <c r="AF35" s="23">
        <f t="shared" si="14"/>
        <v>1.3125</v>
      </c>
      <c r="AG35" s="23">
        <f t="shared" si="15"/>
        <v>0.71499999999999997</v>
      </c>
      <c r="AH35" s="23">
        <f t="shared" si="16"/>
        <v>0.66249999999999998</v>
      </c>
      <c r="AI35" s="23">
        <f t="shared" si="47"/>
        <v>128.16465065384719</v>
      </c>
      <c r="AJ35" s="24">
        <f t="shared" si="17"/>
        <v>88.398784475165499</v>
      </c>
      <c r="AK35" s="23">
        <f t="shared" si="48"/>
        <v>266.61282798936872</v>
      </c>
      <c r="AL35" s="24">
        <f t="shared" si="18"/>
        <v>61.969299260799851</v>
      </c>
      <c r="AM35" s="23">
        <f t="shared" si="49"/>
        <v>125.4743287892601</v>
      </c>
      <c r="AN35" s="24">
        <f t="shared" si="19"/>
        <v>93.993508434137937</v>
      </c>
      <c r="AO35" s="24">
        <f t="shared" si="50"/>
        <v>245.49144278976377</v>
      </c>
      <c r="AP35" s="24">
        <f t="shared" si="20"/>
        <v>78.338565936308015</v>
      </c>
      <c r="AQ35" s="24">
        <f t="shared" si="21"/>
        <v>104.29366578018566</v>
      </c>
      <c r="AR35" s="27">
        <f t="shared" si="22"/>
        <v>516.38801436702158</v>
      </c>
      <c r="AS35" s="28">
        <f t="shared" si="23"/>
        <v>1.0210442305253071</v>
      </c>
      <c r="AT35" s="28">
        <f t="shared" si="24"/>
        <v>102.10442305253072</v>
      </c>
      <c r="AU35" s="28">
        <f t="shared" si="25"/>
        <v>0.81681123543075673</v>
      </c>
      <c r="AV35" s="28">
        <f t="shared" si="51"/>
        <v>-3.9904725079449956E-2</v>
      </c>
      <c r="AW35" s="28">
        <f t="shared" si="26"/>
        <v>81.681123543075671</v>
      </c>
      <c r="AX35" s="28">
        <f t="shared" si="52"/>
        <v>-3.9904725079448873E-2</v>
      </c>
      <c r="AY35" s="28">
        <f t="shared" si="27"/>
        <v>5.8568473945150856</v>
      </c>
      <c r="AZ35" s="28">
        <f t="shared" si="28"/>
        <v>23.427389578060343</v>
      </c>
      <c r="BA35" s="24">
        <f t="shared" si="29"/>
        <v>85.737238098713277</v>
      </c>
      <c r="BB35" s="24">
        <f t="shared" si="30"/>
        <v>99.883174369104239</v>
      </c>
      <c r="BC35" s="29">
        <f t="shared" si="31"/>
        <v>4.4818582192681289</v>
      </c>
      <c r="BD35" s="29">
        <f t="shared" si="53"/>
        <v>0.71245599422962158</v>
      </c>
      <c r="BE35" s="29">
        <f t="shared" si="54"/>
        <v>2.8498239769184863</v>
      </c>
      <c r="BF35" s="29">
        <f t="shared" si="32"/>
        <v>4.5432257206740081</v>
      </c>
      <c r="BG35" s="29">
        <f t="shared" si="55"/>
        <v>0.6603151133571572</v>
      </c>
      <c r="BH35" s="29">
        <f t="shared" si="56"/>
        <v>2.6412604534286288</v>
      </c>
      <c r="BI35" s="29">
        <f t="shared" si="33"/>
        <v>4.6472106293877129</v>
      </c>
      <c r="BJ35" s="30">
        <f t="shared" ref="BJ35:BJ65" si="63">LN(AR35)</f>
        <v>6.2468584487244749</v>
      </c>
      <c r="BK35" s="29">
        <f t="shared" si="35"/>
        <v>2.0825859032953749E-2</v>
      </c>
      <c r="BL35" s="29">
        <f t="shared" ref="BL35:BL65" si="64">LN(AT35)</f>
        <v>4.6259960450210453</v>
      </c>
      <c r="BM35" s="29">
        <f t="shared" ref="BM35:BM65" si="65">LN(AU35)</f>
        <v>-0.20234725680175547</v>
      </c>
      <c r="BN35" s="29">
        <f t="shared" si="57"/>
        <v>-3.9912689133628221E-2</v>
      </c>
      <c r="BO35" s="29">
        <f t="shared" ref="BO35:BO65" si="66">LN(AW35)</f>
        <v>4.4028229291863354</v>
      </c>
      <c r="BP35" s="29">
        <f t="shared" si="58"/>
        <v>-3.9912689133636547E-2</v>
      </c>
      <c r="BQ35" s="29">
        <f t="shared" si="59"/>
        <v>4.5225491572997543</v>
      </c>
      <c r="BR35" s="29" t="e">
        <f t="shared" si="60"/>
        <v>#NUM!</v>
      </c>
      <c r="BS35" s="29">
        <f t="shared" si="61"/>
        <v>4.4512872481330739</v>
      </c>
      <c r="BT35" s="29">
        <f t="shared" si="38"/>
        <v>16.414707134310284</v>
      </c>
      <c r="BU35" s="29">
        <f t="shared" si="39"/>
        <v>16.932907953339349</v>
      </c>
      <c r="BV35" s="29">
        <f t="shared" si="62"/>
        <v>4.608863357825709</v>
      </c>
      <c r="BW35" s="29">
        <f t="shared" si="40"/>
        <v>15.126454829668253</v>
      </c>
      <c r="BX35" s="64">
        <f t="shared" si="41"/>
        <v>4.6040012467357787</v>
      </c>
      <c r="BY35" s="90">
        <f t="shared" si="42"/>
        <v>14.124859306817479</v>
      </c>
      <c r="BZ35" s="90">
        <f t="shared" si="43"/>
        <v>9.4184014881614058</v>
      </c>
      <c r="CA35" s="90">
        <f t="shared" si="44"/>
        <v>13.606658487788417</v>
      </c>
      <c r="CB35" s="90">
        <f t="shared" si="45"/>
        <v>9.0262049274847573</v>
      </c>
      <c r="CC35" s="98">
        <f t="shared" si="46"/>
        <v>13.248684531274652</v>
      </c>
      <c r="CD35" s="98">
        <f t="shared" si="46"/>
        <v>11.57487495852839</v>
      </c>
    </row>
    <row r="36" spans="1:82">
      <c r="A36" s="21" t="s">
        <v>35</v>
      </c>
      <c r="B36" s="67">
        <v>511.72</v>
      </c>
      <c r="C36" s="113">
        <v>104.117608896074</v>
      </c>
      <c r="D36" s="113">
        <v>91.280267441812597</v>
      </c>
      <c r="E36" s="116"/>
      <c r="F36" s="116"/>
      <c r="G36" s="67">
        <v>90.7</v>
      </c>
      <c r="H36" s="35"/>
      <c r="I36" s="67">
        <v>5.45</v>
      </c>
      <c r="J36" s="67">
        <v>4.78</v>
      </c>
      <c r="K36" s="67">
        <v>13624971.212169001</v>
      </c>
      <c r="L36" s="86">
        <f t="shared" si="6"/>
        <v>819844.65172648826</v>
      </c>
      <c r="M36" s="15">
        <v>101.04</v>
      </c>
      <c r="N36" s="15">
        <v>5.07</v>
      </c>
      <c r="O36" s="15">
        <v>2.36</v>
      </c>
      <c r="P36" s="15">
        <v>2517300</v>
      </c>
      <c r="Q36" s="89">
        <f t="shared" si="7"/>
        <v>8333.7195675060084</v>
      </c>
      <c r="R36" s="67">
        <v>16618.967000000001</v>
      </c>
      <c r="S36" s="67">
        <v>6904.51</v>
      </c>
      <c r="T36" s="79">
        <v>302062</v>
      </c>
      <c r="U36" s="22"/>
      <c r="V36" s="67">
        <v>22739028.145888999</v>
      </c>
      <c r="W36" s="77">
        <f t="shared" si="8"/>
        <v>1368257.6146814057</v>
      </c>
      <c r="X36" s="126"/>
      <c r="Y36" s="77">
        <v>3734625</v>
      </c>
      <c r="Z36" s="83">
        <f t="shared" si="9"/>
        <v>12363.769689666358</v>
      </c>
      <c r="AA36" s="95">
        <v>16280.3</v>
      </c>
      <c r="AB36" s="96">
        <f t="shared" si="10"/>
        <v>8330955.1160000004</v>
      </c>
      <c r="AC36" s="96">
        <f t="shared" si="11"/>
        <v>501291.99462277046</v>
      </c>
      <c r="AD36" s="96">
        <f t="shared" si="12"/>
        <v>93129.966476940433</v>
      </c>
      <c r="AE36" s="23">
        <f t="shared" si="13"/>
        <v>1.3625</v>
      </c>
      <c r="AF36" s="23">
        <f t="shared" si="14"/>
        <v>1.2675000000000001</v>
      </c>
      <c r="AG36" s="23">
        <f t="shared" si="15"/>
        <v>1.1950000000000001</v>
      </c>
      <c r="AH36" s="23">
        <f t="shared" si="16"/>
        <v>0.59</v>
      </c>
      <c r="AI36" s="23">
        <f t="shared" si="47"/>
        <v>129.69621822916065</v>
      </c>
      <c r="AJ36" s="24">
        <f t="shared" si="17"/>
        <v>89.455149949643726</v>
      </c>
      <c r="AK36" s="23">
        <f t="shared" si="48"/>
        <v>279.35692116726057</v>
      </c>
      <c r="AL36" s="24">
        <f t="shared" si="18"/>
        <v>64.931431765466087</v>
      </c>
      <c r="AM36" s="23">
        <f t="shared" si="49"/>
        <v>126.21462732911674</v>
      </c>
      <c r="AN36" s="24">
        <f t="shared" si="19"/>
        <v>94.548070133899358</v>
      </c>
      <c r="AO36" s="24">
        <f t="shared" si="50"/>
        <v>251.2850408396022</v>
      </c>
      <c r="AP36" s="24">
        <f t="shared" si="20"/>
        <v>80.187356092404883</v>
      </c>
      <c r="AQ36" s="24">
        <f t="shared" si="21"/>
        <v>101.18142542190233</v>
      </c>
      <c r="AR36" s="27">
        <f t="shared" si="22"/>
        <v>497.98328724386892</v>
      </c>
      <c r="AS36" s="28">
        <f t="shared" si="23"/>
        <v>0.98465291252285037</v>
      </c>
      <c r="AT36" s="28">
        <f t="shared" si="24"/>
        <v>98.465291252285013</v>
      </c>
      <c r="AU36" s="28">
        <f t="shared" si="25"/>
        <v>0.87670345496432667</v>
      </c>
      <c r="AV36" s="28">
        <f t="shared" si="51"/>
        <v>7.3324431564637997</v>
      </c>
      <c r="AW36" s="28">
        <f t="shared" si="26"/>
        <v>87.670345496432674</v>
      </c>
      <c r="AX36" s="28">
        <f t="shared" si="52"/>
        <v>7.3324431564638113</v>
      </c>
      <c r="AY36" s="28">
        <f t="shared" si="27"/>
        <v>4.4236425997910223</v>
      </c>
      <c r="AZ36" s="28">
        <f t="shared" si="28"/>
        <v>17.694570399164089</v>
      </c>
      <c r="BA36" s="24">
        <f t="shared" si="29"/>
        <v>86.833709056812594</v>
      </c>
      <c r="BB36" s="24">
        <f t="shared" si="30"/>
        <v>100.32756013779944</v>
      </c>
      <c r="BC36" s="29">
        <f t="shared" si="31"/>
        <v>4.4937373817982058</v>
      </c>
      <c r="BD36" s="29">
        <f t="shared" si="53"/>
        <v>1.1879162530076925</v>
      </c>
      <c r="BE36" s="29">
        <f t="shared" si="54"/>
        <v>4.7516650120307702</v>
      </c>
      <c r="BF36" s="29">
        <f t="shared" si="32"/>
        <v>4.5491083838321638</v>
      </c>
      <c r="BG36" s="29">
        <f t="shared" si="55"/>
        <v>0.58826631581556654</v>
      </c>
      <c r="BH36" s="29">
        <f t="shared" si="56"/>
        <v>2.3530652632622662</v>
      </c>
      <c r="BI36" s="29">
        <f t="shared" si="33"/>
        <v>4.6169151967454045</v>
      </c>
      <c r="BJ36" s="30">
        <f t="shared" si="63"/>
        <v>6.2105665167102444</v>
      </c>
      <c r="BK36" s="29">
        <f t="shared" si="35"/>
        <v>-1.5466072981276105E-2</v>
      </c>
      <c r="BL36" s="29">
        <f t="shared" si="64"/>
        <v>4.5897041130068148</v>
      </c>
      <c r="BM36" s="29">
        <f t="shared" si="65"/>
        <v>-0.13158647952125874</v>
      </c>
      <c r="BN36" s="29">
        <f t="shared" si="57"/>
        <v>7.0760777280496736</v>
      </c>
      <c r="BO36" s="29">
        <f t="shared" si="66"/>
        <v>4.4735837064668331</v>
      </c>
      <c r="BP36" s="29">
        <f t="shared" si="58"/>
        <v>7.0760777280497678</v>
      </c>
      <c r="BQ36" s="29">
        <f t="shared" si="59"/>
        <v>4.5075573571210912</v>
      </c>
      <c r="BR36" s="29" t="e">
        <f t="shared" si="60"/>
        <v>#NUM!</v>
      </c>
      <c r="BS36" s="29">
        <f t="shared" si="61"/>
        <v>4.4639948994658081</v>
      </c>
      <c r="BT36" s="29">
        <f t="shared" si="38"/>
        <v>16.42741478564302</v>
      </c>
      <c r="BU36" s="29">
        <f t="shared" si="39"/>
        <v>16.939593307725584</v>
      </c>
      <c r="BV36" s="29">
        <f t="shared" si="62"/>
        <v>4.6155164780422355</v>
      </c>
      <c r="BW36" s="29">
        <f t="shared" si="40"/>
        <v>15.133157969902051</v>
      </c>
      <c r="BX36" s="64">
        <f t="shared" si="41"/>
        <v>4.6084404342704453</v>
      </c>
      <c r="BY36" s="90">
        <f t="shared" si="42"/>
        <v>14.129048674261211</v>
      </c>
      <c r="BZ36" s="90">
        <f t="shared" si="43"/>
        <v>9.4225256755846889</v>
      </c>
      <c r="CA36" s="90">
        <f t="shared" si="44"/>
        <v>13.616870152178647</v>
      </c>
      <c r="CB36" s="90">
        <f t="shared" si="45"/>
        <v>9.0280651622089092</v>
      </c>
      <c r="CC36" s="98">
        <f t="shared" si="46"/>
        <v>13.124944033889635</v>
      </c>
      <c r="CD36" s="98">
        <f t="shared" si="46"/>
        <v>11.441751285555803</v>
      </c>
    </row>
    <row r="37" spans="1:82">
      <c r="A37" s="21" t="s">
        <v>36</v>
      </c>
      <c r="B37" s="67">
        <v>495.82</v>
      </c>
      <c r="C37" s="113">
        <v>106.606123720017</v>
      </c>
      <c r="D37" s="113">
        <v>95.318180237571795</v>
      </c>
      <c r="E37" s="116"/>
      <c r="F37" s="116"/>
      <c r="G37" s="67">
        <v>98.03</v>
      </c>
      <c r="H37" s="35"/>
      <c r="I37" s="67">
        <v>5.81</v>
      </c>
      <c r="J37" s="67">
        <v>7.23</v>
      </c>
      <c r="K37" s="67">
        <v>13951462.485458</v>
      </c>
      <c r="L37" s="86">
        <f t="shared" si="6"/>
        <v>837413.92185004067</v>
      </c>
      <c r="M37" s="15">
        <v>101.4</v>
      </c>
      <c r="N37" s="15">
        <v>4.49</v>
      </c>
      <c r="O37" s="15">
        <v>3.97</v>
      </c>
      <c r="P37" s="15">
        <v>2520450</v>
      </c>
      <c r="Q37" s="89">
        <f t="shared" si="7"/>
        <v>8323.0139781857088</v>
      </c>
      <c r="R37" s="67">
        <v>16660.174999999999</v>
      </c>
      <c r="S37" s="67">
        <v>7078.07</v>
      </c>
      <c r="T37" s="79">
        <v>302829</v>
      </c>
      <c r="U37" s="22"/>
      <c r="V37" s="67">
        <v>23151495.086371001</v>
      </c>
      <c r="W37" s="77">
        <f t="shared" si="8"/>
        <v>1389630.9664436898</v>
      </c>
      <c r="X37" s="126"/>
      <c r="Y37" s="77">
        <v>3747950</v>
      </c>
      <c r="Z37" s="83">
        <f t="shared" si="9"/>
        <v>12376.45668017264</v>
      </c>
      <c r="AA37" s="95">
        <v>16837.2</v>
      </c>
      <c r="AB37" s="96">
        <f t="shared" si="10"/>
        <v>8348220.5040000007</v>
      </c>
      <c r="AC37" s="96">
        <f t="shared" si="11"/>
        <v>501088.40417342557</v>
      </c>
      <c r="AD37" s="96">
        <f t="shared" si="12"/>
        <v>91666.107662861512</v>
      </c>
      <c r="AE37" s="23">
        <f t="shared" si="13"/>
        <v>1.4524999999999999</v>
      </c>
      <c r="AF37" s="23">
        <f t="shared" si="14"/>
        <v>1.1225000000000001</v>
      </c>
      <c r="AG37" s="23">
        <f t="shared" si="15"/>
        <v>1.8075000000000001</v>
      </c>
      <c r="AH37" s="23">
        <f t="shared" si="16"/>
        <v>0.99250000000000005</v>
      </c>
      <c r="AI37" s="23">
        <f t="shared" si="47"/>
        <v>132.04047737365275</v>
      </c>
      <c r="AJ37" s="24">
        <f t="shared" si="17"/>
        <v>91.072051784983543</v>
      </c>
      <c r="AK37" s="23">
        <f t="shared" si="48"/>
        <v>299.55442656765354</v>
      </c>
      <c r="AL37" s="24">
        <f t="shared" si="18"/>
        <v>69.625974282109297</v>
      </c>
      <c r="AM37" s="23">
        <f t="shared" si="49"/>
        <v>127.46730750535822</v>
      </c>
      <c r="AN37" s="24">
        <f t="shared" si="19"/>
        <v>95.486459729978307</v>
      </c>
      <c r="AO37" s="24">
        <f t="shared" si="50"/>
        <v>261.26105696093441</v>
      </c>
      <c r="AP37" s="24">
        <f t="shared" si="20"/>
        <v>83.370794129273364</v>
      </c>
      <c r="AQ37" s="24">
        <f t="shared" si="21"/>
        <v>98.037548566965555</v>
      </c>
      <c r="AR37" s="27">
        <f t="shared" si="22"/>
        <v>478.64746980926742</v>
      </c>
      <c r="AS37" s="28">
        <f t="shared" si="23"/>
        <v>0.94642056730025492</v>
      </c>
      <c r="AT37" s="28">
        <f t="shared" si="24"/>
        <v>94.642056730025473</v>
      </c>
      <c r="AU37" s="28">
        <f t="shared" si="25"/>
        <v>0.89411543081623457</v>
      </c>
      <c r="AV37" s="28">
        <f t="shared" si="51"/>
        <v>1.9860735980122719</v>
      </c>
      <c r="AW37" s="28">
        <f t="shared" si="26"/>
        <v>89.411543081623464</v>
      </c>
      <c r="AX37" s="28">
        <f t="shared" si="52"/>
        <v>1.9860735980122712</v>
      </c>
      <c r="AY37" s="28">
        <f t="shared" si="27"/>
        <v>-0.38378573107850089</v>
      </c>
      <c r="AZ37" s="28">
        <f t="shared" si="28"/>
        <v>-1.5351429243140036</v>
      </c>
      <c r="BA37" s="24">
        <f t="shared" si="29"/>
        <v>88.914480296097437</v>
      </c>
      <c r="BB37" s="24">
        <f t="shared" si="30"/>
        <v>100.45310409935908</v>
      </c>
      <c r="BC37" s="29">
        <f t="shared" si="31"/>
        <v>4.5116509710830845</v>
      </c>
      <c r="BD37" s="29">
        <f t="shared" si="53"/>
        <v>1.7913589284878739</v>
      </c>
      <c r="BE37" s="29">
        <f t="shared" si="54"/>
        <v>7.1654357139514957</v>
      </c>
      <c r="BF37" s="29">
        <f t="shared" si="32"/>
        <v>4.5589844545023706</v>
      </c>
      <c r="BG37" s="29">
        <f t="shared" si="55"/>
        <v>0.98760706702067935</v>
      </c>
      <c r="BH37" s="29">
        <f t="shared" si="56"/>
        <v>3.9504282680827174</v>
      </c>
      <c r="BI37" s="29">
        <f t="shared" si="33"/>
        <v>4.5853505539303798</v>
      </c>
      <c r="BJ37" s="30">
        <f t="shared" si="63"/>
        <v>6.1709643552805478</v>
      </c>
      <c r="BK37" s="29">
        <f t="shared" si="35"/>
        <v>-5.5068234410973131E-2</v>
      </c>
      <c r="BL37" s="29">
        <f t="shared" si="64"/>
        <v>4.5501019515771182</v>
      </c>
      <c r="BM37" s="29">
        <f t="shared" si="65"/>
        <v>-0.11192039489942657</v>
      </c>
      <c r="BN37" s="29">
        <f t="shared" si="57"/>
        <v>1.9666084621832169</v>
      </c>
      <c r="BO37" s="29">
        <f t="shared" si="66"/>
        <v>4.4932497910886653</v>
      </c>
      <c r="BP37" s="29">
        <f t="shared" si="58"/>
        <v>1.9666084621832169</v>
      </c>
      <c r="BQ37" s="29">
        <f t="shared" si="59"/>
        <v>4.5852735542736349</v>
      </c>
      <c r="BR37" s="29" t="e">
        <f t="shared" si="60"/>
        <v>#NUM!</v>
      </c>
      <c r="BS37" s="29">
        <f t="shared" si="61"/>
        <v>4.4876750122265934</v>
      </c>
      <c r="BT37" s="29">
        <f t="shared" si="38"/>
        <v>16.451094898403806</v>
      </c>
      <c r="BU37" s="29">
        <f t="shared" si="39"/>
        <v>16.957569918975775</v>
      </c>
      <c r="BV37" s="29">
        <f t="shared" si="62"/>
        <v>4.619073091157083</v>
      </c>
      <c r="BW37" s="29">
        <f t="shared" si="40"/>
        <v>15.136719581803225</v>
      </c>
      <c r="BX37" s="64">
        <f t="shared" si="41"/>
        <v>4.609690992718372</v>
      </c>
      <c r="BY37" s="90">
        <f t="shared" si="42"/>
        <v>14.144548778090567</v>
      </c>
      <c r="BZ37" s="90">
        <f t="shared" si="43"/>
        <v>9.4235512920385354</v>
      </c>
      <c r="CA37" s="90">
        <f t="shared" si="44"/>
        <v>13.638073757518596</v>
      </c>
      <c r="CB37" s="90">
        <f t="shared" si="45"/>
        <v>9.0267797252095061</v>
      </c>
      <c r="CC37" s="98">
        <f t="shared" si="46"/>
        <v>13.124537819936553</v>
      </c>
      <c r="CD37" s="98">
        <f t="shared" si="46"/>
        <v>11.425907989738675</v>
      </c>
    </row>
    <row r="38" spans="1:82">
      <c r="A38" s="21" t="s">
        <v>37</v>
      </c>
      <c r="B38" s="67">
        <v>439.09</v>
      </c>
      <c r="C38" s="113">
        <v>115.648311979799</v>
      </c>
      <c r="D38" s="113">
        <v>94.952362662696302</v>
      </c>
      <c r="E38" s="116"/>
      <c r="F38" s="116"/>
      <c r="G38" s="67">
        <v>93.95</v>
      </c>
      <c r="H38" s="35"/>
      <c r="I38" s="67">
        <v>6.22</v>
      </c>
      <c r="J38" s="67">
        <v>8.01</v>
      </c>
      <c r="K38" s="67">
        <v>14235378.847879</v>
      </c>
      <c r="L38" s="86">
        <f t="shared" si="6"/>
        <v>852338.6837270573</v>
      </c>
      <c r="M38" s="15">
        <v>100.71</v>
      </c>
      <c r="N38" s="15">
        <v>3.17</v>
      </c>
      <c r="O38" s="15">
        <v>4.09</v>
      </c>
      <c r="P38" s="15">
        <v>2515250</v>
      </c>
      <c r="Q38" s="89">
        <f t="shared" si="7"/>
        <v>8287.6432483014505</v>
      </c>
      <c r="R38" s="67">
        <v>16701.552</v>
      </c>
      <c r="S38" s="67">
        <v>7180.1270000000004</v>
      </c>
      <c r="T38" s="79">
        <v>303494</v>
      </c>
      <c r="U38" s="22"/>
      <c r="V38" s="67">
        <v>23606373.243730001</v>
      </c>
      <c r="W38" s="77">
        <f t="shared" si="8"/>
        <v>1413423.9287300967</v>
      </c>
      <c r="X38" s="126"/>
      <c r="Y38" s="77">
        <v>3722375</v>
      </c>
      <c r="Z38" s="83">
        <f t="shared" si="9"/>
        <v>12265.069490665384</v>
      </c>
      <c r="AA38" s="95">
        <v>17844.7</v>
      </c>
      <c r="AB38" s="96">
        <f t="shared" si="10"/>
        <v>7835429.3229999999</v>
      </c>
      <c r="AC38" s="96">
        <f t="shared" si="11"/>
        <v>469143.78514044679</v>
      </c>
      <c r="AD38" s="96">
        <f t="shared" si="12"/>
        <v>84346.460069008855</v>
      </c>
      <c r="AE38" s="23">
        <f t="shared" si="13"/>
        <v>1.5549999999999999</v>
      </c>
      <c r="AF38" s="23">
        <f t="shared" si="14"/>
        <v>0.79249999999999998</v>
      </c>
      <c r="AG38" s="23">
        <f t="shared" si="15"/>
        <v>2.0024999999999999</v>
      </c>
      <c r="AH38" s="23">
        <f t="shared" si="16"/>
        <v>1.0225</v>
      </c>
      <c r="AI38" s="23">
        <f t="shared" si="47"/>
        <v>134.68458793306013</v>
      </c>
      <c r="AJ38" s="24">
        <f t="shared" si="17"/>
        <v>92.895769621977834</v>
      </c>
      <c r="AK38" s="23">
        <f t="shared" si="48"/>
        <v>323.54873613572261</v>
      </c>
      <c r="AL38" s="24">
        <f t="shared" si="18"/>
        <v>75.203014822106255</v>
      </c>
      <c r="AM38" s="23">
        <f t="shared" si="49"/>
        <v>128.7706607246005</v>
      </c>
      <c r="AN38" s="24">
        <f t="shared" si="19"/>
        <v>96.462808780717324</v>
      </c>
      <c r="AO38" s="24">
        <f t="shared" si="50"/>
        <v>271.94663419063659</v>
      </c>
      <c r="AP38" s="24">
        <f t="shared" si="20"/>
        <v>86.780659609160622</v>
      </c>
      <c r="AQ38" s="24">
        <f t="shared" si="21"/>
        <v>86.820433222276037</v>
      </c>
      <c r="AR38" s="27">
        <f t="shared" si="22"/>
        <v>419.80979624533467</v>
      </c>
      <c r="AS38" s="28">
        <f t="shared" si="23"/>
        <v>0.83008195087511416</v>
      </c>
      <c r="AT38" s="28">
        <f t="shared" si="24"/>
        <v>83.00819508751141</v>
      </c>
      <c r="AU38" s="28">
        <f t="shared" si="25"/>
        <v>0.82104408648249194</v>
      </c>
      <c r="AV38" s="28">
        <f t="shared" si="51"/>
        <v>-8.1724732417419599</v>
      </c>
      <c r="AW38" s="28">
        <f t="shared" si="26"/>
        <v>82.104408648249191</v>
      </c>
      <c r="AX38" s="28">
        <f t="shared" si="52"/>
        <v>-8.1724732417419723</v>
      </c>
      <c r="AY38" s="28">
        <f t="shared" si="27"/>
        <v>7.5376838002415791</v>
      </c>
      <c r="AZ38" s="28">
        <f t="shared" si="28"/>
        <v>30.150735200966317</v>
      </c>
      <c r="BA38" s="24">
        <f t="shared" si="29"/>
        <v>90.723916105320626</v>
      </c>
      <c r="BB38" s="24">
        <f t="shared" si="30"/>
        <v>100.24585692472094</v>
      </c>
      <c r="BC38" s="29">
        <f t="shared" si="31"/>
        <v>4.5314781078828261</v>
      </c>
      <c r="BD38" s="29">
        <f t="shared" si="53"/>
        <v>1.9827136799741574</v>
      </c>
      <c r="BE38" s="29">
        <f t="shared" si="54"/>
        <v>7.9308547198966295</v>
      </c>
      <c r="BF38" s="29">
        <f t="shared" si="32"/>
        <v>4.5691575328227065</v>
      </c>
      <c r="BG38" s="29">
        <f t="shared" si="55"/>
        <v>1.0173078320335982</v>
      </c>
      <c r="BH38" s="29">
        <f t="shared" si="56"/>
        <v>4.0692313281343928</v>
      </c>
      <c r="BI38" s="29">
        <f t="shared" si="33"/>
        <v>4.4638419997493006</v>
      </c>
      <c r="BJ38" s="30">
        <f t="shared" si="63"/>
        <v>6.0398017426200639</v>
      </c>
      <c r="BK38" s="29">
        <f t="shared" si="35"/>
        <v>-0.18623084707145743</v>
      </c>
      <c r="BL38" s="29">
        <f t="shared" si="64"/>
        <v>4.4189393389166343</v>
      </c>
      <c r="BM38" s="29">
        <f t="shared" si="65"/>
        <v>-0.19717847245438003</v>
      </c>
      <c r="BN38" s="29">
        <f t="shared" si="57"/>
        <v>-8.5258077554953466</v>
      </c>
      <c r="BO38" s="29">
        <f t="shared" si="66"/>
        <v>4.4079917135337112</v>
      </c>
      <c r="BP38" s="29">
        <f t="shared" si="58"/>
        <v>-8.525807755495407</v>
      </c>
      <c r="BQ38" s="29">
        <f t="shared" si="59"/>
        <v>4.5427627258594745</v>
      </c>
      <c r="BR38" s="29" t="e">
        <f t="shared" si="60"/>
        <v>#NUM!</v>
      </c>
      <c r="BS38" s="29">
        <f t="shared" si="61"/>
        <v>4.5078210059935504</v>
      </c>
      <c r="BT38" s="29">
        <f t="shared" si="38"/>
        <v>16.471240892170762</v>
      </c>
      <c r="BU38" s="29">
        <f t="shared" si="39"/>
        <v>16.977027286238595</v>
      </c>
      <c r="BV38" s="29">
        <f t="shared" si="62"/>
        <v>4.6122450996600532</v>
      </c>
      <c r="BW38" s="29">
        <f t="shared" si="40"/>
        <v>15.12987246339288</v>
      </c>
      <c r="BX38" s="64">
        <f t="shared" si="41"/>
        <v>4.6076257378984717</v>
      </c>
      <c r="BY38" s="90">
        <f t="shared" si="42"/>
        <v>14.161525637002258</v>
      </c>
      <c r="BZ38" s="90">
        <f t="shared" si="43"/>
        <v>9.4145106224462403</v>
      </c>
      <c r="CA38" s="90">
        <f t="shared" si="44"/>
        <v>13.655739242934425</v>
      </c>
      <c r="CB38" s="90">
        <f t="shared" si="45"/>
        <v>9.0225209192076559</v>
      </c>
      <c r="CC38" s="98">
        <f t="shared" si="46"/>
        <v>13.058664578567566</v>
      </c>
      <c r="CD38" s="98">
        <f t="shared" si="46"/>
        <v>11.342688119921077</v>
      </c>
    </row>
    <row r="39" spans="1:82">
      <c r="A39" s="21" t="s">
        <v>38</v>
      </c>
      <c r="B39" s="67">
        <v>520.14</v>
      </c>
      <c r="C39" s="113">
        <v>111.604416973892</v>
      </c>
      <c r="D39" s="113">
        <v>102.109571521069</v>
      </c>
      <c r="E39" s="116"/>
      <c r="F39" s="116"/>
      <c r="G39" s="67">
        <v>96.28</v>
      </c>
      <c r="H39" s="35"/>
      <c r="I39" s="67">
        <v>6.38</v>
      </c>
      <c r="J39" s="67">
        <v>8.8800000000000008</v>
      </c>
      <c r="K39" s="67">
        <v>14399625.930191001</v>
      </c>
      <c r="L39" s="86">
        <f t="shared" si="6"/>
        <v>860037.2435777738</v>
      </c>
      <c r="M39" s="15">
        <v>101.21</v>
      </c>
      <c r="N39" s="15">
        <v>2.08</v>
      </c>
      <c r="O39" s="15">
        <v>4.37</v>
      </c>
      <c r="P39" s="15">
        <v>2519475</v>
      </c>
      <c r="Q39" s="89">
        <f t="shared" si="7"/>
        <v>8283.3870331404523</v>
      </c>
      <c r="R39" s="67">
        <v>16743.026000000002</v>
      </c>
      <c r="S39" s="67">
        <v>7186.1310000000003</v>
      </c>
      <c r="T39" s="79">
        <v>304160</v>
      </c>
      <c r="U39" s="22"/>
      <c r="V39" s="67">
        <v>23592820.578662999</v>
      </c>
      <c r="W39" s="77">
        <f t="shared" si="8"/>
        <v>1409113.2976000274</v>
      </c>
      <c r="X39" s="126"/>
      <c r="Y39" s="77">
        <v>3740850</v>
      </c>
      <c r="Z39" s="83">
        <f t="shared" si="9"/>
        <v>12298.954497632823</v>
      </c>
      <c r="AA39" s="95">
        <v>20147.599999999999</v>
      </c>
      <c r="AB39" s="96">
        <f t="shared" si="10"/>
        <v>10479572.663999999</v>
      </c>
      <c r="AC39" s="96">
        <f t="shared" si="11"/>
        <v>625906.73059935507</v>
      </c>
      <c r="AD39" s="96">
        <f t="shared" si="12"/>
        <v>110360.01722982664</v>
      </c>
      <c r="AE39" s="23">
        <f t="shared" si="13"/>
        <v>1.595</v>
      </c>
      <c r="AF39" s="23">
        <f t="shared" si="14"/>
        <v>0.52</v>
      </c>
      <c r="AG39" s="23">
        <f t="shared" si="15"/>
        <v>2.2200000000000002</v>
      </c>
      <c r="AH39" s="23">
        <f t="shared" si="16"/>
        <v>1.0925</v>
      </c>
      <c r="AI39" s="23">
        <f t="shared" si="47"/>
        <v>137.67458578517406</v>
      </c>
      <c r="AJ39" s="24">
        <f t="shared" si="17"/>
        <v>94.958055707585729</v>
      </c>
      <c r="AK39" s="23">
        <f t="shared" si="48"/>
        <v>352.27986390457477</v>
      </c>
      <c r="AL39" s="24">
        <f t="shared" si="18"/>
        <v>81.881042538309273</v>
      </c>
      <c r="AM39" s="23">
        <f t="shared" si="49"/>
        <v>130.17748019301678</v>
      </c>
      <c r="AN39" s="24">
        <f t="shared" si="19"/>
        <v>97.516664966646672</v>
      </c>
      <c r="AO39" s="24">
        <f t="shared" si="50"/>
        <v>283.8307021047674</v>
      </c>
      <c r="AP39" s="24">
        <f t="shared" si="20"/>
        <v>90.572974434080948</v>
      </c>
      <c r="AQ39" s="24">
        <f t="shared" si="21"/>
        <v>102.84629605829024</v>
      </c>
      <c r="AR39" s="27">
        <f t="shared" si="22"/>
        <v>491.81564020283668</v>
      </c>
      <c r="AS39" s="28">
        <f t="shared" si="23"/>
        <v>0.97245774096201965</v>
      </c>
      <c r="AT39" s="28">
        <f t="shared" si="24"/>
        <v>97.24577409620197</v>
      </c>
      <c r="AU39" s="28">
        <f t="shared" si="25"/>
        <v>0.91492410685641445</v>
      </c>
      <c r="AV39" s="28">
        <f t="shared" si="51"/>
        <v>11.434224047105955</v>
      </c>
      <c r="AW39" s="28">
        <f t="shared" si="26"/>
        <v>91.492410685641445</v>
      </c>
      <c r="AX39" s="28">
        <f t="shared" si="52"/>
        <v>11.43422404710596</v>
      </c>
      <c r="AY39" s="28">
        <f t="shared" si="27"/>
        <v>4.1134370470757853</v>
      </c>
      <c r="AZ39" s="28">
        <f t="shared" si="28"/>
        <v>16.453748188303141</v>
      </c>
      <c r="BA39" s="24">
        <f t="shared" si="29"/>
        <v>91.770684068116211</v>
      </c>
      <c r="BB39" s="24">
        <f t="shared" si="30"/>
        <v>100.41424525411442</v>
      </c>
      <c r="BC39" s="29">
        <f t="shared" si="31"/>
        <v>4.5534352752348681</v>
      </c>
      <c r="BD39" s="29">
        <f t="shared" si="53"/>
        <v>2.1957167352042006</v>
      </c>
      <c r="BE39" s="29">
        <f t="shared" si="54"/>
        <v>8.7828669408168025</v>
      </c>
      <c r="BF39" s="29">
        <f t="shared" si="32"/>
        <v>4.580023286133013</v>
      </c>
      <c r="BG39" s="29">
        <f t="shared" si="55"/>
        <v>1.0865753310306481</v>
      </c>
      <c r="BH39" s="29">
        <f t="shared" si="56"/>
        <v>4.3463013241225923</v>
      </c>
      <c r="BI39" s="29">
        <f t="shared" si="33"/>
        <v>4.6332356024051746</v>
      </c>
      <c r="BJ39" s="30">
        <f t="shared" si="63"/>
        <v>6.1981039312342014</v>
      </c>
      <c r="BK39" s="29">
        <f t="shared" si="35"/>
        <v>-2.7928658457319316E-2</v>
      </c>
      <c r="BL39" s="29">
        <f t="shared" si="64"/>
        <v>4.5772415275307718</v>
      </c>
      <c r="BM39" s="29">
        <f t="shared" si="65"/>
        <v>-8.8914160472926648E-2</v>
      </c>
      <c r="BN39" s="29">
        <f t="shared" si="57"/>
        <v>10.826431198145338</v>
      </c>
      <c r="BO39" s="29">
        <f t="shared" si="66"/>
        <v>4.5162560255151645</v>
      </c>
      <c r="BP39" s="29">
        <f t="shared" si="58"/>
        <v>10.826431198145325</v>
      </c>
      <c r="BQ39" s="29">
        <f t="shared" si="59"/>
        <v>4.567260612914871</v>
      </c>
      <c r="BR39" s="29" t="e">
        <f t="shared" si="60"/>
        <v>#NUM!</v>
      </c>
      <c r="BS39" s="29">
        <f t="shared" si="61"/>
        <v>4.5192929009615384</v>
      </c>
      <c r="BT39" s="29">
        <f t="shared" si="38"/>
        <v>16.482712787138748</v>
      </c>
      <c r="BU39" s="29">
        <f t="shared" si="39"/>
        <v>16.976453010945232</v>
      </c>
      <c r="BV39" s="29">
        <f t="shared" si="62"/>
        <v>4.6171975662008098</v>
      </c>
      <c r="BW39" s="29">
        <f t="shared" si="40"/>
        <v>15.134823416295454</v>
      </c>
      <c r="BX39" s="64">
        <f t="shared" si="41"/>
        <v>4.6093040821940434</v>
      </c>
      <c r="BY39" s="90">
        <f t="shared" si="42"/>
        <v>14.158471197584255</v>
      </c>
      <c r="BZ39" s="90">
        <f t="shared" si="43"/>
        <v>9.4172695375553346</v>
      </c>
      <c r="CA39" s="90">
        <f t="shared" si="44"/>
        <v>13.664730973777775</v>
      </c>
      <c r="CB39" s="90">
        <f t="shared" si="45"/>
        <v>9.0220072257097499</v>
      </c>
      <c r="CC39" s="98">
        <f t="shared" si="46"/>
        <v>13.346956646328941</v>
      </c>
      <c r="CD39" s="98">
        <f t="shared" si="46"/>
        <v>11.611503184455048</v>
      </c>
    </row>
    <row r="40" spans="1:82">
      <c r="A40" s="21" t="s">
        <v>39</v>
      </c>
      <c r="B40" s="67">
        <v>552.47</v>
      </c>
      <c r="C40" s="113">
        <v>96.369222038355005</v>
      </c>
      <c r="D40" s="113">
        <v>106.309784464627</v>
      </c>
      <c r="E40" s="116"/>
      <c r="F40" s="116"/>
      <c r="G40" s="67">
        <v>94.17</v>
      </c>
      <c r="H40" s="35"/>
      <c r="I40" s="67">
        <v>7.58</v>
      </c>
      <c r="J40" s="67">
        <v>9.33</v>
      </c>
      <c r="K40" s="67">
        <v>14277016.473409001</v>
      </c>
      <c r="L40" s="86">
        <f t="shared" si="6"/>
        <v>850619.713216251</v>
      </c>
      <c r="M40" s="15">
        <v>100.72</v>
      </c>
      <c r="N40" s="15">
        <v>1.94</v>
      </c>
      <c r="O40" s="15">
        <v>5.3</v>
      </c>
      <c r="P40" s="15">
        <v>2501275</v>
      </c>
      <c r="Q40" s="89">
        <f t="shared" si="7"/>
        <v>8203.5375300916348</v>
      </c>
      <c r="R40" s="67">
        <v>16784.253000000001</v>
      </c>
      <c r="S40" s="67">
        <v>7160.6540000000014</v>
      </c>
      <c r="T40" s="79">
        <v>304902</v>
      </c>
      <c r="U40" s="22"/>
      <c r="V40" s="67">
        <v>23521662.081549</v>
      </c>
      <c r="W40" s="77">
        <f t="shared" si="8"/>
        <v>1401412.5073989888</v>
      </c>
      <c r="X40" s="126"/>
      <c r="Y40" s="77">
        <v>3722900</v>
      </c>
      <c r="Z40" s="83">
        <f t="shared" si="9"/>
        <v>12210.152770398357</v>
      </c>
      <c r="AA40" s="95">
        <v>24170.1</v>
      </c>
      <c r="AB40" s="96">
        <f t="shared" si="10"/>
        <v>13353255.147</v>
      </c>
      <c r="AC40" s="96">
        <f t="shared" si="11"/>
        <v>795582.33226107829</v>
      </c>
      <c r="AD40" s="96">
        <f t="shared" si="12"/>
        <v>137417.40703675209</v>
      </c>
      <c r="AE40" s="23">
        <f t="shared" si="13"/>
        <v>1.895</v>
      </c>
      <c r="AF40" s="23">
        <f t="shared" si="14"/>
        <v>0.48499999999999999</v>
      </c>
      <c r="AG40" s="23">
        <f t="shared" si="15"/>
        <v>2.3325</v>
      </c>
      <c r="AH40" s="23">
        <f t="shared" si="16"/>
        <v>1.325</v>
      </c>
      <c r="AI40" s="23">
        <f t="shared" si="47"/>
        <v>140.88584549861324</v>
      </c>
      <c r="AJ40" s="24">
        <f t="shared" si="17"/>
        <v>97.172952356965155</v>
      </c>
      <c r="AK40" s="23">
        <f t="shared" si="48"/>
        <v>385.14757520687158</v>
      </c>
      <c r="AL40" s="24">
        <f t="shared" si="18"/>
        <v>89.520543807133535</v>
      </c>
      <c r="AM40" s="23">
        <f t="shared" si="49"/>
        <v>131.90233180557425</v>
      </c>
      <c r="AN40" s="24">
        <f t="shared" si="19"/>
        <v>98.808760777454737</v>
      </c>
      <c r="AO40" s="24">
        <f t="shared" si="50"/>
        <v>298.87372931632007</v>
      </c>
      <c r="AP40" s="24">
        <f t="shared" si="20"/>
        <v>95.373342079087237</v>
      </c>
      <c r="AQ40" s="24">
        <f t="shared" si="21"/>
        <v>109.23884566332835</v>
      </c>
      <c r="AR40" s="27">
        <f t="shared" si="22"/>
        <v>517.24203375237505</v>
      </c>
      <c r="AS40" s="28">
        <f t="shared" si="23"/>
        <v>1.0227328668644773</v>
      </c>
      <c r="AT40" s="28">
        <f t="shared" si="24"/>
        <v>102.27328668644772</v>
      </c>
      <c r="AU40" s="28">
        <f t="shared" si="25"/>
        <v>1.1031508008056312</v>
      </c>
      <c r="AV40" s="28">
        <f t="shared" si="51"/>
        <v>20.572929769655364</v>
      </c>
      <c r="AW40" s="28">
        <f t="shared" si="26"/>
        <v>110.31508008056312</v>
      </c>
      <c r="AX40" s="28">
        <f t="shared" si="52"/>
        <v>20.572929769655364</v>
      </c>
      <c r="AY40" s="28">
        <f t="shared" si="27"/>
        <v>-10.127766231791302</v>
      </c>
      <c r="AZ40" s="28">
        <f t="shared" si="28"/>
        <v>-40.511064927165208</v>
      </c>
      <c r="BA40" s="24">
        <f t="shared" si="29"/>
        <v>90.989278094332349</v>
      </c>
      <c r="BB40" s="24">
        <f t="shared" si="30"/>
        <v>99.68888014288099</v>
      </c>
      <c r="BC40" s="29">
        <f t="shared" si="31"/>
        <v>4.5764924048102316</v>
      </c>
      <c r="BD40" s="29">
        <f t="shared" si="53"/>
        <v>2.3057129575363433</v>
      </c>
      <c r="BE40" s="29">
        <f t="shared" si="54"/>
        <v>9.2228518301453732</v>
      </c>
      <c r="BF40" s="29">
        <f t="shared" si="32"/>
        <v>4.5931862726592936</v>
      </c>
      <c r="BG40" s="29">
        <f t="shared" si="55"/>
        <v>1.3162986526280562</v>
      </c>
      <c r="BH40" s="29">
        <f t="shared" si="56"/>
        <v>5.2651946105122249</v>
      </c>
      <c r="BI40" s="29">
        <f t="shared" si="33"/>
        <v>4.6935367295717194</v>
      </c>
      <c r="BJ40" s="30">
        <f t="shared" si="63"/>
        <v>6.2485109153516643</v>
      </c>
      <c r="BK40" s="29">
        <f t="shared" si="35"/>
        <v>2.2478325660143624E-2</v>
      </c>
      <c r="BL40" s="29">
        <f t="shared" si="64"/>
        <v>4.6276485116482347</v>
      </c>
      <c r="BM40" s="29">
        <f t="shared" si="65"/>
        <v>9.8170449698310319E-2</v>
      </c>
      <c r="BN40" s="29">
        <f t="shared" si="57"/>
        <v>18.708461017123696</v>
      </c>
      <c r="BO40" s="29">
        <f t="shared" si="66"/>
        <v>4.703340635686402</v>
      </c>
      <c r="BP40" s="29">
        <f t="shared" si="58"/>
        <v>18.708461017123756</v>
      </c>
      <c r="BQ40" s="29">
        <f t="shared" si="59"/>
        <v>4.545101659521972</v>
      </c>
      <c r="BR40" s="29" t="e">
        <f t="shared" si="60"/>
        <v>#NUM!</v>
      </c>
      <c r="BS40" s="29">
        <f t="shared" si="61"/>
        <v>4.5107416764359538</v>
      </c>
      <c r="BT40" s="29">
        <f t="shared" si="38"/>
        <v>16.474161562613165</v>
      </c>
      <c r="BU40" s="29">
        <f t="shared" si="39"/>
        <v>16.973432345230449</v>
      </c>
      <c r="BV40" s="29">
        <f t="shared" si="62"/>
        <v>4.6123443897360916</v>
      </c>
      <c r="BW40" s="29">
        <f t="shared" si="40"/>
        <v>15.130013492435024</v>
      </c>
      <c r="BX40" s="64">
        <f t="shared" si="41"/>
        <v>4.602054137576804</v>
      </c>
      <c r="BY40" s="90">
        <f t="shared" si="42"/>
        <v>14.152991219810232</v>
      </c>
      <c r="BZ40" s="90">
        <f t="shared" si="43"/>
        <v>9.4100230789346142</v>
      </c>
      <c r="CA40" s="90">
        <f t="shared" si="44"/>
        <v>13.653720437192948</v>
      </c>
      <c r="CB40" s="90">
        <f t="shared" si="45"/>
        <v>9.0123207463322199</v>
      </c>
      <c r="CC40" s="98">
        <f t="shared" si="46"/>
        <v>13.586829618904266</v>
      </c>
      <c r="CD40" s="98">
        <f t="shared" si="46"/>
        <v>11.830778339514252</v>
      </c>
    </row>
    <row r="41" spans="1:82">
      <c r="A41" s="21" t="s">
        <v>40</v>
      </c>
      <c r="B41" s="67">
        <v>629.11</v>
      </c>
      <c r="C41" s="113">
        <v>74.980635265726505</v>
      </c>
      <c r="D41" s="113">
        <v>95.542978012528394</v>
      </c>
      <c r="E41" s="116"/>
      <c r="F41" s="116"/>
      <c r="G41" s="67">
        <v>97.77</v>
      </c>
      <c r="H41" s="35"/>
      <c r="I41" s="67">
        <v>8.24</v>
      </c>
      <c r="J41" s="67">
        <v>8.6</v>
      </c>
      <c r="K41" s="67">
        <v>14169886.782135</v>
      </c>
      <c r="L41" s="86">
        <f t="shared" si="6"/>
        <v>842164.84941859264</v>
      </c>
      <c r="M41" s="15">
        <v>98.6</v>
      </c>
      <c r="N41" s="15">
        <v>0.5</v>
      </c>
      <c r="O41" s="15">
        <v>1.6</v>
      </c>
      <c r="P41" s="15">
        <v>2471175</v>
      </c>
      <c r="Q41" s="89">
        <f t="shared" si="7"/>
        <v>8085.8822836500703</v>
      </c>
      <c r="R41" s="67">
        <v>16825.55</v>
      </c>
      <c r="S41" s="67">
        <v>7285.0879999999997</v>
      </c>
      <c r="T41" s="79">
        <v>305616</v>
      </c>
      <c r="U41" s="22"/>
      <c r="V41" s="67">
        <v>23116862.450061999</v>
      </c>
      <c r="W41" s="77">
        <f t="shared" si="8"/>
        <v>1373914.2227185441</v>
      </c>
      <c r="X41" s="126"/>
      <c r="Y41" s="77">
        <v>3644250</v>
      </c>
      <c r="Z41" s="83">
        <f t="shared" si="9"/>
        <v>11924.277524736925</v>
      </c>
      <c r="AA41" s="95">
        <v>23072.799999999999</v>
      </c>
      <c r="AB41" s="96">
        <f t="shared" si="10"/>
        <v>14515329.208000001</v>
      </c>
      <c r="AC41" s="96">
        <f t="shared" si="11"/>
        <v>862695.67461390572</v>
      </c>
      <c r="AD41" s="96">
        <f t="shared" si="12"/>
        <v>146232.23617054918</v>
      </c>
      <c r="AE41" s="23">
        <f t="shared" si="13"/>
        <v>2.06</v>
      </c>
      <c r="AF41" s="23">
        <f t="shared" si="14"/>
        <v>0.125</v>
      </c>
      <c r="AG41" s="23">
        <f t="shared" si="15"/>
        <v>2.15</v>
      </c>
      <c r="AH41" s="23">
        <f t="shared" si="16"/>
        <v>0.4</v>
      </c>
      <c r="AI41" s="23">
        <f t="shared" si="47"/>
        <v>143.91489117683344</v>
      </c>
      <c r="AJ41" s="24">
        <f t="shared" si="17"/>
        <v>99.262170832639924</v>
      </c>
      <c r="AK41" s="23">
        <f t="shared" si="48"/>
        <v>418.27026667466254</v>
      </c>
      <c r="AL41" s="24">
        <f t="shared" si="18"/>
        <v>97.219310574547023</v>
      </c>
      <c r="AM41" s="23">
        <f t="shared" si="49"/>
        <v>132.42994113279656</v>
      </c>
      <c r="AN41" s="24">
        <f t="shared" si="19"/>
        <v>99.203995820564572</v>
      </c>
      <c r="AO41" s="24">
        <f t="shared" si="50"/>
        <v>303.65570898538118</v>
      </c>
      <c r="AP41" s="24">
        <f t="shared" si="20"/>
        <v>96.899315552352633</v>
      </c>
      <c r="AQ41" s="24">
        <f t="shared" si="21"/>
        <v>124.39272756033179</v>
      </c>
      <c r="AR41" s="27">
        <f t="shared" si="22"/>
        <v>578.90465388799794</v>
      </c>
      <c r="AS41" s="28">
        <f t="shared" si="23"/>
        <v>1.144657196587209</v>
      </c>
      <c r="AT41" s="28">
        <f t="shared" si="24"/>
        <v>114.46571965872089</v>
      </c>
      <c r="AU41" s="28">
        <f t="shared" si="25"/>
        <v>1.2742353765599648</v>
      </c>
      <c r="AV41" s="28">
        <f t="shared" si="51"/>
        <v>15.508720623634634</v>
      </c>
      <c r="AW41" s="28">
        <f t="shared" si="26"/>
        <v>127.42353765599648</v>
      </c>
      <c r="AX41" s="28">
        <f t="shared" si="52"/>
        <v>15.508720623634641</v>
      </c>
      <c r="AY41" s="28">
        <f t="shared" si="27"/>
        <v>-13.985398539476702</v>
      </c>
      <c r="AZ41" s="28">
        <f t="shared" si="28"/>
        <v>-55.941594157906806</v>
      </c>
      <c r="BA41" s="24">
        <f t="shared" si="29"/>
        <v>90.306526674268852</v>
      </c>
      <c r="BB41" s="24">
        <f t="shared" si="30"/>
        <v>98.48923784353336</v>
      </c>
      <c r="BC41" s="29">
        <f t="shared" si="31"/>
        <v>4.5977645400857714</v>
      </c>
      <c r="BD41" s="29">
        <f t="shared" si="53"/>
        <v>2.1272135275539839</v>
      </c>
      <c r="BE41" s="29">
        <f t="shared" si="54"/>
        <v>8.5088541102159354</v>
      </c>
      <c r="BF41" s="29">
        <f t="shared" si="32"/>
        <v>4.597178293928831</v>
      </c>
      <c r="BG41" s="29">
        <f t="shared" si="55"/>
        <v>0.39920212695374602</v>
      </c>
      <c r="BH41" s="29">
        <f t="shared" si="56"/>
        <v>1.5968085078149841</v>
      </c>
      <c r="BI41" s="29">
        <f t="shared" si="33"/>
        <v>4.8234437184702692</v>
      </c>
      <c r="BJ41" s="30">
        <f t="shared" si="63"/>
        <v>6.3611377902442117</v>
      </c>
      <c r="BK41" s="29">
        <f t="shared" si="35"/>
        <v>0.13510520055269076</v>
      </c>
      <c r="BL41" s="29">
        <f t="shared" si="64"/>
        <v>4.7402753865407821</v>
      </c>
      <c r="BM41" s="29">
        <f t="shared" si="65"/>
        <v>0.2423462940567733</v>
      </c>
      <c r="BN41" s="29">
        <f t="shared" si="57"/>
        <v>14.417584435846297</v>
      </c>
      <c r="BO41" s="29">
        <f t="shared" si="66"/>
        <v>4.8475164800448649</v>
      </c>
      <c r="BP41" s="29">
        <f t="shared" si="58"/>
        <v>14.417584435846287</v>
      </c>
      <c r="BQ41" s="29">
        <f t="shared" si="59"/>
        <v>4.5826177815175795</v>
      </c>
      <c r="BR41" s="29" t="e">
        <f t="shared" si="60"/>
        <v>#NUM!</v>
      </c>
      <c r="BS41" s="29">
        <f t="shared" si="61"/>
        <v>4.5032097354884302</v>
      </c>
      <c r="BT41" s="29">
        <f t="shared" si="38"/>
        <v>16.466629621665643</v>
      </c>
      <c r="BU41" s="29">
        <f t="shared" si="39"/>
        <v>16.956072885382149</v>
      </c>
      <c r="BV41" s="29">
        <f t="shared" si="62"/>
        <v>4.5910712616085894</v>
      </c>
      <c r="BW41" s="29">
        <f t="shared" si="40"/>
        <v>15.10866114093626</v>
      </c>
      <c r="BX41" s="64">
        <f t="shared" si="41"/>
        <v>4.5899472817369409</v>
      </c>
      <c r="BY41" s="90">
        <f t="shared" si="42"/>
        <v>14.133174320935424</v>
      </c>
      <c r="BZ41" s="90">
        <f t="shared" si="43"/>
        <v>9.3863317289934791</v>
      </c>
      <c r="CA41" s="90">
        <f t="shared" si="44"/>
        <v>13.643731057218917</v>
      </c>
      <c r="CB41" s="90">
        <f t="shared" si="45"/>
        <v>8.9978748920499871</v>
      </c>
      <c r="CC41" s="98">
        <f t="shared" si="46"/>
        <v>13.667817271274316</v>
      </c>
      <c r="CD41" s="98">
        <f t="shared" si="46"/>
        <v>11.892951295635273</v>
      </c>
    </row>
    <row r="42" spans="1:82">
      <c r="A42" s="21" t="s">
        <v>41</v>
      </c>
      <c r="B42" s="67">
        <v>582.1</v>
      </c>
      <c r="C42" s="113">
        <v>74.642937477485901</v>
      </c>
      <c r="D42" s="113">
        <v>82.180911760991705</v>
      </c>
      <c r="E42" s="116"/>
      <c r="F42" s="116"/>
      <c r="G42" s="67">
        <v>91.04</v>
      </c>
      <c r="H42" s="35"/>
      <c r="I42" s="67">
        <v>5.49</v>
      </c>
      <c r="J42" s="67">
        <v>4.53</v>
      </c>
      <c r="K42" s="67">
        <v>13971393.785498001</v>
      </c>
      <c r="L42" s="86">
        <f t="shared" si="6"/>
        <v>828332.73346947401</v>
      </c>
      <c r="M42" s="15">
        <v>97.23</v>
      </c>
      <c r="N42" s="15">
        <v>0.18</v>
      </c>
      <c r="O42" s="15">
        <v>-0.04</v>
      </c>
      <c r="P42" s="15">
        <v>2462700</v>
      </c>
      <c r="Q42" s="89">
        <f t="shared" si="7"/>
        <v>8041.8107544156974</v>
      </c>
      <c r="R42" s="67">
        <v>16866.885999999999</v>
      </c>
      <c r="S42" s="67">
        <v>7276.6629999999996</v>
      </c>
      <c r="T42" s="79">
        <v>306237</v>
      </c>
      <c r="U42" s="22"/>
      <c r="V42" s="67">
        <v>22838927.606621001</v>
      </c>
      <c r="W42" s="77">
        <f t="shared" si="8"/>
        <v>1354069.0087441751</v>
      </c>
      <c r="X42" s="126"/>
      <c r="Y42" s="77">
        <v>3593750</v>
      </c>
      <c r="Z42" s="83">
        <f t="shared" si="9"/>
        <v>11735.192024477774</v>
      </c>
      <c r="AA42" s="95">
        <v>23267.3</v>
      </c>
      <c r="AB42" s="96">
        <f t="shared" si="10"/>
        <v>13543895.33</v>
      </c>
      <c r="AC42" s="96">
        <f t="shared" si="11"/>
        <v>802987.30482911912</v>
      </c>
      <c r="AD42" s="96">
        <f t="shared" si="12"/>
        <v>134917.74592139432</v>
      </c>
      <c r="AE42" s="23">
        <f t="shared" si="13"/>
        <v>1.3725000000000001</v>
      </c>
      <c r="AF42" s="23">
        <f t="shared" si="14"/>
        <v>4.4999999999999998E-2</v>
      </c>
      <c r="AG42" s="23">
        <f t="shared" si="15"/>
        <v>1.1325000000000001</v>
      </c>
      <c r="AH42" s="23">
        <f t="shared" si="16"/>
        <v>-0.01</v>
      </c>
      <c r="AI42" s="23">
        <f t="shared" si="47"/>
        <v>145.54472731941107</v>
      </c>
      <c r="AJ42" s="24">
        <f t="shared" si="17"/>
        <v>100.38631491731958</v>
      </c>
      <c r="AK42" s="23">
        <f t="shared" si="48"/>
        <v>437.21790975502472</v>
      </c>
      <c r="AL42" s="24">
        <f t="shared" si="18"/>
        <v>101.623345343574</v>
      </c>
      <c r="AM42" s="23">
        <f t="shared" si="49"/>
        <v>132.41669813868327</v>
      </c>
      <c r="AN42" s="24">
        <f t="shared" si="19"/>
        <v>99.194075420982514</v>
      </c>
      <c r="AO42" s="24">
        <f t="shared" si="50"/>
        <v>303.53424670178703</v>
      </c>
      <c r="AP42" s="24">
        <f t="shared" si="20"/>
        <v>96.860555826131687</v>
      </c>
      <c r="AQ42" s="24">
        <f t="shared" si="21"/>
        <v>115.09752938733948</v>
      </c>
      <c r="AR42" s="27">
        <f t="shared" si="22"/>
        <v>529.59500083688386</v>
      </c>
      <c r="AS42" s="28">
        <f t="shared" si="23"/>
        <v>1.0471581544788062</v>
      </c>
      <c r="AT42" s="28">
        <f t="shared" si="24"/>
        <v>104.71581544788062</v>
      </c>
      <c r="AU42" s="28">
        <f t="shared" si="25"/>
        <v>1.1009871065937007</v>
      </c>
      <c r="AV42" s="28">
        <f t="shared" si="51"/>
        <v>-13.596253341669101</v>
      </c>
      <c r="AW42" s="28">
        <f t="shared" si="26"/>
        <v>110.09871065937007</v>
      </c>
      <c r="AX42" s="28">
        <f t="shared" si="52"/>
        <v>-13.596253341669106</v>
      </c>
      <c r="AY42" s="28">
        <f t="shared" si="27"/>
        <v>-1.3622041784761341</v>
      </c>
      <c r="AZ42" s="28">
        <f t="shared" si="28"/>
        <v>-5.4488167139045363</v>
      </c>
      <c r="BA42" s="24">
        <f t="shared" si="29"/>
        <v>89.041505056872836</v>
      </c>
      <c r="BB42" s="24">
        <f t="shared" si="30"/>
        <v>98.151464804099106</v>
      </c>
      <c r="BC42" s="29">
        <f t="shared" si="31"/>
        <v>4.6090258923627889</v>
      </c>
      <c r="BD42" s="29">
        <f t="shared" si="53"/>
        <v>1.1261352277017522</v>
      </c>
      <c r="BE42" s="29">
        <f t="shared" si="54"/>
        <v>4.5045409108070089</v>
      </c>
      <c r="BF42" s="29">
        <f t="shared" si="32"/>
        <v>4.5970782889284978</v>
      </c>
      <c r="BG42" s="29">
        <f t="shared" si="55"/>
        <v>-1.0000500033324755E-2</v>
      </c>
      <c r="BH42" s="29">
        <f t="shared" si="56"/>
        <v>-4.000200013329902E-2</v>
      </c>
      <c r="BI42" s="29">
        <f t="shared" si="33"/>
        <v>4.7457798505742605</v>
      </c>
      <c r="BJ42" s="30">
        <f t="shared" si="63"/>
        <v>6.2721125650708514</v>
      </c>
      <c r="BK42" s="29">
        <f t="shared" si="35"/>
        <v>4.6079975379330666E-2</v>
      </c>
      <c r="BL42" s="29">
        <f t="shared" si="64"/>
        <v>4.6512501613674218</v>
      </c>
      <c r="BM42" s="29">
        <f t="shared" si="65"/>
        <v>9.6207147039548482E-2</v>
      </c>
      <c r="BN42" s="29">
        <f t="shared" si="57"/>
        <v>-14.61391470172248</v>
      </c>
      <c r="BO42" s="29">
        <f t="shared" si="66"/>
        <v>4.70137733302764</v>
      </c>
      <c r="BP42" s="29">
        <f t="shared" si="58"/>
        <v>-14.613914701722486</v>
      </c>
      <c r="BQ42" s="29">
        <f t="shared" si="59"/>
        <v>4.5112989703780206</v>
      </c>
      <c r="BR42" s="29" t="e">
        <f t="shared" si="60"/>
        <v>#NUM!</v>
      </c>
      <c r="BS42" s="29">
        <f t="shared" si="61"/>
        <v>4.4891026099788895</v>
      </c>
      <c r="BT42" s="29">
        <f t="shared" si="38"/>
        <v>16.452522496156103</v>
      </c>
      <c r="BU42" s="29">
        <f t="shared" si="39"/>
        <v>16.943976989225135</v>
      </c>
      <c r="BV42" s="29">
        <f t="shared" si="62"/>
        <v>4.5770793058215657</v>
      </c>
      <c r="BW42" s="29">
        <f t="shared" si="40"/>
        <v>15.094706783527798</v>
      </c>
      <c r="BX42" s="64">
        <f t="shared" si="41"/>
        <v>4.5865118447486415</v>
      </c>
      <c r="BY42" s="90">
        <f t="shared" si="42"/>
        <v>14.118624697731805</v>
      </c>
      <c r="BZ42" s="90">
        <f t="shared" si="43"/>
        <v>9.3703474715494366</v>
      </c>
      <c r="CA42" s="90">
        <f t="shared" si="44"/>
        <v>13.627170204662773</v>
      </c>
      <c r="CB42" s="90">
        <f t="shared" si="45"/>
        <v>8.9924095550261054</v>
      </c>
      <c r="CC42" s="98">
        <f t="shared" si="46"/>
        <v>13.596094183126613</v>
      </c>
      <c r="CD42" s="98">
        <f t="shared" si="46"/>
        <v>11.812420582257152</v>
      </c>
    </row>
    <row r="43" spans="1:82">
      <c r="A43" s="21" t="s">
        <v>42</v>
      </c>
      <c r="B43" s="67">
        <v>529.07000000000005</v>
      </c>
      <c r="C43" s="113">
        <v>83.574781864792897</v>
      </c>
      <c r="D43" s="113">
        <v>81.061439947073694</v>
      </c>
      <c r="E43" s="116"/>
      <c r="F43" s="116"/>
      <c r="G43" s="67">
        <v>93.3</v>
      </c>
      <c r="H43" s="35"/>
      <c r="I43" s="67">
        <v>1.4</v>
      </c>
      <c r="J43" s="67">
        <v>1.52</v>
      </c>
      <c r="K43" s="67">
        <v>13901829.923071001</v>
      </c>
      <c r="L43" s="86">
        <f t="shared" si="6"/>
        <v>822186.77169583563</v>
      </c>
      <c r="M43" s="15">
        <v>97.1</v>
      </c>
      <c r="N43" s="15">
        <v>0.18</v>
      </c>
      <c r="O43" s="15">
        <v>-1.1499999999999999</v>
      </c>
      <c r="P43" s="15">
        <v>2451600</v>
      </c>
      <c r="Q43" s="89">
        <f t="shared" si="7"/>
        <v>7989.1548754179348</v>
      </c>
      <c r="R43" s="67">
        <v>16908.36</v>
      </c>
      <c r="S43" s="67">
        <v>7296.6940000000004</v>
      </c>
      <c r="T43" s="79">
        <v>306866</v>
      </c>
      <c r="U43" s="22"/>
      <c r="V43" s="67">
        <v>22957113.754214</v>
      </c>
      <c r="W43" s="77">
        <f t="shared" si="8"/>
        <v>1357737.4597071507</v>
      </c>
      <c r="X43" s="126"/>
      <c r="Y43" s="77">
        <v>3588900</v>
      </c>
      <c r="Z43" s="83">
        <f t="shared" si="9"/>
        <v>11695.332816278114</v>
      </c>
      <c r="AA43" s="95">
        <v>23362.1</v>
      </c>
      <c r="AB43" s="96">
        <f t="shared" si="10"/>
        <v>12360186.247</v>
      </c>
      <c r="AC43" s="96">
        <f t="shared" si="11"/>
        <v>731010.35505513242</v>
      </c>
      <c r="AD43" s="96">
        <f t="shared" si="12"/>
        <v>122660.09918614672</v>
      </c>
      <c r="AE43" s="23">
        <f t="shared" si="13"/>
        <v>0.35</v>
      </c>
      <c r="AF43" s="23">
        <f t="shared" si="14"/>
        <v>4.4999999999999998E-2</v>
      </c>
      <c r="AG43" s="23">
        <f t="shared" si="15"/>
        <v>0.38</v>
      </c>
      <c r="AH43" s="23">
        <f t="shared" si="16"/>
        <v>-0.28749999999999998</v>
      </c>
      <c r="AI43" s="23">
        <f t="shared" si="47"/>
        <v>146.09779728322482</v>
      </c>
      <c r="AJ43" s="24">
        <f t="shared" si="17"/>
        <v>100.76778291400537</v>
      </c>
      <c r="AK43" s="23">
        <f t="shared" si="48"/>
        <v>443.86362198330113</v>
      </c>
      <c r="AL43" s="24">
        <f t="shared" si="18"/>
        <v>103.16802019279632</v>
      </c>
      <c r="AM43" s="23">
        <f t="shared" si="49"/>
        <v>132.03600013153456</v>
      </c>
      <c r="AN43" s="24">
        <f t="shared" si="19"/>
        <v>98.908892454147193</v>
      </c>
      <c r="AO43" s="24">
        <f t="shared" si="50"/>
        <v>300.04360286471649</v>
      </c>
      <c r="AP43" s="24">
        <f t="shared" si="20"/>
        <v>95.746659434131175</v>
      </c>
      <c r="AQ43" s="24">
        <f t="shared" si="21"/>
        <v>104.61200802776102</v>
      </c>
      <c r="AR43" s="27">
        <f t="shared" si="22"/>
        <v>478.14743198467102</v>
      </c>
      <c r="AS43" s="28">
        <f t="shared" si="23"/>
        <v>0.94543185198997703</v>
      </c>
      <c r="AT43" s="28">
        <f t="shared" si="24"/>
        <v>94.543185198997719</v>
      </c>
      <c r="AU43" s="28">
        <f t="shared" si="25"/>
        <v>0.96992702988103174</v>
      </c>
      <c r="AV43" s="28">
        <f t="shared" si="51"/>
        <v>-11.903870256768982</v>
      </c>
      <c r="AW43" s="28">
        <f t="shared" si="26"/>
        <v>96.992702988103176</v>
      </c>
      <c r="AX43" s="28">
        <f t="shared" si="52"/>
        <v>-11.903870256768982</v>
      </c>
      <c r="AY43" s="28">
        <f t="shared" si="27"/>
        <v>5.3384280070060797</v>
      </c>
      <c r="AZ43" s="28">
        <f t="shared" si="28"/>
        <v>21.353712028024319</v>
      </c>
      <c r="BA43" s="24">
        <f t="shared" si="29"/>
        <v>88.59816553733981</v>
      </c>
      <c r="BB43" s="24">
        <f t="shared" si="30"/>
        <v>97.709071796698481</v>
      </c>
      <c r="BC43" s="29">
        <f t="shared" si="31"/>
        <v>4.6128186906014852</v>
      </c>
      <c r="BD43" s="29">
        <f t="shared" si="53"/>
        <v>0.37927982386962711</v>
      </c>
      <c r="BE43" s="29">
        <f t="shared" si="54"/>
        <v>1.5171192954785084</v>
      </c>
      <c r="BF43" s="29">
        <f t="shared" si="32"/>
        <v>4.5941991481776547</v>
      </c>
      <c r="BG43" s="29">
        <f t="shared" si="55"/>
        <v>-0.28791407508430567</v>
      </c>
      <c r="BH43" s="29">
        <f t="shared" si="56"/>
        <v>-1.1516563003372227</v>
      </c>
      <c r="BI43" s="29">
        <f t="shared" si="33"/>
        <v>4.6502583445424479</v>
      </c>
      <c r="BJ43" s="30">
        <f t="shared" si="63"/>
        <v>6.1699191200494994</v>
      </c>
      <c r="BK43" s="29">
        <f t="shared" si="35"/>
        <v>-5.6113469642021956E-2</v>
      </c>
      <c r="BL43" s="29">
        <f t="shared" si="64"/>
        <v>4.5490567163460698</v>
      </c>
      <c r="BM43" s="29">
        <f t="shared" si="65"/>
        <v>-3.0534437241167112E-2</v>
      </c>
      <c r="BN43" s="29">
        <f t="shared" si="57"/>
        <v>-12.674158428071557</v>
      </c>
      <c r="BO43" s="29">
        <f t="shared" si="66"/>
        <v>4.5746357487469247</v>
      </c>
      <c r="BP43" s="29">
        <f t="shared" si="58"/>
        <v>-12.674158428071536</v>
      </c>
      <c r="BQ43" s="29">
        <f t="shared" si="59"/>
        <v>4.535820107853298</v>
      </c>
      <c r="BR43" s="29" t="e">
        <f t="shared" si="60"/>
        <v>#NUM!</v>
      </c>
      <c r="BS43" s="29">
        <f t="shared" si="61"/>
        <v>4.4841111524005193</v>
      </c>
      <c r="BT43" s="29">
        <f t="shared" si="38"/>
        <v>16.447531038577733</v>
      </c>
      <c r="BU43" s="29">
        <f t="shared" si="39"/>
        <v>16.949138413944706</v>
      </c>
      <c r="BV43" s="29">
        <f t="shared" si="62"/>
        <v>4.5757413752972793</v>
      </c>
      <c r="BW43" s="29">
        <f t="shared" si="40"/>
        <v>15.093356306827106</v>
      </c>
      <c r="BX43" s="64">
        <f t="shared" si="41"/>
        <v>4.5819944083378878</v>
      </c>
      <c r="BY43" s="90">
        <f t="shared" si="42"/>
        <v>14.121330239770588</v>
      </c>
      <c r="BZ43" s="90">
        <f t="shared" si="43"/>
        <v>9.3669451366106316</v>
      </c>
      <c r="CA43" s="90">
        <f t="shared" si="44"/>
        <v>13.619722864403615</v>
      </c>
      <c r="CB43" s="90">
        <f t="shared" si="45"/>
        <v>8.9858402603772412</v>
      </c>
      <c r="CC43" s="98">
        <f t="shared" si="46"/>
        <v>13.502182904233681</v>
      </c>
      <c r="CD43" s="98">
        <f t="shared" si="46"/>
        <v>11.717172387806313</v>
      </c>
    </row>
    <row r="44" spans="1:82">
      <c r="A44" s="21" t="s">
        <v>43</v>
      </c>
      <c r="B44" s="67">
        <v>546.07000000000005</v>
      </c>
      <c r="C44" s="113">
        <v>89.855701808728895</v>
      </c>
      <c r="D44" s="113">
        <v>85.388846560090698</v>
      </c>
      <c r="E44" s="116"/>
      <c r="F44" s="116"/>
      <c r="G44" s="67">
        <v>93.6</v>
      </c>
      <c r="H44" s="35"/>
      <c r="I44" s="67">
        <v>0.46</v>
      </c>
      <c r="J44" s="67">
        <v>-2.13</v>
      </c>
      <c r="K44" s="67">
        <v>14227291.944999</v>
      </c>
      <c r="L44" s="86">
        <f t="shared" si="6"/>
        <v>839620.29103479546</v>
      </c>
      <c r="M44" s="15">
        <v>97.42</v>
      </c>
      <c r="N44" s="15">
        <v>0.15</v>
      </c>
      <c r="O44" s="15">
        <v>-1.62</v>
      </c>
      <c r="P44" s="15">
        <v>2466475</v>
      </c>
      <c r="Q44" s="89">
        <f t="shared" si="7"/>
        <v>8019.1531766442431</v>
      </c>
      <c r="R44" s="67">
        <v>16944.912</v>
      </c>
      <c r="S44" s="67">
        <v>7280.6559999999999</v>
      </c>
      <c r="T44" s="79">
        <v>307573</v>
      </c>
      <c r="U44" s="22"/>
      <c r="V44" s="67">
        <v>23356485.580598999</v>
      </c>
      <c r="W44" s="77">
        <f t="shared" si="8"/>
        <v>1378377.5082808926</v>
      </c>
      <c r="X44" s="126"/>
      <c r="Y44" s="77">
        <v>3600625</v>
      </c>
      <c r="Z44" s="83">
        <f t="shared" si="9"/>
        <v>11706.570472700791</v>
      </c>
      <c r="AA44" s="95">
        <v>25959.8</v>
      </c>
      <c r="AB44" s="96">
        <f t="shared" si="10"/>
        <v>14175867.986000001</v>
      </c>
      <c r="AC44" s="96">
        <f t="shared" si="11"/>
        <v>836585.51817796414</v>
      </c>
      <c r="AD44" s="96">
        <f t="shared" si="12"/>
        <v>141431.6975963467</v>
      </c>
      <c r="AE44" s="23">
        <f t="shared" si="13"/>
        <v>0.115</v>
      </c>
      <c r="AF44" s="23">
        <f t="shared" si="14"/>
        <v>3.7499999999999999E-2</v>
      </c>
      <c r="AG44" s="23">
        <f t="shared" si="15"/>
        <v>-0.53249999999999997</v>
      </c>
      <c r="AH44" s="23">
        <f t="shared" si="16"/>
        <v>-0.40500000000000003</v>
      </c>
      <c r="AI44" s="23">
        <f t="shared" si="47"/>
        <v>145.31982651269163</v>
      </c>
      <c r="AJ44" s="24">
        <f t="shared" si="17"/>
        <v>100.2311944699883</v>
      </c>
      <c r="AK44" s="23">
        <f t="shared" si="48"/>
        <v>434.40932683505685</v>
      </c>
      <c r="AL44" s="24">
        <f t="shared" si="18"/>
        <v>100.97054136268977</v>
      </c>
      <c r="AM44" s="23">
        <f t="shared" si="49"/>
        <v>131.50125433100186</v>
      </c>
      <c r="AN44" s="24">
        <f t="shared" si="19"/>
        <v>98.508311439707896</v>
      </c>
      <c r="AO44" s="24">
        <f t="shared" si="50"/>
        <v>295.18289649830808</v>
      </c>
      <c r="AP44" s="24">
        <f t="shared" si="20"/>
        <v>94.19556355129825</v>
      </c>
      <c r="AQ44" s="24">
        <f t="shared" si="21"/>
        <v>107.97338579719029</v>
      </c>
      <c r="AR44" s="27">
        <f t="shared" si="22"/>
        <v>494.14379080791639</v>
      </c>
      <c r="AS44" s="28">
        <f t="shared" si="23"/>
        <v>0.9770611490136657</v>
      </c>
      <c r="AT44" s="28">
        <f t="shared" si="24"/>
        <v>97.706114901366561</v>
      </c>
      <c r="AU44" s="28">
        <f t="shared" si="25"/>
        <v>0.95028857202466066</v>
      </c>
      <c r="AV44" s="28">
        <f t="shared" si="51"/>
        <v>-2.0247355987985896</v>
      </c>
      <c r="AW44" s="28">
        <f t="shared" si="26"/>
        <v>95.028857202466071</v>
      </c>
      <c r="AX44" s="28">
        <f t="shared" si="52"/>
        <v>-2.024735598798586</v>
      </c>
      <c r="AY44" s="28">
        <f t="shared" si="27"/>
        <v>3.911836251979306</v>
      </c>
      <c r="AZ44" s="28">
        <f t="shared" si="28"/>
        <v>15.647345007917224</v>
      </c>
      <c r="BA44" s="24">
        <f t="shared" si="29"/>
        <v>90.672377224179684</v>
      </c>
      <c r="BB44" s="24">
        <f t="shared" si="30"/>
        <v>98.301918281841211</v>
      </c>
      <c r="BC44" s="29">
        <f t="shared" si="31"/>
        <v>4.6074794622558803</v>
      </c>
      <c r="BD44" s="29">
        <f t="shared" si="53"/>
        <v>-0.53392283456048517</v>
      </c>
      <c r="BE44" s="29">
        <f t="shared" si="54"/>
        <v>-2.1356913382419407</v>
      </c>
      <c r="BF44" s="29">
        <f t="shared" si="32"/>
        <v>4.5901409247167999</v>
      </c>
      <c r="BG44" s="29">
        <f t="shared" si="55"/>
        <v>-0.40582234608548262</v>
      </c>
      <c r="BH44" s="29">
        <f t="shared" si="56"/>
        <v>-1.6232893843419305</v>
      </c>
      <c r="BI44" s="29">
        <f t="shared" si="33"/>
        <v>4.6818847689521057</v>
      </c>
      <c r="BJ44" s="30">
        <f t="shared" si="63"/>
        <v>6.2028265493439081</v>
      </c>
      <c r="BK44" s="29">
        <f t="shared" si="35"/>
        <v>-2.3206040347612776E-2</v>
      </c>
      <c r="BL44" s="29">
        <f t="shared" si="64"/>
        <v>4.5819641456404785</v>
      </c>
      <c r="BM44" s="29">
        <f t="shared" si="65"/>
        <v>-5.0989580487328094E-2</v>
      </c>
      <c r="BN44" s="29">
        <f t="shared" si="57"/>
        <v>-2.0455143246160983</v>
      </c>
      <c r="BO44" s="29">
        <f t="shared" si="66"/>
        <v>4.554180605500763</v>
      </c>
      <c r="BP44" s="29">
        <f t="shared" si="58"/>
        <v>-2.0455143246161711</v>
      </c>
      <c r="BQ44" s="29">
        <f t="shared" si="59"/>
        <v>4.5390303834835466</v>
      </c>
      <c r="BR44" s="29" t="e">
        <f t="shared" si="60"/>
        <v>#NUM!</v>
      </c>
      <c r="BS44" s="29">
        <f t="shared" si="61"/>
        <v>4.5072527597346905</v>
      </c>
      <c r="BT44" s="29">
        <f t="shared" si="38"/>
        <v>16.4706726459119</v>
      </c>
      <c r="BU44" s="29">
        <f t="shared" si="39"/>
        <v>16.96638525857016</v>
      </c>
      <c r="BV44" s="29">
        <f t="shared" si="62"/>
        <v>4.5790315283783967</v>
      </c>
      <c r="BW44" s="29">
        <f t="shared" si="40"/>
        <v>15.096617999468785</v>
      </c>
      <c r="BX44" s="64">
        <f t="shared" si="41"/>
        <v>4.5880435415287488</v>
      </c>
      <c r="BY44" s="90">
        <f t="shared" si="42"/>
        <v>14.13641764679698</v>
      </c>
      <c r="BZ44" s="90">
        <f t="shared" si="43"/>
        <v>9.367905542022763</v>
      </c>
      <c r="CA44" s="90">
        <f t="shared" si="44"/>
        <v>13.640705034138724</v>
      </c>
      <c r="CB44" s="90">
        <f t="shared" si="45"/>
        <v>8.9895881063385534</v>
      </c>
      <c r="CC44" s="98">
        <f t="shared" si="46"/>
        <v>13.637084027510459</v>
      </c>
      <c r="CD44" s="98">
        <f t="shared" si="46"/>
        <v>11.859572177027758</v>
      </c>
    </row>
    <row r="45" spans="1:82">
      <c r="A45" s="21" t="s">
        <v>44</v>
      </c>
      <c r="B45" s="67">
        <v>506.43</v>
      </c>
      <c r="C45" s="113">
        <v>105.02691741888199</v>
      </c>
      <c r="D45" s="113">
        <v>88.729118414975304</v>
      </c>
      <c r="E45" s="116"/>
      <c r="F45" s="116"/>
      <c r="G45" s="67">
        <v>100.27</v>
      </c>
      <c r="H45" s="35"/>
      <c r="I45" s="67">
        <v>0.42</v>
      </c>
      <c r="J45" s="67">
        <v>-3.29</v>
      </c>
      <c r="K45" s="67">
        <v>14532749.266316</v>
      </c>
      <c r="L45" s="86">
        <f t="shared" si="6"/>
        <v>855321.32670825033</v>
      </c>
      <c r="M45" s="15">
        <v>98.36</v>
      </c>
      <c r="N45" s="15">
        <v>0.12</v>
      </c>
      <c r="O45" s="15">
        <v>1.44</v>
      </c>
      <c r="P45" s="15">
        <v>2466200</v>
      </c>
      <c r="Q45" s="89">
        <f t="shared" si="7"/>
        <v>7999.7404998621405</v>
      </c>
      <c r="R45" s="67">
        <v>16990.982</v>
      </c>
      <c r="S45" s="67">
        <v>7343.7780000000002</v>
      </c>
      <c r="T45" s="79">
        <v>308285</v>
      </c>
      <c r="U45" s="22"/>
      <c r="V45" s="67">
        <v>23718218.772852998</v>
      </c>
      <c r="W45" s="77">
        <f t="shared" si="8"/>
        <v>1395929.839302578</v>
      </c>
      <c r="X45" s="126"/>
      <c r="Y45" s="77">
        <v>3635475</v>
      </c>
      <c r="Z45" s="83">
        <f t="shared" si="9"/>
        <v>11792.57829605722</v>
      </c>
      <c r="AA45" s="95">
        <v>25283.9</v>
      </c>
      <c r="AB45" s="96">
        <f t="shared" si="10"/>
        <v>12804525.477000002</v>
      </c>
      <c r="AC45" s="96">
        <f t="shared" si="11"/>
        <v>753607.14742679393</v>
      </c>
      <c r="AD45" s="96">
        <f t="shared" si="12"/>
        <v>128809.36105105116</v>
      </c>
      <c r="AE45" s="23">
        <f t="shared" si="13"/>
        <v>0.105</v>
      </c>
      <c r="AF45" s="23">
        <f t="shared" si="14"/>
        <v>0.03</v>
      </c>
      <c r="AG45" s="23">
        <f t="shared" si="15"/>
        <v>-0.82250000000000001</v>
      </c>
      <c r="AH45" s="23">
        <f t="shared" si="16"/>
        <v>0.36</v>
      </c>
      <c r="AI45" s="23">
        <f t="shared" si="47"/>
        <v>144.12457093962473</v>
      </c>
      <c r="AJ45" s="24">
        <f t="shared" si="17"/>
        <v>99.406792895472634</v>
      </c>
      <c r="AK45" s="23">
        <f t="shared" si="48"/>
        <v>420.11725998218344</v>
      </c>
      <c r="AL45" s="24">
        <f t="shared" si="18"/>
        <v>97.648610551857274</v>
      </c>
      <c r="AM45" s="23">
        <f t="shared" si="49"/>
        <v>131.97465884659348</v>
      </c>
      <c r="AN45" s="24">
        <f t="shared" si="19"/>
        <v>98.862941360890872</v>
      </c>
      <c r="AO45" s="24">
        <f t="shared" si="50"/>
        <v>299.43353020788373</v>
      </c>
      <c r="AP45" s="24">
        <f t="shared" si="20"/>
        <v>95.551979666436949</v>
      </c>
      <c r="AQ45" s="24">
        <f t="shared" si="21"/>
        <v>100.13544375129759</v>
      </c>
      <c r="AR45" s="27">
        <f t="shared" si="22"/>
        <v>463.73721041416729</v>
      </c>
      <c r="AS45" s="28">
        <f t="shared" si="23"/>
        <v>0.91693879408430601</v>
      </c>
      <c r="AT45" s="28">
        <f t="shared" si="24"/>
        <v>91.69387940843059</v>
      </c>
      <c r="AU45" s="28">
        <f t="shared" si="25"/>
        <v>0.84482264733234347</v>
      </c>
      <c r="AV45" s="28">
        <f t="shared" si="51"/>
        <v>-11.098305061968091</v>
      </c>
      <c r="AW45" s="28">
        <f t="shared" si="26"/>
        <v>84.482264733234345</v>
      </c>
      <c r="AX45" s="28">
        <f t="shared" si="52"/>
        <v>-11.098305061968096</v>
      </c>
      <c r="AY45" s="28">
        <f t="shared" si="27"/>
        <v>-0.2299903211324672</v>
      </c>
      <c r="AZ45" s="28">
        <f t="shared" si="28"/>
        <v>-0.91996128452986881</v>
      </c>
      <c r="BA45" s="24">
        <f t="shared" si="29"/>
        <v>92.619096358883183</v>
      </c>
      <c r="BB45" s="24">
        <f t="shared" si="30"/>
        <v>98.290958094720921</v>
      </c>
      <c r="BC45" s="29">
        <f t="shared" si="31"/>
        <v>4.5992204503161842</v>
      </c>
      <c r="BD45" s="29">
        <f t="shared" si="53"/>
        <v>-0.8259011939696137</v>
      </c>
      <c r="BE45" s="29">
        <f t="shared" si="54"/>
        <v>-3.3036047758784548</v>
      </c>
      <c r="BF45" s="29">
        <f t="shared" si="32"/>
        <v>4.5937344602269308</v>
      </c>
      <c r="BG45" s="29">
        <f t="shared" si="55"/>
        <v>0.3593535510130863</v>
      </c>
      <c r="BH45" s="29">
        <f t="shared" si="56"/>
        <v>1.4374142040523452</v>
      </c>
      <c r="BI45" s="29">
        <f t="shared" si="33"/>
        <v>4.6065237070779776</v>
      </c>
      <c r="BJ45" s="30">
        <f t="shared" si="63"/>
        <v>6.1393180349196061</v>
      </c>
      <c r="BK45" s="29">
        <f t="shared" si="35"/>
        <v>-8.6714554771914684E-2</v>
      </c>
      <c r="BL45" s="29">
        <f t="shared" si="64"/>
        <v>4.5184556312161765</v>
      </c>
      <c r="BM45" s="29">
        <f t="shared" si="65"/>
        <v>-0.16862855846765787</v>
      </c>
      <c r="BN45" s="29">
        <f t="shared" si="57"/>
        <v>-11.763897798032977</v>
      </c>
      <c r="BO45" s="29">
        <f t="shared" si="66"/>
        <v>4.4365416275204339</v>
      </c>
      <c r="BP45" s="29">
        <f t="shared" si="58"/>
        <v>-11.763897798032907</v>
      </c>
      <c r="BQ45" s="29">
        <f t="shared" si="59"/>
        <v>4.607866547535834</v>
      </c>
      <c r="BR45" s="29" t="e">
        <f t="shared" si="60"/>
        <v>#NUM!</v>
      </c>
      <c r="BS45" s="29">
        <f t="shared" si="61"/>
        <v>4.5284953445688547</v>
      </c>
      <c r="BT45" s="29">
        <f t="shared" si="38"/>
        <v>16.491915230746066</v>
      </c>
      <c r="BU45" s="29">
        <f t="shared" si="39"/>
        <v>16.981754035380899</v>
      </c>
      <c r="BV45" s="29">
        <f t="shared" si="62"/>
        <v>4.5886342173479919</v>
      </c>
      <c r="BW45" s="29">
        <f t="shared" si="40"/>
        <v>15.106250334415405</v>
      </c>
      <c r="BX45" s="64">
        <f t="shared" si="41"/>
        <v>4.5879320401627419</v>
      </c>
      <c r="BY45" s="90">
        <f t="shared" si="42"/>
        <v>14.149071302662218</v>
      </c>
      <c r="BZ45" s="90">
        <f t="shared" si="43"/>
        <v>9.3752256546154698</v>
      </c>
      <c r="CA45" s="90">
        <f t="shared" si="44"/>
        <v>13.659232498027386</v>
      </c>
      <c r="CB45" s="90">
        <f t="shared" si="45"/>
        <v>8.9871643826186336</v>
      </c>
      <c r="CC45" s="98">
        <f t="shared" si="46"/>
        <v>13.532626486576694</v>
      </c>
      <c r="CD45" s="98">
        <f t="shared" si="46"/>
        <v>11.766088768979191</v>
      </c>
    </row>
    <row r="46" spans="1:82">
      <c r="A46" s="21" t="s">
        <v>45</v>
      </c>
      <c r="B46" s="67">
        <v>526.29</v>
      </c>
      <c r="C46" s="113">
        <v>105.268936411753</v>
      </c>
      <c r="D46" s="113">
        <v>88.525050030594699</v>
      </c>
      <c r="E46" s="116"/>
      <c r="F46" s="116"/>
      <c r="G46" s="67">
        <v>93.28</v>
      </c>
      <c r="H46" s="35"/>
      <c r="I46" s="67">
        <v>0.42</v>
      </c>
      <c r="J46" s="67">
        <v>-0.25</v>
      </c>
      <c r="K46" s="67">
        <v>14770260.289889</v>
      </c>
      <c r="L46" s="86">
        <f t="shared" si="6"/>
        <v>867235.16971089982</v>
      </c>
      <c r="M46" s="15">
        <v>98.78</v>
      </c>
      <c r="N46" s="15">
        <v>0.13</v>
      </c>
      <c r="O46" s="15">
        <v>2.36</v>
      </c>
      <c r="P46" s="15">
        <v>2479425</v>
      </c>
      <c r="Q46" s="89">
        <f t="shared" si="7"/>
        <v>8026.6267400453216</v>
      </c>
      <c r="R46" s="67">
        <v>17031.436000009999</v>
      </c>
      <c r="S46" s="67">
        <v>7613.82</v>
      </c>
      <c r="T46" s="79">
        <v>308900</v>
      </c>
      <c r="U46" s="22"/>
      <c r="V46" s="67">
        <v>23412250.323088001</v>
      </c>
      <c r="W46" s="77">
        <f t="shared" si="8"/>
        <v>1374649.2264700555</v>
      </c>
      <c r="X46" s="126"/>
      <c r="Y46" s="77">
        <v>3651200</v>
      </c>
      <c r="Z46" s="83">
        <f t="shared" si="9"/>
        <v>11820.006474587246</v>
      </c>
      <c r="AA46" s="95">
        <v>25585.3</v>
      </c>
      <c r="AB46" s="96">
        <f t="shared" si="10"/>
        <v>13465287.536999999</v>
      </c>
      <c r="AC46" s="96">
        <f t="shared" si="11"/>
        <v>790613.75312052912</v>
      </c>
      <c r="AD46" s="96">
        <f t="shared" si="12"/>
        <v>135541.12563560726</v>
      </c>
      <c r="AE46" s="23">
        <f t="shared" si="13"/>
        <v>0.105</v>
      </c>
      <c r="AF46" s="23">
        <f t="shared" si="14"/>
        <v>3.2500000000000001E-2</v>
      </c>
      <c r="AG46" s="23">
        <f t="shared" si="15"/>
        <v>-6.25E-2</v>
      </c>
      <c r="AH46" s="23">
        <f t="shared" si="16"/>
        <v>0.59</v>
      </c>
      <c r="AI46" s="23">
        <f t="shared" si="47"/>
        <v>144.03449308278746</v>
      </c>
      <c r="AJ46" s="24">
        <f t="shared" si="17"/>
        <v>99.34466364991296</v>
      </c>
      <c r="AK46" s="23">
        <f t="shared" si="48"/>
        <v>419.06696683222799</v>
      </c>
      <c r="AL46" s="24">
        <f t="shared" si="18"/>
        <v>97.404489025477631</v>
      </c>
      <c r="AM46" s="23">
        <f t="shared" si="49"/>
        <v>132.75330933378839</v>
      </c>
      <c r="AN46" s="24">
        <f t="shared" si="19"/>
        <v>99.446232714920129</v>
      </c>
      <c r="AO46" s="24">
        <f t="shared" si="50"/>
        <v>306.50016152078979</v>
      </c>
      <c r="AP46" s="24">
        <f t="shared" si="20"/>
        <v>97.807006386564865</v>
      </c>
      <c r="AQ46" s="24">
        <f t="shared" si="21"/>
        <v>104.06232389840729</v>
      </c>
      <c r="AR46" s="27">
        <f t="shared" si="22"/>
        <v>485.06949740935886</v>
      </c>
      <c r="AS46" s="28">
        <f t="shared" si="23"/>
        <v>0.95911872071767168</v>
      </c>
      <c r="AT46" s="28">
        <f t="shared" si="24"/>
        <v>95.911872071767164</v>
      </c>
      <c r="AU46" s="28">
        <f t="shared" si="25"/>
        <v>0.84094181102328591</v>
      </c>
      <c r="AV46" s="28">
        <f t="shared" si="51"/>
        <v>-0.45936698327298509</v>
      </c>
      <c r="AW46" s="28">
        <f t="shared" si="26"/>
        <v>84.094181102328591</v>
      </c>
      <c r="AX46" s="28">
        <f t="shared" si="52"/>
        <v>-0.45936698327298353</v>
      </c>
      <c r="AY46" s="28">
        <f t="shared" si="27"/>
        <v>-4.6139491972130298E-2</v>
      </c>
      <c r="AZ46" s="28">
        <f t="shared" si="28"/>
        <v>-0.18455796788852119</v>
      </c>
      <c r="BA46" s="24">
        <f t="shared" si="29"/>
        <v>94.132784923619653</v>
      </c>
      <c r="BB46" s="24">
        <f t="shared" si="30"/>
        <v>98.81804345714194</v>
      </c>
      <c r="BC46" s="29">
        <f t="shared" si="31"/>
        <v>4.598595254922266</v>
      </c>
      <c r="BD46" s="29">
        <f t="shared" si="53"/>
        <v>-6.2519539391825418E-2</v>
      </c>
      <c r="BE46" s="29">
        <f t="shared" si="54"/>
        <v>-0.25007815756730167</v>
      </c>
      <c r="BF46" s="29">
        <f t="shared" si="32"/>
        <v>4.5996171233850864</v>
      </c>
      <c r="BG46" s="29">
        <f t="shared" si="55"/>
        <v>0.58826631581556654</v>
      </c>
      <c r="BH46" s="29">
        <f t="shared" si="56"/>
        <v>2.3530652632622662</v>
      </c>
      <c r="BI46" s="29">
        <f t="shared" si="33"/>
        <v>4.6449899879057739</v>
      </c>
      <c r="BJ46" s="30">
        <f t="shared" si="63"/>
        <v>6.1842921742994763</v>
      </c>
      <c r="BK46" s="29">
        <f t="shared" si="35"/>
        <v>-4.1740415392044782E-2</v>
      </c>
      <c r="BL46" s="29">
        <f t="shared" si="64"/>
        <v>4.5634297705960467</v>
      </c>
      <c r="BM46" s="29">
        <f t="shared" si="65"/>
        <v>-0.17323281162495721</v>
      </c>
      <c r="BN46" s="29">
        <f t="shared" si="57"/>
        <v>-0.46042531572993428</v>
      </c>
      <c r="BO46" s="29">
        <f t="shared" si="66"/>
        <v>4.4319373743631338</v>
      </c>
      <c r="BP46" s="29">
        <f t="shared" si="58"/>
        <v>-0.46042531573000645</v>
      </c>
      <c r="BQ46" s="29">
        <f t="shared" si="59"/>
        <v>4.535605722602182</v>
      </c>
      <c r="BR46" s="29" t="e">
        <f t="shared" si="60"/>
        <v>#NUM!</v>
      </c>
      <c r="BS46" s="29">
        <f t="shared" si="61"/>
        <v>4.5447063910517791</v>
      </c>
      <c r="BT46" s="29">
        <f t="shared" si="38"/>
        <v>16.508126277228993</v>
      </c>
      <c r="BU46" s="29">
        <f t="shared" si="39"/>
        <v>16.968769961420833</v>
      </c>
      <c r="BV46" s="29">
        <f t="shared" si="62"/>
        <v>4.5928951551124788</v>
      </c>
      <c r="BW46" s="29">
        <f t="shared" si="40"/>
        <v>15.110566438649894</v>
      </c>
      <c r="BX46" s="64">
        <f t="shared" si="41"/>
        <v>4.5932802141641416</v>
      </c>
      <c r="BY46" s="90">
        <f t="shared" si="42"/>
        <v>14.133709148515445</v>
      </c>
      <c r="BZ46" s="90">
        <f t="shared" si="43"/>
        <v>9.3775488387253585</v>
      </c>
      <c r="CA46" s="90">
        <f t="shared" si="44"/>
        <v>13.673065464323603</v>
      </c>
      <c r="CB46" s="90">
        <f t="shared" si="45"/>
        <v>8.9905196364954314</v>
      </c>
      <c r="CC46" s="98">
        <f t="shared" si="46"/>
        <v>13.580564825494744</v>
      </c>
      <c r="CD46" s="98">
        <f t="shared" si="46"/>
        <v>11.817030383477865</v>
      </c>
    </row>
    <row r="47" spans="1:82">
      <c r="A47" s="21" t="s">
        <v>46</v>
      </c>
      <c r="B47" s="67">
        <v>543.09</v>
      </c>
      <c r="C47" s="113">
        <v>104.751107506575</v>
      </c>
      <c r="D47" s="113">
        <v>88.484205022242506</v>
      </c>
      <c r="E47" s="116"/>
      <c r="F47" s="116"/>
      <c r="G47" s="67">
        <v>99.42</v>
      </c>
      <c r="H47" s="35"/>
      <c r="I47" s="67">
        <v>0.51</v>
      </c>
      <c r="J47" s="67">
        <v>1.19</v>
      </c>
      <c r="K47" s="67">
        <v>15534089.347405</v>
      </c>
      <c r="L47" s="86">
        <f t="shared" si="6"/>
        <v>909869.45828773791</v>
      </c>
      <c r="M47" s="15">
        <v>99.74</v>
      </c>
      <c r="N47" s="15">
        <v>0.19</v>
      </c>
      <c r="O47" s="15">
        <v>1.76</v>
      </c>
      <c r="P47" s="15">
        <v>2499600</v>
      </c>
      <c r="Q47" s="89">
        <f t="shared" si="7"/>
        <v>8077.374239393519</v>
      </c>
      <c r="R47" s="67">
        <v>17072.877000002001</v>
      </c>
      <c r="S47" s="67">
        <v>7682.79</v>
      </c>
      <c r="T47" s="79">
        <v>309457</v>
      </c>
      <c r="U47" s="22"/>
      <c r="V47" s="67">
        <v>24459475.988696001</v>
      </c>
      <c r="W47" s="77">
        <f t="shared" si="8"/>
        <v>1432651.0985051398</v>
      </c>
      <c r="X47" s="126"/>
      <c r="Y47" s="77">
        <v>3686475</v>
      </c>
      <c r="Z47" s="83">
        <f t="shared" si="9"/>
        <v>11912.721315077701</v>
      </c>
      <c r="AA47" s="95">
        <v>25118.5</v>
      </c>
      <c r="AB47" s="96">
        <f t="shared" si="10"/>
        <v>13641606.165000001</v>
      </c>
      <c r="AC47" s="96">
        <f t="shared" si="11"/>
        <v>799022.10769739642</v>
      </c>
      <c r="AD47" s="96">
        <f t="shared" si="12"/>
        <v>136908.63973532844</v>
      </c>
      <c r="AE47" s="23">
        <f t="shared" si="13"/>
        <v>0.1275</v>
      </c>
      <c r="AF47" s="23">
        <f t="shared" si="14"/>
        <v>4.7500000000000001E-2</v>
      </c>
      <c r="AG47" s="23">
        <f t="shared" si="15"/>
        <v>0.29749999999999999</v>
      </c>
      <c r="AH47" s="23">
        <f t="shared" si="16"/>
        <v>0.44</v>
      </c>
      <c r="AI47" s="23">
        <f t="shared" si="47"/>
        <v>144.46299569970876</v>
      </c>
      <c r="AJ47" s="24">
        <f t="shared" si="17"/>
        <v>99.640214024271444</v>
      </c>
      <c r="AK47" s="23">
        <f t="shared" si="48"/>
        <v>424.05386373753151</v>
      </c>
      <c r="AL47" s="24">
        <f t="shared" si="18"/>
        <v>98.563602444880814</v>
      </c>
      <c r="AM47" s="23">
        <f t="shared" si="49"/>
        <v>133.33742389485707</v>
      </c>
      <c r="AN47" s="24">
        <f t="shared" si="19"/>
        <v>99.883796138865776</v>
      </c>
      <c r="AO47" s="24">
        <f t="shared" si="50"/>
        <v>311.89456436355573</v>
      </c>
      <c r="AP47" s="24">
        <f t="shared" si="20"/>
        <v>99.528409698968417</v>
      </c>
      <c r="AQ47" s="24">
        <f t="shared" si="21"/>
        <v>107.38415604701974</v>
      </c>
      <c r="AR47" s="27">
        <f t="shared" si="22"/>
        <v>501.26484773708671</v>
      </c>
      <c r="AS47" s="28">
        <f t="shared" si="23"/>
        <v>0.99114147987046197</v>
      </c>
      <c r="AT47" s="28">
        <f t="shared" si="24"/>
        <v>99.114147987046181</v>
      </c>
      <c r="AU47" s="28">
        <f t="shared" si="25"/>
        <v>0.84470901672031051</v>
      </c>
      <c r="AV47" s="28">
        <f t="shared" si="51"/>
        <v>0.44797459796184225</v>
      </c>
      <c r="AW47" s="28">
        <f t="shared" si="26"/>
        <v>84.470901672031047</v>
      </c>
      <c r="AX47" s="28">
        <f t="shared" si="52"/>
        <v>0.44797459796183808</v>
      </c>
      <c r="AY47" s="28">
        <f t="shared" si="27"/>
        <v>0.11156469015511927</v>
      </c>
      <c r="AZ47" s="28">
        <f t="shared" si="28"/>
        <v>0.44625876062047709</v>
      </c>
      <c r="BA47" s="24">
        <f t="shared" si="29"/>
        <v>99.000766596142014</v>
      </c>
      <c r="BB47" s="24">
        <f t="shared" si="30"/>
        <v>99.622122639511971</v>
      </c>
      <c r="BC47" s="29">
        <f t="shared" si="31"/>
        <v>4.6015658383670983</v>
      </c>
      <c r="BD47" s="29">
        <f t="shared" si="53"/>
        <v>0.29705834448323643</v>
      </c>
      <c r="BE47" s="29">
        <f t="shared" si="54"/>
        <v>1.1882333779329457</v>
      </c>
      <c r="BF47" s="29">
        <f t="shared" si="32"/>
        <v>4.604007471686379</v>
      </c>
      <c r="BG47" s="29">
        <f t="shared" si="55"/>
        <v>0.43903483012925903</v>
      </c>
      <c r="BH47" s="29">
        <f t="shared" si="56"/>
        <v>1.7561393205170361</v>
      </c>
      <c r="BI47" s="29">
        <f t="shared" si="33"/>
        <v>4.6764126483525326</v>
      </c>
      <c r="BJ47" s="30">
        <f t="shared" si="63"/>
        <v>6.2171345996026952</v>
      </c>
      <c r="BK47" s="29">
        <f t="shared" si="35"/>
        <v>-8.8979900888254745E-3</v>
      </c>
      <c r="BL47" s="29">
        <f t="shared" si="64"/>
        <v>4.5962721958992656</v>
      </c>
      <c r="BM47" s="29">
        <f t="shared" si="65"/>
        <v>-0.16876306984098333</v>
      </c>
      <c r="BN47" s="29">
        <f t="shared" si="57"/>
        <v>0.44697417839738851</v>
      </c>
      <c r="BO47" s="29">
        <f t="shared" si="66"/>
        <v>4.4364071161471079</v>
      </c>
      <c r="BP47" s="29">
        <f t="shared" si="58"/>
        <v>0.44697417839740794</v>
      </c>
      <c r="BQ47" s="29">
        <f t="shared" si="59"/>
        <v>4.5993533006665261</v>
      </c>
      <c r="BR47" s="29" t="e">
        <f t="shared" si="60"/>
        <v>#NUM!</v>
      </c>
      <c r="BS47" s="29">
        <f t="shared" si="61"/>
        <v>4.595127593499984</v>
      </c>
      <c r="BT47" s="29">
        <f t="shared" si="38"/>
        <v>16.558547479677195</v>
      </c>
      <c r="BU47" s="29">
        <f t="shared" si="39"/>
        <v>17.012528264800689</v>
      </c>
      <c r="BV47" s="29">
        <f t="shared" si="62"/>
        <v>4.6025668001179767</v>
      </c>
      <c r="BW47" s="29">
        <f t="shared" si="40"/>
        <v>15.120181274888781</v>
      </c>
      <c r="BX47" s="64">
        <f t="shared" si="41"/>
        <v>4.6013842547812382</v>
      </c>
      <c r="BY47" s="90">
        <f t="shared" si="42"/>
        <v>14.175037200895185</v>
      </c>
      <c r="BZ47" s="90">
        <f t="shared" si="43"/>
        <v>9.3853621261804552</v>
      </c>
      <c r="CA47" s="90">
        <f t="shared" si="44"/>
        <v>13.721056415771692</v>
      </c>
      <c r="CB47" s="90">
        <f t="shared" si="45"/>
        <v>8.9968221283287377</v>
      </c>
      <c r="CC47" s="98">
        <f t="shared" si="46"/>
        <v>13.591143893573882</v>
      </c>
      <c r="CD47" s="98">
        <f t="shared" si="46"/>
        <v>11.827069119112288</v>
      </c>
    </row>
    <row r="48" spans="1:82">
      <c r="A48" s="21" t="s">
        <v>47</v>
      </c>
      <c r="B48" s="67">
        <v>485.23</v>
      </c>
      <c r="C48" s="113">
        <v>114.986192391652</v>
      </c>
      <c r="D48" s="113">
        <v>88.582922151411793</v>
      </c>
      <c r="E48" s="116"/>
      <c r="F48" s="116"/>
      <c r="G48" s="67">
        <v>100.49</v>
      </c>
      <c r="H48" s="35"/>
      <c r="I48" s="67">
        <v>1.76</v>
      </c>
      <c r="J48" s="67">
        <v>2.2400000000000002</v>
      </c>
      <c r="K48" s="67">
        <v>16024794.311845001</v>
      </c>
      <c r="L48" s="86">
        <f t="shared" si="6"/>
        <v>936437.06815810979</v>
      </c>
      <c r="M48" s="15">
        <v>100.41</v>
      </c>
      <c r="N48" s="15">
        <v>0.18</v>
      </c>
      <c r="O48" s="15">
        <v>1.17</v>
      </c>
      <c r="P48" s="15">
        <v>2515775</v>
      </c>
      <c r="Q48" s="89">
        <f t="shared" si="7"/>
        <v>8113.6496305637174</v>
      </c>
      <c r="R48" s="67">
        <v>17112.515999996001</v>
      </c>
      <c r="S48" s="67">
        <v>7836.3239999999996</v>
      </c>
      <c r="T48" s="79">
        <v>310067</v>
      </c>
      <c r="U48" s="22"/>
      <c r="V48" s="67">
        <v>25085266.746987</v>
      </c>
      <c r="W48" s="77">
        <f t="shared" si="8"/>
        <v>1465901.7263734252</v>
      </c>
      <c r="X48" s="126"/>
      <c r="Y48" s="77">
        <v>3711375</v>
      </c>
      <c r="Z48" s="83">
        <f t="shared" si="9"/>
        <v>11969.590443355792</v>
      </c>
      <c r="AA48" s="95">
        <v>26430</v>
      </c>
      <c r="AB48" s="96">
        <f t="shared" si="10"/>
        <v>12824628.9</v>
      </c>
      <c r="AC48" s="96">
        <f t="shared" si="11"/>
        <v>749429.76824699517</v>
      </c>
      <c r="AD48" s="96">
        <f t="shared" si="12"/>
        <v>127992.60864441589</v>
      </c>
      <c r="AE48" s="23">
        <f t="shared" si="13"/>
        <v>0.44</v>
      </c>
      <c r="AF48" s="23">
        <f t="shared" si="14"/>
        <v>4.4999999999999998E-2</v>
      </c>
      <c r="AG48" s="23">
        <f t="shared" si="15"/>
        <v>0.56000000000000005</v>
      </c>
      <c r="AH48" s="23">
        <f t="shared" si="16"/>
        <v>0.29249999999999998</v>
      </c>
      <c r="AI48" s="23">
        <f t="shared" si="47"/>
        <v>145.27198847562713</v>
      </c>
      <c r="AJ48" s="24">
        <f t="shared" si="17"/>
        <v>100.19819922280738</v>
      </c>
      <c r="AK48" s="23">
        <f t="shared" si="48"/>
        <v>433.55267028525219</v>
      </c>
      <c r="AL48" s="24">
        <f t="shared" si="18"/>
        <v>100.77142713964614</v>
      </c>
      <c r="AM48" s="23">
        <f t="shared" si="49"/>
        <v>133.72743585974953</v>
      </c>
      <c r="AN48" s="24">
        <f t="shared" si="19"/>
        <v>100.17595624257196</v>
      </c>
      <c r="AO48" s="24">
        <f t="shared" si="50"/>
        <v>315.54373076660937</v>
      </c>
      <c r="AP48" s="24">
        <f t="shared" si="20"/>
        <v>100.69289209244636</v>
      </c>
      <c r="AQ48" s="24">
        <f t="shared" si="21"/>
        <v>95.943607944715225</v>
      </c>
      <c r="AR48" s="27">
        <f t="shared" si="22"/>
        <v>446.66948104116358</v>
      </c>
      <c r="AS48" s="28">
        <f t="shared" si="23"/>
        <v>0.88319109638486515</v>
      </c>
      <c r="AT48" s="28">
        <f t="shared" si="24"/>
        <v>88.319109638486509</v>
      </c>
      <c r="AU48" s="28">
        <f t="shared" si="25"/>
        <v>0.77037877599852522</v>
      </c>
      <c r="AV48" s="28">
        <f t="shared" si="51"/>
        <v>-8.7995083810495878</v>
      </c>
      <c r="AW48" s="28">
        <f t="shared" si="26"/>
        <v>77.037877599852521</v>
      </c>
      <c r="AX48" s="28">
        <f t="shared" si="52"/>
        <v>-8.799508381049586</v>
      </c>
      <c r="AY48" s="28">
        <f t="shared" si="27"/>
        <v>2.4157974333261611</v>
      </c>
      <c r="AZ48" s="28">
        <f t="shared" si="28"/>
        <v>9.6631897333046446</v>
      </c>
      <c r="BA48" s="24">
        <f t="shared" si="29"/>
        <v>102.12809299202168</v>
      </c>
      <c r="BB48" s="24">
        <f t="shared" si="30"/>
        <v>100.26678091831423</v>
      </c>
      <c r="BC48" s="29">
        <f t="shared" si="31"/>
        <v>4.6071502166609992</v>
      </c>
      <c r="BD48" s="29">
        <f t="shared" si="53"/>
        <v>0.55843782939009046</v>
      </c>
      <c r="BE48" s="29">
        <f t="shared" si="54"/>
        <v>2.2337513175603618</v>
      </c>
      <c r="BF48" s="29">
        <f t="shared" si="32"/>
        <v>4.6069282021973565</v>
      </c>
      <c r="BG48" s="29">
        <f t="shared" si="55"/>
        <v>0.29207305109775206</v>
      </c>
      <c r="BH48" s="29">
        <f t="shared" si="56"/>
        <v>1.1682922043910082</v>
      </c>
      <c r="BI48" s="29">
        <f t="shared" si="33"/>
        <v>4.563760601628184</v>
      </c>
      <c r="BJ48" s="30">
        <f t="shared" si="63"/>
        <v>6.1018189050954232</v>
      </c>
      <c r="BK48" s="29">
        <f t="shared" si="35"/>
        <v>-0.12421368459609763</v>
      </c>
      <c r="BL48" s="29">
        <f t="shared" si="64"/>
        <v>4.4809565013919936</v>
      </c>
      <c r="BM48" s="29">
        <f t="shared" si="65"/>
        <v>-0.26087296820465117</v>
      </c>
      <c r="BN48" s="29">
        <f t="shared" si="57"/>
        <v>-9.2109898363667835</v>
      </c>
      <c r="BO48" s="29">
        <f t="shared" si="66"/>
        <v>4.3442972177834402</v>
      </c>
      <c r="BP48" s="29">
        <f t="shared" si="58"/>
        <v>-9.2109898363667675</v>
      </c>
      <c r="BQ48" s="29">
        <f t="shared" si="59"/>
        <v>4.6100582200608669</v>
      </c>
      <c r="BR48" s="29" t="e">
        <f t="shared" si="60"/>
        <v>#NUM!</v>
      </c>
      <c r="BS48" s="29">
        <f t="shared" si="61"/>
        <v>4.6262278390571305</v>
      </c>
      <c r="BT48" s="29">
        <f t="shared" si="38"/>
        <v>16.589647725234343</v>
      </c>
      <c r="BU48" s="29">
        <f t="shared" si="39"/>
        <v>17.03779124956877</v>
      </c>
      <c r="BV48" s="29">
        <f t="shared" si="62"/>
        <v>4.6092618038913447</v>
      </c>
      <c r="BW48" s="29">
        <f t="shared" si="40"/>
        <v>15.126912985867103</v>
      </c>
      <c r="BX48" s="64">
        <f t="shared" si="41"/>
        <v>4.6078344428847942</v>
      </c>
      <c r="BY48" s="90">
        <f t="shared" si="42"/>
        <v>14.197981123965828</v>
      </c>
      <c r="BZ48" s="90">
        <f t="shared" si="43"/>
        <v>9.3901245827081663</v>
      </c>
      <c r="CA48" s="90">
        <f t="shared" si="44"/>
        <v>13.749837599631404</v>
      </c>
      <c r="CB48" s="90">
        <f t="shared" si="45"/>
        <v>9.0013030619816838</v>
      </c>
      <c r="CC48" s="98">
        <f t="shared" si="46"/>
        <v>13.527067887327009</v>
      </c>
      <c r="CD48" s="98">
        <f t="shared" si="46"/>
        <v>11.759727796268949</v>
      </c>
    </row>
    <row r="49" spans="1:82">
      <c r="A49" s="21" t="s">
        <v>48</v>
      </c>
      <c r="B49" s="67">
        <v>468.37</v>
      </c>
      <c r="C49" s="113">
        <v>129.03992030697501</v>
      </c>
      <c r="D49" s="113">
        <v>90.722906111110902</v>
      </c>
      <c r="E49" s="116"/>
      <c r="F49" s="116"/>
      <c r="G49" s="67">
        <v>106.79</v>
      </c>
      <c r="H49" s="35"/>
      <c r="I49" s="67">
        <v>2.9</v>
      </c>
      <c r="J49" s="67">
        <v>2.4700000000000002</v>
      </c>
      <c r="K49" s="67">
        <v>16434367.411429999</v>
      </c>
      <c r="L49" s="86">
        <f t="shared" si="6"/>
        <v>957910.21301747207</v>
      </c>
      <c r="M49" s="15">
        <v>101.05</v>
      </c>
      <c r="N49" s="15">
        <v>0.18</v>
      </c>
      <c r="O49" s="15">
        <v>1.27</v>
      </c>
      <c r="P49" s="15">
        <v>2541525</v>
      </c>
      <c r="Q49" s="89">
        <f t="shared" si="7"/>
        <v>8180.523368095789</v>
      </c>
      <c r="R49" s="67">
        <v>17156.48</v>
      </c>
      <c r="S49" s="67">
        <v>7917.5940000000001</v>
      </c>
      <c r="T49" s="79">
        <v>310680</v>
      </c>
      <c r="U49" s="22"/>
      <c r="V49" s="67">
        <v>25245696.763620999</v>
      </c>
      <c r="W49" s="77">
        <f t="shared" si="8"/>
        <v>1471496.2954884102</v>
      </c>
      <c r="X49" s="126"/>
      <c r="Y49" s="77">
        <v>3734750</v>
      </c>
      <c r="Z49" s="83">
        <f t="shared" si="9"/>
        <v>12021.21153598558</v>
      </c>
      <c r="AA49" s="95">
        <v>27816.799999999999</v>
      </c>
      <c r="AB49" s="96">
        <f t="shared" si="10"/>
        <v>13028554.616</v>
      </c>
      <c r="AC49" s="96">
        <f t="shared" si="11"/>
        <v>759395.55293393519</v>
      </c>
      <c r="AD49" s="96">
        <f t="shared" si="12"/>
        <v>129229.83775936374</v>
      </c>
      <c r="AE49" s="23">
        <f t="shared" si="13"/>
        <v>0.72499999999999998</v>
      </c>
      <c r="AF49" s="23">
        <f t="shared" si="14"/>
        <v>4.4999999999999998E-2</v>
      </c>
      <c r="AG49" s="23">
        <f t="shared" si="15"/>
        <v>0.61750000000000005</v>
      </c>
      <c r="AH49" s="23">
        <f t="shared" si="16"/>
        <v>0.3175</v>
      </c>
      <c r="AI49" s="23">
        <f t="shared" si="47"/>
        <v>146.16904300446413</v>
      </c>
      <c r="AJ49" s="24">
        <f t="shared" si="17"/>
        <v>100.81692310300821</v>
      </c>
      <c r="AK49" s="23">
        <f t="shared" si="48"/>
        <v>444.26142124129791</v>
      </c>
      <c r="AL49" s="24">
        <f t="shared" si="18"/>
        <v>103.26048138999539</v>
      </c>
      <c r="AM49" s="23">
        <f t="shared" si="49"/>
        <v>134.15202046860423</v>
      </c>
      <c r="AN49" s="24">
        <f t="shared" si="19"/>
        <v>100.49401490364214</v>
      </c>
      <c r="AO49" s="24">
        <f t="shared" si="50"/>
        <v>319.55113614734529</v>
      </c>
      <c r="AP49" s="24">
        <f t="shared" si="20"/>
        <v>101.97169182202042</v>
      </c>
      <c r="AQ49" s="24">
        <f t="shared" si="21"/>
        <v>92.609912109857746</v>
      </c>
      <c r="AR49" s="27">
        <f t="shared" si="22"/>
        <v>429.86381066311827</v>
      </c>
      <c r="AS49" s="28">
        <f t="shared" si="23"/>
        <v>0.84996156296773751</v>
      </c>
      <c r="AT49" s="28">
        <f t="shared" si="24"/>
        <v>84.996156296773734</v>
      </c>
      <c r="AU49" s="28">
        <f t="shared" si="25"/>
        <v>0.70306077293979119</v>
      </c>
      <c r="AV49" s="28">
        <f t="shared" si="51"/>
        <v>-8.7382992829053361</v>
      </c>
      <c r="AW49" s="28">
        <f t="shared" si="26"/>
        <v>70.306077293979115</v>
      </c>
      <c r="AX49" s="28">
        <f t="shared" si="52"/>
        <v>-8.7382992829053396</v>
      </c>
      <c r="AY49" s="28">
        <f t="shared" si="27"/>
        <v>4.6412549689164972</v>
      </c>
      <c r="AZ49" s="28">
        <f t="shared" si="28"/>
        <v>18.565019875665989</v>
      </c>
      <c r="BA49" s="24">
        <f t="shared" si="29"/>
        <v>104.73835548821664</v>
      </c>
      <c r="BB49" s="24">
        <f t="shared" si="30"/>
        <v>101.29305298503186</v>
      </c>
      <c r="BC49" s="29">
        <f t="shared" si="31"/>
        <v>4.6133062294723359</v>
      </c>
      <c r="BD49" s="29">
        <f t="shared" si="53"/>
        <v>0.61560128113367085</v>
      </c>
      <c r="BE49" s="29">
        <f t="shared" si="54"/>
        <v>2.4624051245346834</v>
      </c>
      <c r="BF49" s="29">
        <f t="shared" si="32"/>
        <v>4.6100981725281773</v>
      </c>
      <c r="BG49" s="29">
        <f t="shared" si="55"/>
        <v>0.31699703308207816</v>
      </c>
      <c r="BH49" s="29">
        <f t="shared" si="56"/>
        <v>1.2679881323283126</v>
      </c>
      <c r="BI49" s="29">
        <f t="shared" si="33"/>
        <v>4.5283961781466093</v>
      </c>
      <c r="BJ49" s="30">
        <f t="shared" si="63"/>
        <v>6.0634684391333327</v>
      </c>
      <c r="BK49" s="29">
        <f t="shared" si="35"/>
        <v>-0.16256415055818754</v>
      </c>
      <c r="BL49" s="29">
        <f t="shared" si="64"/>
        <v>4.442606035429904</v>
      </c>
      <c r="BM49" s="29">
        <f t="shared" si="65"/>
        <v>-0.35231194291387158</v>
      </c>
      <c r="BN49" s="29">
        <f t="shared" si="57"/>
        <v>-9.1438974709220417</v>
      </c>
      <c r="BO49" s="29">
        <f t="shared" si="66"/>
        <v>4.2528582430742201</v>
      </c>
      <c r="BP49" s="29">
        <f t="shared" si="58"/>
        <v>-9.1438974709220133</v>
      </c>
      <c r="BQ49" s="29">
        <f t="shared" si="59"/>
        <v>4.670864289183454</v>
      </c>
      <c r="BR49" s="29" t="e">
        <f t="shared" si="60"/>
        <v>#NUM!</v>
      </c>
      <c r="BS49" s="29">
        <f t="shared" si="61"/>
        <v>4.6514653878326895</v>
      </c>
      <c r="BT49" s="29">
        <f t="shared" si="38"/>
        <v>16.6148852740099</v>
      </c>
      <c r="BU49" s="29">
        <f t="shared" si="39"/>
        <v>17.044166273958488</v>
      </c>
      <c r="BV49" s="29">
        <f t="shared" si="62"/>
        <v>4.61561544384963</v>
      </c>
      <c r="BW49" s="29">
        <f t="shared" si="40"/>
        <v>15.133191439904564</v>
      </c>
      <c r="BX49" s="64">
        <f t="shared" si="41"/>
        <v>4.6180178302754928</v>
      </c>
      <c r="BY49" s="90">
        <f t="shared" si="42"/>
        <v>14.201790329145469</v>
      </c>
      <c r="BZ49" s="90">
        <f t="shared" si="43"/>
        <v>9.3944279963531176</v>
      </c>
      <c r="CA49" s="90">
        <f t="shared" si="44"/>
        <v>13.772509329196881</v>
      </c>
      <c r="CB49" s="90">
        <f t="shared" si="45"/>
        <v>9.009511408979872</v>
      </c>
      <c r="CC49" s="98">
        <f t="shared" si="46"/>
        <v>13.540278070736797</v>
      </c>
      <c r="CD49" s="98">
        <f t="shared" si="46"/>
        <v>11.769347786077482</v>
      </c>
    </row>
    <row r="50" spans="1:82">
      <c r="A50" s="21" t="s">
        <v>49</v>
      </c>
      <c r="B50" s="67">
        <v>482.08</v>
      </c>
      <c r="C50" s="113">
        <v>129.42056095555401</v>
      </c>
      <c r="D50" s="113">
        <v>94.933587498938294</v>
      </c>
      <c r="E50" s="116"/>
      <c r="F50" s="116"/>
      <c r="G50" s="67">
        <v>102.2</v>
      </c>
      <c r="H50" s="35"/>
      <c r="I50" s="67">
        <v>3.43</v>
      </c>
      <c r="J50" s="67">
        <v>2.92</v>
      </c>
      <c r="K50" s="67">
        <v>16728062.187960001</v>
      </c>
      <c r="L50" s="86">
        <f t="shared" si="6"/>
        <v>972537.61130238068</v>
      </c>
      <c r="M50" s="15">
        <v>100.66</v>
      </c>
      <c r="N50" s="15">
        <v>0.15</v>
      </c>
      <c r="O50" s="15">
        <v>2.14</v>
      </c>
      <c r="P50" s="15">
        <v>2554275</v>
      </c>
      <c r="Q50" s="89">
        <f t="shared" si="7"/>
        <v>8208.0619298115962</v>
      </c>
      <c r="R50" s="67">
        <v>17200.426999998999</v>
      </c>
      <c r="S50" s="67">
        <v>7996.0609999999997</v>
      </c>
      <c r="T50" s="79">
        <v>311191</v>
      </c>
      <c r="U50" s="22"/>
      <c r="V50" s="67">
        <v>25590959.576315999</v>
      </c>
      <c r="W50" s="77">
        <f t="shared" si="8"/>
        <v>1487809.5512580874</v>
      </c>
      <c r="X50" s="126"/>
      <c r="Y50" s="77">
        <v>3720325</v>
      </c>
      <c r="Z50" s="83">
        <f t="shared" si="9"/>
        <v>11955.11759658859</v>
      </c>
      <c r="AA50" s="95">
        <v>31459.1</v>
      </c>
      <c r="AB50" s="96">
        <f t="shared" si="10"/>
        <v>15165802.927999999</v>
      </c>
      <c r="AC50" s="96">
        <f t="shared" si="11"/>
        <v>881710.83938793396</v>
      </c>
      <c r="AD50" s="96">
        <f t="shared" si="12"/>
        <v>149338.9644502583</v>
      </c>
      <c r="AE50" s="23">
        <f t="shared" si="13"/>
        <v>0.85750000000000004</v>
      </c>
      <c r="AF50" s="23">
        <f t="shared" si="14"/>
        <v>3.7499999999999999E-2</v>
      </c>
      <c r="AG50" s="23">
        <f t="shared" si="15"/>
        <v>0.73</v>
      </c>
      <c r="AH50" s="23">
        <f t="shared" si="16"/>
        <v>0.53500000000000003</v>
      </c>
      <c r="AI50" s="23">
        <f t="shared" si="47"/>
        <v>147.23607701839674</v>
      </c>
      <c r="AJ50" s="24">
        <f t="shared" si="17"/>
        <v>101.55288664166018</v>
      </c>
      <c r="AK50" s="23">
        <f t="shared" si="48"/>
        <v>457.23385474154378</v>
      </c>
      <c r="AL50" s="24">
        <f t="shared" si="18"/>
        <v>106.27568744658325</v>
      </c>
      <c r="AM50" s="23">
        <f t="shared" si="49"/>
        <v>134.86973377811125</v>
      </c>
      <c r="AN50" s="24">
        <f t="shared" si="19"/>
        <v>101.0316578833766</v>
      </c>
      <c r="AO50" s="24">
        <f t="shared" si="50"/>
        <v>326.38953046089853</v>
      </c>
      <c r="AP50" s="24">
        <f t="shared" si="20"/>
        <v>104.15388602701168</v>
      </c>
      <c r="AQ50" s="24">
        <f t="shared" si="21"/>
        <v>95.320764416850395</v>
      </c>
      <c r="AR50" s="27">
        <f t="shared" si="22"/>
        <v>441.59014948237211</v>
      </c>
      <c r="AS50" s="28">
        <f t="shared" si="23"/>
        <v>0.87314783039352273</v>
      </c>
      <c r="AT50" s="28">
        <f t="shared" si="24"/>
        <v>87.314783039352264</v>
      </c>
      <c r="AU50" s="28">
        <f t="shared" si="25"/>
        <v>0.73352786294552275</v>
      </c>
      <c r="AV50" s="28">
        <f t="shared" si="51"/>
        <v>4.3334930888457777</v>
      </c>
      <c r="AW50" s="28">
        <f t="shared" si="26"/>
        <v>73.352786294552274</v>
      </c>
      <c r="AX50" s="28">
        <f t="shared" si="52"/>
        <v>4.333493088845783</v>
      </c>
      <c r="AY50" s="28">
        <f t="shared" si="27"/>
        <v>3.1781426976482452</v>
      </c>
      <c r="AZ50" s="28">
        <f t="shared" si="28"/>
        <v>12.712570790592981</v>
      </c>
      <c r="BA50" s="24">
        <f t="shared" si="29"/>
        <v>106.61011039907724</v>
      </c>
      <c r="BB50" s="24">
        <f t="shared" si="30"/>
        <v>101.80120711515421</v>
      </c>
      <c r="BC50" s="29">
        <f t="shared" si="31"/>
        <v>4.6205797134388344</v>
      </c>
      <c r="BD50" s="29">
        <f t="shared" si="53"/>
        <v>0.72734839664985174</v>
      </c>
      <c r="BE50" s="29">
        <f t="shared" si="54"/>
        <v>2.9093935865994069</v>
      </c>
      <c r="BF50" s="29">
        <f t="shared" si="32"/>
        <v>4.6154339121176964</v>
      </c>
      <c r="BG50" s="29">
        <f t="shared" si="55"/>
        <v>0.53357395895190507</v>
      </c>
      <c r="BH50" s="29">
        <f t="shared" si="56"/>
        <v>2.1342958358076203</v>
      </c>
      <c r="BI50" s="29">
        <f t="shared" si="33"/>
        <v>4.5572476716785619</v>
      </c>
      <c r="BJ50" s="30">
        <f t="shared" si="63"/>
        <v>6.0903821882883058</v>
      </c>
      <c r="BK50" s="29">
        <f t="shared" si="35"/>
        <v>-0.13565040140321499</v>
      </c>
      <c r="BL50" s="29">
        <f t="shared" si="64"/>
        <v>4.4695197845848762</v>
      </c>
      <c r="BM50" s="29">
        <f t="shared" si="65"/>
        <v>-0.30988969582809706</v>
      </c>
      <c r="BN50" s="29">
        <f t="shared" si="57"/>
        <v>4.242224708577452</v>
      </c>
      <c r="BO50" s="29">
        <f t="shared" si="66"/>
        <v>4.2952804901599944</v>
      </c>
      <c r="BP50" s="29">
        <f t="shared" si="58"/>
        <v>4.2422247085774245</v>
      </c>
      <c r="BQ50" s="29">
        <f t="shared" si="59"/>
        <v>4.6269316777696039</v>
      </c>
      <c r="BR50" s="29" t="e">
        <f t="shared" si="60"/>
        <v>#NUM!</v>
      </c>
      <c r="BS50" s="29">
        <f t="shared" si="61"/>
        <v>4.6691783515033283</v>
      </c>
      <c r="BT50" s="29">
        <f t="shared" si="38"/>
        <v>16.63259823768054</v>
      </c>
      <c r="BU50" s="29">
        <f t="shared" si="39"/>
        <v>17.057749705530473</v>
      </c>
      <c r="BV50" s="29">
        <f t="shared" si="62"/>
        <v>4.611748501348214</v>
      </c>
      <c r="BW50" s="29">
        <f t="shared" si="40"/>
        <v>15.129321588024576</v>
      </c>
      <c r="BX50" s="64">
        <f t="shared" si="41"/>
        <v>4.623021961758834</v>
      </c>
      <c r="BY50" s="90">
        <f t="shared" si="42"/>
        <v>14.212815496437878</v>
      </c>
      <c r="BZ50" s="90">
        <f t="shared" si="43"/>
        <v>9.3889147164470224</v>
      </c>
      <c r="CA50" s="90">
        <f t="shared" si="44"/>
        <v>13.787664028587946</v>
      </c>
      <c r="CB50" s="90">
        <f t="shared" si="45"/>
        <v>9.0128721124371065</v>
      </c>
      <c r="CC50" s="98">
        <f t="shared" si="46"/>
        <v>13.689619434736574</v>
      </c>
      <c r="CD50" s="98">
        <f t="shared" si="46"/>
        <v>11.913973930390336</v>
      </c>
    </row>
    <row r="51" spans="1:82">
      <c r="A51" s="21" t="s">
        <v>50</v>
      </c>
      <c r="B51" s="67">
        <v>471.13</v>
      </c>
      <c r="C51" s="113">
        <v>126.820549048687</v>
      </c>
      <c r="D51" s="113">
        <v>97.9507123776513</v>
      </c>
      <c r="E51" s="116"/>
      <c r="F51" s="116"/>
      <c r="G51" s="67">
        <v>104.89</v>
      </c>
      <c r="H51" s="35"/>
      <c r="I51" s="67">
        <v>4.7300000000000004</v>
      </c>
      <c r="J51" s="67">
        <v>3.3</v>
      </c>
      <c r="K51" s="67">
        <v>16966141.0931</v>
      </c>
      <c r="L51" s="86">
        <f t="shared" si="6"/>
        <v>983861.30008604424</v>
      </c>
      <c r="M51" s="15">
        <v>101.39</v>
      </c>
      <c r="N51" s="15">
        <v>0.09</v>
      </c>
      <c r="O51" s="15">
        <v>3.43</v>
      </c>
      <c r="P51" s="15">
        <v>2559425</v>
      </c>
      <c r="Q51" s="89">
        <f t="shared" si="7"/>
        <v>8210.9698820691174</v>
      </c>
      <c r="R51" s="67">
        <v>17244.443999998999</v>
      </c>
      <c r="S51" s="67">
        <v>8059.9009999999998</v>
      </c>
      <c r="T51" s="79">
        <v>311708</v>
      </c>
      <c r="U51" s="22"/>
      <c r="V51" s="67">
        <v>25762878.455049001</v>
      </c>
      <c r="W51" s="77">
        <f t="shared" si="8"/>
        <v>1493981.3922125001</v>
      </c>
      <c r="X51" s="126"/>
      <c r="Y51" s="77">
        <v>3747400</v>
      </c>
      <c r="Z51" s="83">
        <f t="shared" si="9"/>
        <v>12022.148934258987</v>
      </c>
      <c r="AA51" s="95">
        <v>34846.6</v>
      </c>
      <c r="AB51" s="96">
        <f t="shared" si="10"/>
        <v>16417278.658</v>
      </c>
      <c r="AC51" s="96">
        <f t="shared" si="11"/>
        <v>952032.93640554324</v>
      </c>
      <c r="AD51" s="96">
        <f t="shared" si="12"/>
        <v>160339.55218258366</v>
      </c>
      <c r="AE51" s="23">
        <f t="shared" si="13"/>
        <v>1.1825000000000001</v>
      </c>
      <c r="AF51" s="23">
        <f t="shared" si="14"/>
        <v>2.2499999999999999E-2</v>
      </c>
      <c r="AG51" s="23">
        <f t="shared" si="15"/>
        <v>0.82499999999999996</v>
      </c>
      <c r="AH51" s="23">
        <f t="shared" si="16"/>
        <v>0.85750000000000004</v>
      </c>
      <c r="AI51" s="23">
        <f t="shared" si="47"/>
        <v>148.45077465379853</v>
      </c>
      <c r="AJ51" s="24">
        <f t="shared" si="17"/>
        <v>102.39069795645388</v>
      </c>
      <c r="AK51" s="23">
        <f t="shared" si="48"/>
        <v>472.32257194801468</v>
      </c>
      <c r="AL51" s="24">
        <f t="shared" si="18"/>
        <v>109.7827851323205</v>
      </c>
      <c r="AM51" s="23">
        <f t="shared" si="49"/>
        <v>136.02624174525855</v>
      </c>
      <c r="AN51" s="24">
        <f t="shared" si="19"/>
        <v>101.89800434972656</v>
      </c>
      <c r="AO51" s="24">
        <f t="shared" si="50"/>
        <v>337.58469135570732</v>
      </c>
      <c r="AP51" s="24">
        <f t="shared" si="20"/>
        <v>107.72636431773816</v>
      </c>
      <c r="AQ51" s="24">
        <f t="shared" si="21"/>
        <v>93.155641677129779</v>
      </c>
      <c r="AR51" s="27">
        <f t="shared" si="22"/>
        <v>431.69894817254044</v>
      </c>
      <c r="AS51" s="28">
        <f t="shared" si="23"/>
        <v>0.8535901455724535</v>
      </c>
      <c r="AT51" s="28">
        <f t="shared" si="24"/>
        <v>85.359014557245345</v>
      </c>
      <c r="AU51" s="28">
        <f t="shared" si="25"/>
        <v>0.77235679164302917</v>
      </c>
      <c r="AV51" s="28">
        <f t="shared" si="51"/>
        <v>5.2934497323096439</v>
      </c>
      <c r="AW51" s="28">
        <f t="shared" si="26"/>
        <v>77.235679164302923</v>
      </c>
      <c r="AX51" s="28">
        <f t="shared" si="52"/>
        <v>5.2934497323096519</v>
      </c>
      <c r="AY51" s="28">
        <f t="shared" si="27"/>
        <v>-0.9887335420769916</v>
      </c>
      <c r="AZ51" s="28">
        <f t="shared" si="28"/>
        <v>-3.9549341683079664</v>
      </c>
      <c r="BA51" s="24">
        <f t="shared" si="29"/>
        <v>108.12741814670956</v>
      </c>
      <c r="BB51" s="24">
        <f t="shared" si="30"/>
        <v>102.00646152849772</v>
      </c>
      <c r="BC51" s="29">
        <f t="shared" si="31"/>
        <v>4.6287958682101751</v>
      </c>
      <c r="BD51" s="29">
        <f t="shared" si="53"/>
        <v>0.82161547713406335</v>
      </c>
      <c r="BE51" s="29">
        <f t="shared" si="54"/>
        <v>3.2864619085362534</v>
      </c>
      <c r="BF51" s="29">
        <f t="shared" si="32"/>
        <v>4.6239723556377514</v>
      </c>
      <c r="BG51" s="29">
        <f t="shared" si="55"/>
        <v>0.85384435200550612</v>
      </c>
      <c r="BH51" s="29">
        <f t="shared" si="56"/>
        <v>3.4153774080220245</v>
      </c>
      <c r="BI51" s="29">
        <f t="shared" si="33"/>
        <v>4.5342716607222204</v>
      </c>
      <c r="BJ51" s="30">
        <f t="shared" si="63"/>
        <v>6.0677284660806787</v>
      </c>
      <c r="BK51" s="29">
        <f t="shared" si="35"/>
        <v>-0.15830412361084156</v>
      </c>
      <c r="BL51" s="29">
        <f t="shared" si="64"/>
        <v>4.44686606237725</v>
      </c>
      <c r="BM51" s="29">
        <f t="shared" si="65"/>
        <v>-0.25830867038215632</v>
      </c>
      <c r="BN51" s="29">
        <f t="shared" si="57"/>
        <v>5.1581025445940734</v>
      </c>
      <c r="BO51" s="29">
        <f t="shared" si="66"/>
        <v>4.3468615156059354</v>
      </c>
      <c r="BP51" s="29">
        <f t="shared" si="58"/>
        <v>5.1581025445941009</v>
      </c>
      <c r="BQ51" s="29">
        <f t="shared" si="59"/>
        <v>4.6529121819735124</v>
      </c>
      <c r="BR51" s="29" t="e">
        <f t="shared" si="60"/>
        <v>#NUM!</v>
      </c>
      <c r="BS51" s="29">
        <f t="shared" si="61"/>
        <v>4.6833103293645966</v>
      </c>
      <c r="BT51" s="29">
        <f t="shared" si="38"/>
        <v>16.646730215541808</v>
      </c>
      <c r="BU51" s="29">
        <f t="shared" si="39"/>
        <v>17.064445194225268</v>
      </c>
      <c r="BV51" s="29">
        <f t="shared" si="62"/>
        <v>4.6189744669644881</v>
      </c>
      <c r="BW51" s="29">
        <f t="shared" si="40"/>
        <v>15.136572824146549</v>
      </c>
      <c r="BX51" s="64">
        <f t="shared" si="41"/>
        <v>4.6250361595964566</v>
      </c>
      <c r="BY51" s="90">
        <f t="shared" si="42"/>
        <v>14.216955189585622</v>
      </c>
      <c r="BZ51" s="90">
        <f t="shared" si="43"/>
        <v>9.394505971998413</v>
      </c>
      <c r="CA51" s="90">
        <f t="shared" si="44"/>
        <v>13.799240210902164</v>
      </c>
      <c r="CB51" s="90">
        <f t="shared" si="45"/>
        <v>9.0132263297041462</v>
      </c>
      <c r="CC51" s="98">
        <f t="shared" si="46"/>
        <v>13.766354910239684</v>
      </c>
      <c r="CD51" s="98">
        <f t="shared" si="46"/>
        <v>11.985049046669154</v>
      </c>
    </row>
    <row r="52" spans="1:82">
      <c r="A52" s="21" t="s">
        <v>51</v>
      </c>
      <c r="B52" s="67">
        <v>515.14</v>
      </c>
      <c r="C52" s="113">
        <v>122.640420465131</v>
      </c>
      <c r="D52" s="113">
        <v>96.982240829670104</v>
      </c>
      <c r="E52" s="116"/>
      <c r="F52" s="116"/>
      <c r="G52" s="67">
        <v>103.82</v>
      </c>
      <c r="H52" s="35"/>
      <c r="I52" s="67">
        <v>5.24</v>
      </c>
      <c r="J52" s="67">
        <v>3.11</v>
      </c>
      <c r="K52" s="67">
        <v>17221351.740894999</v>
      </c>
      <c r="L52" s="86">
        <f t="shared" si="6"/>
        <v>996059.03568896675</v>
      </c>
      <c r="M52" s="15">
        <v>101.6</v>
      </c>
      <c r="N52" s="15">
        <v>0.08</v>
      </c>
      <c r="O52" s="15">
        <v>3.75</v>
      </c>
      <c r="P52" s="15">
        <v>2570550</v>
      </c>
      <c r="Q52" s="89">
        <f t="shared" si="7"/>
        <v>8230.4744157453388</v>
      </c>
      <c r="R52" s="67">
        <v>17289.489000000001</v>
      </c>
      <c r="S52" s="67">
        <v>8089.085</v>
      </c>
      <c r="T52" s="79">
        <v>312321</v>
      </c>
      <c r="U52" s="22"/>
      <c r="V52" s="67">
        <v>25895872.074315999</v>
      </c>
      <c r="W52" s="77">
        <f t="shared" si="8"/>
        <v>1497781.2284860469</v>
      </c>
      <c r="X52" s="126"/>
      <c r="Y52" s="77">
        <v>3755275</v>
      </c>
      <c r="Z52" s="83">
        <f t="shared" si="9"/>
        <v>12023.767213860099</v>
      </c>
      <c r="AA52" s="95">
        <v>37821.1</v>
      </c>
      <c r="AB52" s="96">
        <f t="shared" si="10"/>
        <v>19483161.454</v>
      </c>
      <c r="AC52" s="96">
        <f t="shared" si="11"/>
        <v>1126878.9640919981</v>
      </c>
      <c r="AD52" s="96">
        <f t="shared" si="12"/>
        <v>188814.50114438668</v>
      </c>
      <c r="AE52" s="23">
        <f t="shared" si="13"/>
        <v>1.31</v>
      </c>
      <c r="AF52" s="23">
        <f t="shared" si="14"/>
        <v>0.02</v>
      </c>
      <c r="AG52" s="23">
        <f t="shared" si="15"/>
        <v>0.77749999999999997</v>
      </c>
      <c r="AH52" s="23">
        <f t="shared" si="16"/>
        <v>0.9375</v>
      </c>
      <c r="AI52" s="23">
        <f t="shared" si="47"/>
        <v>149.60497942673183</v>
      </c>
      <c r="AJ52" s="24">
        <f t="shared" si="17"/>
        <v>103.18678563306534</v>
      </c>
      <c r="AK52" s="23">
        <f t="shared" si="48"/>
        <v>487.01180393559787</v>
      </c>
      <c r="AL52" s="24">
        <f t="shared" si="18"/>
        <v>113.19702974993564</v>
      </c>
      <c r="AM52" s="23">
        <f t="shared" si="49"/>
        <v>137.30148776162034</v>
      </c>
      <c r="AN52" s="24">
        <f t="shared" si="19"/>
        <v>102.85329814050523</v>
      </c>
      <c r="AO52" s="24">
        <f t="shared" si="50"/>
        <v>350.24411728154638</v>
      </c>
      <c r="AP52" s="24">
        <f t="shared" si="20"/>
        <v>111.76610297965335</v>
      </c>
      <c r="AQ52" s="24">
        <f t="shared" si="21"/>
        <v>101.85765553786987</v>
      </c>
      <c r="AR52" s="27">
        <f t="shared" si="22"/>
        <v>472.7749616125609</v>
      </c>
      <c r="AS52" s="28">
        <f t="shared" si="23"/>
        <v>0.93480896818072523</v>
      </c>
      <c r="AT52" s="28">
        <f t="shared" si="24"/>
        <v>93.480896818072509</v>
      </c>
      <c r="AU52" s="28">
        <f t="shared" si="25"/>
        <v>0.79078529298783673</v>
      </c>
      <c r="AV52" s="28">
        <f t="shared" si="51"/>
        <v>2.3860088425719335</v>
      </c>
      <c r="AW52" s="28">
        <f t="shared" si="26"/>
        <v>79.078529298783678</v>
      </c>
      <c r="AX52" s="28">
        <f t="shared" si="52"/>
        <v>2.386008842571933</v>
      </c>
      <c r="AY52" s="28">
        <f t="shared" si="27"/>
        <v>0.30993636497635979</v>
      </c>
      <c r="AZ52" s="28">
        <f t="shared" si="28"/>
        <v>1.2397454599054392</v>
      </c>
      <c r="BA52" s="24">
        <f t="shared" si="29"/>
        <v>109.7539087127255</v>
      </c>
      <c r="BB52" s="24">
        <f t="shared" si="30"/>
        <v>102.44985091654564</v>
      </c>
      <c r="BC52" s="29">
        <f t="shared" si="31"/>
        <v>4.6365407986576219</v>
      </c>
      <c r="BD52" s="29">
        <f t="shared" si="53"/>
        <v>0.77449304474468406</v>
      </c>
      <c r="BE52" s="29">
        <f t="shared" si="54"/>
        <v>3.0979721789787362</v>
      </c>
      <c r="BF52" s="29">
        <f t="shared" si="32"/>
        <v>4.6333036830666359</v>
      </c>
      <c r="BG52" s="29">
        <f t="shared" si="55"/>
        <v>0.93313274288844283</v>
      </c>
      <c r="BH52" s="29">
        <f t="shared" si="56"/>
        <v>3.7325309715537713</v>
      </c>
      <c r="BI52" s="29">
        <f t="shared" si="33"/>
        <v>4.6235763046774361</v>
      </c>
      <c r="BJ52" s="30">
        <f t="shared" si="63"/>
        <v>6.1586195070173329</v>
      </c>
      <c r="BK52" s="29">
        <f t="shared" si="35"/>
        <v>-6.7413082674187969E-2</v>
      </c>
      <c r="BL52" s="29">
        <f t="shared" si="64"/>
        <v>4.5377571033139033</v>
      </c>
      <c r="BM52" s="29">
        <f t="shared" si="65"/>
        <v>-0.23472878549665499</v>
      </c>
      <c r="BN52" s="29">
        <f t="shared" si="57"/>
        <v>2.3579884885501334</v>
      </c>
      <c r="BO52" s="29">
        <f t="shared" si="66"/>
        <v>4.370441400491436</v>
      </c>
      <c r="BP52" s="29">
        <f t="shared" si="58"/>
        <v>2.3579884885500668</v>
      </c>
      <c r="BQ52" s="29">
        <f t="shared" si="59"/>
        <v>4.6426586303990831</v>
      </c>
      <c r="BR52" s="29" t="e">
        <f t="shared" si="60"/>
        <v>#NUM!</v>
      </c>
      <c r="BS52" s="29">
        <f t="shared" si="61"/>
        <v>4.6982406660156304</v>
      </c>
      <c r="BT52" s="29">
        <f t="shared" si="38"/>
        <v>16.661660552192842</v>
      </c>
      <c r="BU52" s="29">
        <f t="shared" si="39"/>
        <v>17.069594134597487</v>
      </c>
      <c r="BV52" s="29">
        <f t="shared" si="62"/>
        <v>4.6210435351443815</v>
      </c>
      <c r="BW52" s="29">
        <f t="shared" si="40"/>
        <v>15.138672076184523</v>
      </c>
      <c r="BX52" s="64">
        <f t="shared" si="41"/>
        <v>4.6293734195012792</v>
      </c>
      <c r="BY52" s="90">
        <f t="shared" si="42"/>
        <v>14.219495389994904</v>
      </c>
      <c r="BZ52" s="90">
        <f t="shared" si="43"/>
        <v>9.3946405711206591</v>
      </c>
      <c r="CA52" s="90">
        <f t="shared" si="44"/>
        <v>13.811561807590261</v>
      </c>
      <c r="CB52" s="90">
        <f t="shared" si="45"/>
        <v>9.015598936693241</v>
      </c>
      <c r="CC52" s="98">
        <f t="shared" si="46"/>
        <v>13.934962390707906</v>
      </c>
      <c r="CD52" s="98">
        <f t="shared" si="46"/>
        <v>12.148520336652865</v>
      </c>
    </row>
    <row r="53" spans="1:82">
      <c r="A53" s="21" t="s">
        <v>52</v>
      </c>
      <c r="B53" s="67">
        <v>521.46</v>
      </c>
      <c r="C53" s="113">
        <v>121.560229423968</v>
      </c>
      <c r="D53" s="113">
        <v>97.282824061570196</v>
      </c>
      <c r="E53" s="116"/>
      <c r="F53" s="116"/>
      <c r="G53" s="67">
        <v>112.43</v>
      </c>
      <c r="H53" s="35"/>
      <c r="I53" s="67">
        <v>5.24</v>
      </c>
      <c r="J53" s="67">
        <v>4</v>
      </c>
      <c r="K53" s="67">
        <v>17403823.907077</v>
      </c>
      <c r="L53" s="86">
        <f t="shared" si="6"/>
        <v>1003969.2437033659</v>
      </c>
      <c r="M53" s="15">
        <v>102.75</v>
      </c>
      <c r="N53" s="15">
        <v>7.0000000000000007E-2</v>
      </c>
      <c r="O53" s="15">
        <v>3.29</v>
      </c>
      <c r="P53" s="15">
        <v>2579200</v>
      </c>
      <c r="Q53" s="89">
        <f t="shared" si="7"/>
        <v>8242.4939680104817</v>
      </c>
      <c r="R53" s="67">
        <v>17335.017000002001</v>
      </c>
      <c r="S53" s="67">
        <v>8098.7426223122002</v>
      </c>
      <c r="T53" s="79">
        <v>312915</v>
      </c>
      <c r="U53" s="22"/>
      <c r="V53" s="67">
        <v>26602664.099022001</v>
      </c>
      <c r="W53" s="77">
        <f t="shared" si="8"/>
        <v>1534620.0179105063</v>
      </c>
      <c r="X53" s="126"/>
      <c r="Y53" s="77">
        <v>3797575</v>
      </c>
      <c r="Z53" s="83">
        <f t="shared" si="9"/>
        <v>12136.123228352748</v>
      </c>
      <c r="AA53" s="95">
        <v>41932.199999999997</v>
      </c>
      <c r="AB53" s="96">
        <f t="shared" si="10"/>
        <v>21865965.011999998</v>
      </c>
      <c r="AC53" s="96">
        <f t="shared" si="11"/>
        <v>1261375.4582414008</v>
      </c>
      <c r="AD53" s="96">
        <f t="shared" si="12"/>
        <v>209808.55422608976</v>
      </c>
      <c r="AE53" s="23">
        <f t="shared" si="13"/>
        <v>1.31</v>
      </c>
      <c r="AF53" s="23">
        <f t="shared" si="14"/>
        <v>1.7500000000000002E-2</v>
      </c>
      <c r="AG53" s="23">
        <f t="shared" si="15"/>
        <v>1</v>
      </c>
      <c r="AH53" s="23">
        <f t="shared" si="16"/>
        <v>0.82250000000000001</v>
      </c>
      <c r="AI53" s="23">
        <f t="shared" si="47"/>
        <v>151.10102922099915</v>
      </c>
      <c r="AJ53" s="24">
        <f t="shared" si="17"/>
        <v>104.21865348939599</v>
      </c>
      <c r="AK53" s="23">
        <f t="shared" si="48"/>
        <v>506.49227609302181</v>
      </c>
      <c r="AL53" s="24">
        <f t="shared" si="18"/>
        <v>117.72491093993307</v>
      </c>
      <c r="AM53" s="23">
        <f t="shared" si="49"/>
        <v>138.43079249845965</v>
      </c>
      <c r="AN53" s="24">
        <f t="shared" si="19"/>
        <v>103.69926651771088</v>
      </c>
      <c r="AO53" s="24">
        <f t="shared" si="50"/>
        <v>361.76714874010923</v>
      </c>
      <c r="AP53" s="24">
        <f t="shared" si="20"/>
        <v>115.44320776768396</v>
      </c>
      <c r="AQ53" s="24">
        <f t="shared" si="21"/>
        <v>103.10729715568124</v>
      </c>
      <c r="AR53" s="27">
        <f t="shared" si="22"/>
        <v>477.7341453489899</v>
      </c>
      <c r="AS53" s="28">
        <f t="shared" si="23"/>
        <v>0.94461466816081208</v>
      </c>
      <c r="AT53" s="28">
        <f t="shared" si="24"/>
        <v>94.461466816081213</v>
      </c>
      <c r="AU53" s="28">
        <f t="shared" si="25"/>
        <v>0.80028496591821152</v>
      </c>
      <c r="AV53" s="28">
        <f t="shared" si="51"/>
        <v>1.2012961058597873</v>
      </c>
      <c r="AW53" s="28">
        <f t="shared" si="26"/>
        <v>80.028496591821153</v>
      </c>
      <c r="AX53" s="28">
        <f t="shared" si="52"/>
        <v>1.2012961058597811</v>
      </c>
      <c r="AY53" s="28">
        <f t="shared" si="27"/>
        <v>1.6556777581848481</v>
      </c>
      <c r="AZ53" s="28">
        <f t="shared" si="28"/>
        <v>6.6227110327393923</v>
      </c>
      <c r="BA53" s="24">
        <f t="shared" si="29"/>
        <v>110.91682749930338</v>
      </c>
      <c r="BB53" s="24">
        <f t="shared" si="30"/>
        <v>102.794598620511</v>
      </c>
      <c r="BC53" s="29">
        <f t="shared" si="31"/>
        <v>4.6464911295107898</v>
      </c>
      <c r="BD53" s="29">
        <f t="shared" si="53"/>
        <v>0.99503308531678769</v>
      </c>
      <c r="BE53" s="29">
        <f t="shared" si="54"/>
        <v>3.9801323412671508</v>
      </c>
      <c r="BF53" s="29">
        <f t="shared" si="32"/>
        <v>4.6414950420929246</v>
      </c>
      <c r="BG53" s="29">
        <f t="shared" si="55"/>
        <v>0.81913590262887581</v>
      </c>
      <c r="BH53" s="29">
        <f t="shared" si="56"/>
        <v>3.2765436105155032</v>
      </c>
      <c r="BI53" s="29">
        <f t="shared" si="33"/>
        <v>4.6357701659739945</v>
      </c>
      <c r="BJ53" s="30">
        <f t="shared" si="63"/>
        <v>6.1690543964870121</v>
      </c>
      <c r="BK53" s="29">
        <f t="shared" si="35"/>
        <v>-5.697819320450899E-2</v>
      </c>
      <c r="BL53" s="29">
        <f t="shared" si="64"/>
        <v>4.5481919927835825</v>
      </c>
      <c r="BM53" s="29">
        <f t="shared" si="65"/>
        <v>-0.22278740734323885</v>
      </c>
      <c r="BN53" s="29">
        <f t="shared" si="57"/>
        <v>1.1941378153416142</v>
      </c>
      <c r="BO53" s="29">
        <f t="shared" si="66"/>
        <v>4.3823827786448524</v>
      </c>
      <c r="BP53" s="29">
        <f t="shared" si="58"/>
        <v>1.1941378153416338</v>
      </c>
      <c r="BQ53" s="29">
        <f t="shared" si="59"/>
        <v>4.7223308057616684</v>
      </c>
      <c r="BR53" s="29" t="e">
        <f t="shared" si="60"/>
        <v>#NUM!</v>
      </c>
      <c r="BS53" s="29">
        <f t="shared" si="61"/>
        <v>4.7087806186373449</v>
      </c>
      <c r="BT53" s="29">
        <f t="shared" si="38"/>
        <v>16.672200504814558</v>
      </c>
      <c r="BU53" s="29">
        <f t="shared" si="39"/>
        <v>17.096521922835411</v>
      </c>
      <c r="BV53" s="29">
        <f t="shared" si="62"/>
        <v>4.6322988533763443</v>
      </c>
      <c r="BW53" s="29">
        <f t="shared" si="40"/>
        <v>15.149873263092458</v>
      </c>
      <c r="BX53" s="64">
        <f t="shared" si="41"/>
        <v>4.6327328090386208</v>
      </c>
      <c r="BY53" s="90">
        <f t="shared" si="42"/>
        <v>14.243793363023856</v>
      </c>
      <c r="BZ53" s="90">
        <f t="shared" si="43"/>
        <v>9.4039416749280988</v>
      </c>
      <c r="CA53" s="90">
        <f t="shared" si="44"/>
        <v>13.819471945003</v>
      </c>
      <c r="CB53" s="90">
        <f t="shared" si="45"/>
        <v>9.0170582431300872</v>
      </c>
      <c r="CC53" s="98">
        <f t="shared" si="46"/>
        <v>14.047713317053971</v>
      </c>
      <c r="CD53" s="98">
        <f t="shared" si="46"/>
        <v>12.253950747354738</v>
      </c>
    </row>
    <row r="54" spans="1:82">
      <c r="A54" s="21" t="s">
        <v>53</v>
      </c>
      <c r="B54" s="67">
        <v>489.76</v>
      </c>
      <c r="C54" s="113">
        <v>120.634468671683</v>
      </c>
      <c r="D54" s="113">
        <v>98.893514142091703</v>
      </c>
      <c r="E54" s="116"/>
      <c r="F54" s="116"/>
      <c r="G54" s="67">
        <v>107.14</v>
      </c>
      <c r="H54" s="35"/>
      <c r="I54" s="67">
        <v>5.01</v>
      </c>
      <c r="J54" s="67">
        <v>4.1399999999999997</v>
      </c>
      <c r="K54" s="67">
        <v>17649395.371199999</v>
      </c>
      <c r="L54" s="86">
        <f t="shared" si="6"/>
        <v>1015466.5380636408</v>
      </c>
      <c r="M54" s="15">
        <v>103.32</v>
      </c>
      <c r="N54" s="15">
        <v>0.1</v>
      </c>
      <c r="O54" s="15">
        <v>2.81</v>
      </c>
      <c r="P54" s="15">
        <v>2596900</v>
      </c>
      <c r="Q54" s="89">
        <f t="shared" si="7"/>
        <v>8286.0306247148274</v>
      </c>
      <c r="R54" s="67">
        <v>17380.577999994999</v>
      </c>
      <c r="S54" s="67">
        <v>8150.5149224706001</v>
      </c>
      <c r="T54" s="79">
        <v>313407</v>
      </c>
      <c r="U54" s="22"/>
      <c r="V54" s="67">
        <v>26808038.490646999</v>
      </c>
      <c r="W54" s="77">
        <f t="shared" si="8"/>
        <v>1542413.5198872392</v>
      </c>
      <c r="X54" s="126"/>
      <c r="Y54" s="77">
        <v>3818750</v>
      </c>
      <c r="Z54" s="83">
        <f t="shared" si="9"/>
        <v>12184.635314463301</v>
      </c>
      <c r="AA54" s="95">
        <v>39521.4</v>
      </c>
      <c r="AB54" s="96">
        <f t="shared" si="10"/>
        <v>19356000.864</v>
      </c>
      <c r="AC54" s="96">
        <f t="shared" si="11"/>
        <v>1113656.9142870605</v>
      </c>
      <c r="AD54" s="96">
        <f t="shared" si="12"/>
        <v>183822.3565199342</v>
      </c>
      <c r="AE54" s="23">
        <f t="shared" si="13"/>
        <v>1.2524999999999999</v>
      </c>
      <c r="AF54" s="23">
        <f t="shared" si="14"/>
        <v>2.5000000000000001E-2</v>
      </c>
      <c r="AG54" s="23">
        <f t="shared" si="15"/>
        <v>1.0349999999999999</v>
      </c>
      <c r="AH54" s="23">
        <f t="shared" si="16"/>
        <v>0.70250000000000001</v>
      </c>
      <c r="AI54" s="23">
        <f t="shared" si="47"/>
        <v>152.66492487343652</v>
      </c>
      <c r="AJ54" s="24">
        <f t="shared" si="17"/>
        <v>105.29731655301124</v>
      </c>
      <c r="AK54" s="23">
        <f t="shared" si="48"/>
        <v>527.46105632327294</v>
      </c>
      <c r="AL54" s="24">
        <f t="shared" si="18"/>
        <v>122.59872225284631</v>
      </c>
      <c r="AM54" s="23">
        <f t="shared" si="49"/>
        <v>139.40326881576135</v>
      </c>
      <c r="AN54" s="24">
        <f t="shared" si="19"/>
        <v>104.42775386499781</v>
      </c>
      <c r="AO54" s="24">
        <f t="shared" si="50"/>
        <v>371.9328056197063</v>
      </c>
      <c r="AP54" s="24">
        <f t="shared" si="20"/>
        <v>118.68716190595588</v>
      </c>
      <c r="AQ54" s="24">
        <f t="shared" si="21"/>
        <v>96.83931625621608</v>
      </c>
      <c r="AR54" s="27">
        <f t="shared" si="22"/>
        <v>447.21565868393446</v>
      </c>
      <c r="AS54" s="28">
        <f t="shared" si="23"/>
        <v>0.88427104308284687</v>
      </c>
      <c r="AT54" s="28">
        <f t="shared" si="24"/>
        <v>88.427104308284697</v>
      </c>
      <c r="AU54" s="28">
        <f t="shared" si="25"/>
        <v>0.81977825434983131</v>
      </c>
      <c r="AV54" s="28">
        <f t="shared" si="51"/>
        <v>2.4357934063217166</v>
      </c>
      <c r="AW54" s="28">
        <f t="shared" si="26"/>
        <v>81.977825434983131</v>
      </c>
      <c r="AX54" s="28">
        <f t="shared" si="52"/>
        <v>2.4357934063217157</v>
      </c>
      <c r="AY54" s="28">
        <f t="shared" si="27"/>
        <v>-1.3896698088845305</v>
      </c>
      <c r="AZ54" s="28">
        <f t="shared" si="28"/>
        <v>-5.558679235538122</v>
      </c>
      <c r="BA54" s="24">
        <f t="shared" si="29"/>
        <v>112.48188629731881</v>
      </c>
      <c r="BB54" s="24">
        <f t="shared" si="30"/>
        <v>103.50003611879845</v>
      </c>
      <c r="BC54" s="29">
        <f t="shared" si="31"/>
        <v>4.6567879349881576</v>
      </c>
      <c r="BD54" s="29">
        <f t="shared" si="53"/>
        <v>1.0296805477367776</v>
      </c>
      <c r="BE54" s="29">
        <f t="shared" si="54"/>
        <v>4.1187221909471106</v>
      </c>
      <c r="BF54" s="29">
        <f t="shared" si="32"/>
        <v>4.6484954817376698</v>
      </c>
      <c r="BG54" s="29">
        <f t="shared" si="55"/>
        <v>0.70004396447451711</v>
      </c>
      <c r="BH54" s="29">
        <f t="shared" si="56"/>
        <v>2.8001758578980684</v>
      </c>
      <c r="BI54" s="29">
        <f t="shared" si="33"/>
        <v>4.573053071493673</v>
      </c>
      <c r="BJ54" s="30">
        <f t="shared" si="63"/>
        <v>6.1030409361740663</v>
      </c>
      <c r="BK54" s="29">
        <f t="shared" si="35"/>
        <v>-0.12299165351745431</v>
      </c>
      <c r="BL54" s="29">
        <f t="shared" si="64"/>
        <v>4.4821785324706376</v>
      </c>
      <c r="BM54" s="29">
        <f t="shared" si="65"/>
        <v>-0.19872139681892781</v>
      </c>
      <c r="BN54" s="29">
        <f t="shared" si="57"/>
        <v>2.4066010524311037</v>
      </c>
      <c r="BO54" s="29">
        <f t="shared" si="66"/>
        <v>4.4064487891691639</v>
      </c>
      <c r="BP54" s="29">
        <f t="shared" si="58"/>
        <v>2.4066010524311565</v>
      </c>
      <c r="BQ54" s="29">
        <f t="shared" si="59"/>
        <v>4.6741363904528139</v>
      </c>
      <c r="BR54" s="29" t="e">
        <f t="shared" si="60"/>
        <v>#NUM!</v>
      </c>
      <c r="BS54" s="29">
        <f t="shared" si="61"/>
        <v>4.7227921979903629</v>
      </c>
      <c r="BT54" s="29">
        <f t="shared" si="38"/>
        <v>16.686212084167575</v>
      </c>
      <c r="BU54" s="29">
        <f t="shared" si="39"/>
        <v>17.104212344187829</v>
      </c>
      <c r="BV54" s="29">
        <f t="shared" si="62"/>
        <v>4.6378309682276395</v>
      </c>
      <c r="BW54" s="29">
        <f t="shared" si="40"/>
        <v>15.155433701902043</v>
      </c>
      <c r="BX54" s="64">
        <f t="shared" si="41"/>
        <v>4.6395719616792608</v>
      </c>
      <c r="BY54" s="90">
        <f t="shared" si="42"/>
        <v>14.24885896828706</v>
      </c>
      <c r="BZ54" s="90">
        <f t="shared" si="43"/>
        <v>9.4079310365562989</v>
      </c>
      <c r="CA54" s="90">
        <f t="shared" si="44"/>
        <v>13.830858708266804</v>
      </c>
      <c r="CB54" s="90">
        <f t="shared" si="45"/>
        <v>9.022326318589343</v>
      </c>
      <c r="CC54" s="98">
        <f t="shared" si="46"/>
        <v>13.923159675631897</v>
      </c>
      <c r="CD54" s="98">
        <f t="shared" si="46"/>
        <v>12.121725116544509</v>
      </c>
    </row>
    <row r="55" spans="1:82">
      <c r="A55" s="21" t="s">
        <v>54</v>
      </c>
      <c r="B55" s="67">
        <v>509.73</v>
      </c>
      <c r="C55" s="113">
        <v>116.076312868543</v>
      </c>
      <c r="D55" s="113">
        <v>97.519220833114105</v>
      </c>
      <c r="E55" s="116"/>
      <c r="F55" s="116"/>
      <c r="G55" s="67">
        <v>110.98</v>
      </c>
      <c r="H55" s="35"/>
      <c r="I55" s="67">
        <v>5.01</v>
      </c>
      <c r="J55" s="67">
        <v>3.09</v>
      </c>
      <c r="K55" s="67">
        <v>17946182.300041001</v>
      </c>
      <c r="L55" s="86">
        <f t="shared" si="6"/>
        <v>1029841.2375803958</v>
      </c>
      <c r="M55" s="15">
        <v>103.74</v>
      </c>
      <c r="N55" s="15">
        <v>0.15</v>
      </c>
      <c r="O55" s="15">
        <v>1.88</v>
      </c>
      <c r="P55" s="15">
        <v>2605050</v>
      </c>
      <c r="Q55" s="89">
        <f t="shared" si="7"/>
        <v>8298.451834862386</v>
      </c>
      <c r="R55" s="67">
        <v>17426.164000002002</v>
      </c>
      <c r="S55" s="67">
        <v>8116.6845854617004</v>
      </c>
      <c r="T55" s="79">
        <v>313920</v>
      </c>
      <c r="U55" s="22"/>
      <c r="V55" s="67">
        <v>27273552.180999</v>
      </c>
      <c r="W55" s="77">
        <f t="shared" si="8"/>
        <v>1565092.132783547</v>
      </c>
      <c r="X55" s="126"/>
      <c r="Y55" s="77">
        <v>3834175</v>
      </c>
      <c r="Z55" s="83">
        <f t="shared" si="9"/>
        <v>12213.860219164118</v>
      </c>
      <c r="AA55" s="95">
        <v>40332</v>
      </c>
      <c r="AB55" s="96">
        <f t="shared" si="10"/>
        <v>20558430.359999999</v>
      </c>
      <c r="AC55" s="96">
        <f t="shared" si="11"/>
        <v>1179745.029370643</v>
      </c>
      <c r="AD55" s="96">
        <f t="shared" si="12"/>
        <v>193745.05054659114</v>
      </c>
      <c r="AE55" s="23">
        <f t="shared" si="13"/>
        <v>1.2524999999999999</v>
      </c>
      <c r="AF55" s="23">
        <f t="shared" si="14"/>
        <v>3.7499999999999999E-2</v>
      </c>
      <c r="AG55" s="23">
        <f t="shared" si="15"/>
        <v>0.77249999999999996</v>
      </c>
      <c r="AH55" s="23">
        <f t="shared" si="16"/>
        <v>0.47</v>
      </c>
      <c r="AI55" s="23">
        <f t="shared" si="47"/>
        <v>153.84426141808382</v>
      </c>
      <c r="AJ55" s="24">
        <f t="shared" si="17"/>
        <v>106.11073832338327</v>
      </c>
      <c r="AK55" s="23">
        <f t="shared" si="48"/>
        <v>543.75960296366202</v>
      </c>
      <c r="AL55" s="24">
        <f t="shared" si="18"/>
        <v>126.38702277045925</v>
      </c>
      <c r="AM55" s="23">
        <f t="shared" si="49"/>
        <v>140.05846417919543</v>
      </c>
      <c r="AN55" s="24">
        <f t="shared" si="19"/>
        <v>104.91856430816331</v>
      </c>
      <c r="AO55" s="24">
        <f t="shared" si="50"/>
        <v>378.92514236535675</v>
      </c>
      <c r="AP55" s="24">
        <f t="shared" si="20"/>
        <v>120.91848054978782</v>
      </c>
      <c r="AQ55" s="24">
        <f t="shared" si="21"/>
        <v>100.78794649477503</v>
      </c>
      <c r="AR55" s="27">
        <f t="shared" si="22"/>
        <v>464.05371437318644</v>
      </c>
      <c r="AS55" s="28">
        <f t="shared" si="23"/>
        <v>0.91756461136182532</v>
      </c>
      <c r="AT55" s="28">
        <f t="shared" si="24"/>
        <v>91.756461136182523</v>
      </c>
      <c r="AU55" s="28">
        <f t="shared" si="25"/>
        <v>0.84013024210680354</v>
      </c>
      <c r="AV55" s="28">
        <f t="shared" si="51"/>
        <v>2.4826210806376472</v>
      </c>
      <c r="AW55" s="28">
        <f t="shared" si="26"/>
        <v>84.013024210680356</v>
      </c>
      <c r="AX55" s="28">
        <f t="shared" si="52"/>
        <v>2.4826210806376503</v>
      </c>
      <c r="AY55" s="28">
        <f t="shared" si="27"/>
        <v>-1.9968925669235471</v>
      </c>
      <c r="AZ55" s="28">
        <f t="shared" si="28"/>
        <v>-7.9875702676941884</v>
      </c>
      <c r="BA55" s="24">
        <f t="shared" si="29"/>
        <v>114.37334789599194</v>
      </c>
      <c r="BB55" s="24">
        <f t="shared" si="30"/>
        <v>103.82485620981782</v>
      </c>
      <c r="BC55" s="29">
        <f t="shared" si="31"/>
        <v>4.6644832499555644</v>
      </c>
      <c r="BD55" s="29">
        <f t="shared" si="53"/>
        <v>0.769531496740683</v>
      </c>
      <c r="BE55" s="29">
        <f t="shared" si="54"/>
        <v>3.078125986962732</v>
      </c>
      <c r="BF55" s="29">
        <f t="shared" si="32"/>
        <v>4.6531844712238009</v>
      </c>
      <c r="BG55" s="29">
        <f t="shared" si="55"/>
        <v>0.46889894861310566</v>
      </c>
      <c r="BH55" s="29">
        <f t="shared" si="56"/>
        <v>1.8755957944524226</v>
      </c>
      <c r="BI55" s="29">
        <f t="shared" si="33"/>
        <v>4.6130187700623475</v>
      </c>
      <c r="BJ55" s="30">
        <f t="shared" si="63"/>
        <v>6.1400003092614668</v>
      </c>
      <c r="BK55" s="29">
        <f t="shared" si="35"/>
        <v>-8.6032280430054286E-2</v>
      </c>
      <c r="BL55" s="29">
        <f t="shared" si="64"/>
        <v>4.5191379055580372</v>
      </c>
      <c r="BM55" s="29">
        <f t="shared" si="65"/>
        <v>-0.17419834903665929</v>
      </c>
      <c r="BN55" s="29">
        <f t="shared" si="57"/>
        <v>2.4523047782268521</v>
      </c>
      <c r="BO55" s="29">
        <f t="shared" si="66"/>
        <v>4.4309718369514322</v>
      </c>
      <c r="BP55" s="29">
        <f t="shared" si="58"/>
        <v>2.4523047782268215</v>
      </c>
      <c r="BQ55" s="29">
        <f t="shared" si="59"/>
        <v>4.7093500048977548</v>
      </c>
      <c r="BR55" s="29" t="e">
        <f t="shared" si="60"/>
        <v>#NUM!</v>
      </c>
      <c r="BS55" s="29">
        <f t="shared" si="61"/>
        <v>4.7394680788661541</v>
      </c>
      <c r="BT55" s="29">
        <f t="shared" si="38"/>
        <v>16.702887965043367</v>
      </c>
      <c r="BU55" s="29">
        <f t="shared" si="39"/>
        <v>17.121428006001313</v>
      </c>
      <c r="BV55" s="29">
        <f t="shared" si="62"/>
        <v>4.6418877689232545</v>
      </c>
      <c r="BW55" s="29">
        <f t="shared" si="40"/>
        <v>15.159464845781846</v>
      </c>
      <c r="BX55" s="64">
        <f t="shared" si="41"/>
        <v>4.6427054045875442</v>
      </c>
      <c r="BY55" s="90">
        <f t="shared" si="42"/>
        <v>14.263455251011782</v>
      </c>
      <c r="BZ55" s="90">
        <f t="shared" si="43"/>
        <v>9.4103266694048475</v>
      </c>
      <c r="CA55" s="90">
        <f t="shared" si="44"/>
        <v>13.844915210053834</v>
      </c>
      <c r="CB55" s="90">
        <f t="shared" si="45"/>
        <v>9.0238242504663724</v>
      </c>
      <c r="CC55" s="98">
        <f t="shared" si="46"/>
        <v>13.980808896289352</v>
      </c>
      <c r="CD55" s="98">
        <f t="shared" si="46"/>
        <v>12.174298401323318</v>
      </c>
    </row>
    <row r="56" spans="1:82">
      <c r="A56" s="21" t="s">
        <v>55</v>
      </c>
      <c r="B56" s="67">
        <v>470.48</v>
      </c>
      <c r="C56" s="113">
        <v>114.670886065853</v>
      </c>
      <c r="D56" s="113">
        <v>95.571866760975894</v>
      </c>
      <c r="E56" s="116"/>
      <c r="F56" s="116"/>
      <c r="G56" s="67">
        <v>109.84</v>
      </c>
      <c r="H56" s="35"/>
      <c r="I56" s="67">
        <v>4.99</v>
      </c>
      <c r="J56" s="67">
        <v>2.63</v>
      </c>
      <c r="K56" s="67">
        <v>18287739.257013999</v>
      </c>
      <c r="L56" s="86">
        <f t="shared" si="6"/>
        <v>1046632.7828407518</v>
      </c>
      <c r="M56" s="15">
        <v>104.38</v>
      </c>
      <c r="N56" s="15">
        <v>0.14000000000000001</v>
      </c>
      <c r="O56" s="15">
        <v>1.69</v>
      </c>
      <c r="P56" s="15">
        <v>2617600</v>
      </c>
      <c r="Q56" s="89">
        <f t="shared" si="7"/>
        <v>8322.205689723145</v>
      </c>
      <c r="R56" s="67">
        <v>17472.927999997999</v>
      </c>
      <c r="S56" s="67">
        <v>8136.9993206538002</v>
      </c>
      <c r="T56" s="79">
        <v>314532</v>
      </c>
      <c r="U56" s="22"/>
      <c r="V56" s="67">
        <v>27484186.651640002</v>
      </c>
      <c r="W56" s="77">
        <f t="shared" si="8"/>
        <v>1572958.2730291768</v>
      </c>
      <c r="X56" s="126"/>
      <c r="Y56" s="77">
        <v>3857825</v>
      </c>
      <c r="Z56" s="83">
        <f t="shared" si="9"/>
        <v>12265.286202993653</v>
      </c>
      <c r="AA56" s="95">
        <v>40093.5</v>
      </c>
      <c r="AB56" s="96">
        <f t="shared" si="10"/>
        <v>18863189.879999999</v>
      </c>
      <c r="AC56" s="96">
        <f t="shared" si="11"/>
        <v>1079566.6232930254</v>
      </c>
      <c r="AD56" s="96">
        <f t="shared" si="12"/>
        <v>176607.71043020347</v>
      </c>
      <c r="AE56" s="23">
        <f t="shared" si="13"/>
        <v>1.2475000000000001</v>
      </c>
      <c r="AF56" s="23">
        <f t="shared" si="14"/>
        <v>3.5000000000000003E-2</v>
      </c>
      <c r="AG56" s="23">
        <f t="shared" si="15"/>
        <v>0.65749999999999997</v>
      </c>
      <c r="AH56" s="23">
        <f t="shared" si="16"/>
        <v>0.42249999999999999</v>
      </c>
      <c r="AI56" s="23">
        <f t="shared" si="47"/>
        <v>154.85578743690772</v>
      </c>
      <c r="AJ56" s="24">
        <f t="shared" si="17"/>
        <v>106.8084164278595</v>
      </c>
      <c r="AK56" s="23">
        <f t="shared" si="48"/>
        <v>558.06048052160634</v>
      </c>
      <c r="AL56" s="24">
        <f t="shared" si="18"/>
        <v>129.71100146932233</v>
      </c>
      <c r="AM56" s="23">
        <f t="shared" si="49"/>
        <v>140.65021119035251</v>
      </c>
      <c r="AN56" s="24">
        <f t="shared" si="19"/>
        <v>105.36184524236528</v>
      </c>
      <c r="AO56" s="24">
        <f t="shared" si="50"/>
        <v>385.32897727133127</v>
      </c>
      <c r="AP56" s="24">
        <f t="shared" si="20"/>
        <v>122.96200287107924</v>
      </c>
      <c r="AQ56" s="24">
        <f t="shared" si="21"/>
        <v>93.027118409475122</v>
      </c>
      <c r="AR56" s="27">
        <f t="shared" si="22"/>
        <v>427.32088000132188</v>
      </c>
      <c r="AS56" s="28">
        <f t="shared" si="23"/>
        <v>0.84493347438199451</v>
      </c>
      <c r="AT56" s="28">
        <f t="shared" si="24"/>
        <v>84.49334743819945</v>
      </c>
      <c r="AU56" s="28">
        <f t="shared" si="25"/>
        <v>0.83344491387370156</v>
      </c>
      <c r="AV56" s="28">
        <f t="shared" si="51"/>
        <v>-0.79574902771469147</v>
      </c>
      <c r="AW56" s="28">
        <f t="shared" si="26"/>
        <v>83.344491387370155</v>
      </c>
      <c r="AX56" s="28">
        <f t="shared" si="52"/>
        <v>-0.79574902771469624</v>
      </c>
      <c r="AY56" s="28">
        <f t="shared" si="27"/>
        <v>1.377261743497904</v>
      </c>
      <c r="AZ56" s="28">
        <f t="shared" si="28"/>
        <v>5.5090469739916159</v>
      </c>
      <c r="BA56" s="24">
        <f t="shared" si="29"/>
        <v>116.55013469181534</v>
      </c>
      <c r="BB56" s="24">
        <f t="shared" si="30"/>
        <v>104.32503929476178</v>
      </c>
      <c r="BC56" s="29">
        <f t="shared" si="31"/>
        <v>4.6710367289254062</v>
      </c>
      <c r="BD56" s="29">
        <f t="shared" si="53"/>
        <v>0.65534789698418194</v>
      </c>
      <c r="BE56" s="29">
        <f t="shared" si="54"/>
        <v>2.6213915879367278</v>
      </c>
      <c r="BF56" s="29">
        <f t="shared" si="32"/>
        <v>4.6574005709715385</v>
      </c>
      <c r="BG56" s="29">
        <f t="shared" si="55"/>
        <v>0.42160997477376227</v>
      </c>
      <c r="BH56" s="29">
        <f t="shared" si="56"/>
        <v>1.6864398990950491</v>
      </c>
      <c r="BI56" s="29">
        <f t="shared" si="33"/>
        <v>4.5328910464482712</v>
      </c>
      <c r="BJ56" s="30">
        <f t="shared" si="63"/>
        <v>6.0575352064252854</v>
      </c>
      <c r="BK56" s="29">
        <f t="shared" si="35"/>
        <v>-0.16849738326623587</v>
      </c>
      <c r="BL56" s="29">
        <f t="shared" si="64"/>
        <v>4.4366728027218558</v>
      </c>
      <c r="BM56" s="29">
        <f t="shared" si="65"/>
        <v>-0.18218766910886888</v>
      </c>
      <c r="BN56" s="29">
        <f t="shared" si="57"/>
        <v>-0.79893200722095936</v>
      </c>
      <c r="BO56" s="29">
        <f t="shared" si="66"/>
        <v>4.4229825168792223</v>
      </c>
      <c r="BP56" s="29">
        <f t="shared" si="58"/>
        <v>-0.79893200722098712</v>
      </c>
      <c r="BQ56" s="29">
        <f t="shared" si="59"/>
        <v>4.6990247614597154</v>
      </c>
      <c r="BR56" s="29" t="e">
        <f t="shared" si="60"/>
        <v>#NUM!</v>
      </c>
      <c r="BS56" s="29">
        <f t="shared" si="61"/>
        <v>4.7583215211380301</v>
      </c>
      <c r="BT56" s="29">
        <f t="shared" si="38"/>
        <v>16.721741407315243</v>
      </c>
      <c r="BU56" s="29">
        <f t="shared" si="39"/>
        <v>17.129121366393701</v>
      </c>
      <c r="BV56" s="29">
        <f t="shared" si="62"/>
        <v>4.6480380862152675</v>
      </c>
      <c r="BW56" s="29">
        <f t="shared" si="40"/>
        <v>15.165614111128697</v>
      </c>
      <c r="BX56" s="64">
        <f t="shared" si="41"/>
        <v>4.6475114031347395</v>
      </c>
      <c r="BY56" s="90">
        <f t="shared" si="42"/>
        <v>14.268468654688681</v>
      </c>
      <c r="BZ56" s="90">
        <f t="shared" si="43"/>
        <v>9.4145282913566284</v>
      </c>
      <c r="CA56" s="90">
        <f t="shared" si="44"/>
        <v>13.861088695610222</v>
      </c>
      <c r="CB56" s="90">
        <f t="shared" si="45"/>
        <v>9.0266826056184968</v>
      </c>
      <c r="CC56" s="98">
        <f t="shared" si="46"/>
        <v>13.892070243839473</v>
      </c>
      <c r="CD56" s="98">
        <f t="shared" si="46"/>
        <v>12.081686226619086</v>
      </c>
    </row>
    <row r="57" spans="1:82">
      <c r="A57" s="21" t="s">
        <v>56</v>
      </c>
      <c r="B57" s="67">
        <v>478.6</v>
      </c>
      <c r="C57" s="113">
        <v>118.197829779188</v>
      </c>
      <c r="D57" s="113">
        <v>96.888141519421595</v>
      </c>
      <c r="E57" s="116"/>
      <c r="F57" s="116"/>
      <c r="G57" s="67">
        <v>118.48</v>
      </c>
      <c r="H57" s="35"/>
      <c r="I57" s="67">
        <v>5</v>
      </c>
      <c r="J57" s="67">
        <v>2.17</v>
      </c>
      <c r="K57" s="67">
        <v>18582315.339951001</v>
      </c>
      <c r="L57" s="86">
        <f t="shared" si="6"/>
        <v>1060620.2108563078</v>
      </c>
      <c r="M57" s="15">
        <v>104.39</v>
      </c>
      <c r="N57" s="15">
        <v>0.16</v>
      </c>
      <c r="O57" s="15">
        <v>1.88</v>
      </c>
      <c r="P57" s="15">
        <v>2630150</v>
      </c>
      <c r="Q57" s="89">
        <f t="shared" si="7"/>
        <v>8346.3704879016277</v>
      </c>
      <c r="R57" s="67">
        <v>17520.234999999</v>
      </c>
      <c r="S57" s="67">
        <v>8195.6324283229005</v>
      </c>
      <c r="T57" s="79">
        <v>315125</v>
      </c>
      <c r="U57" s="22"/>
      <c r="V57" s="67">
        <v>28025008.723577999</v>
      </c>
      <c r="W57" s="77">
        <f t="shared" si="8"/>
        <v>1599579.4989952818</v>
      </c>
      <c r="X57" s="126"/>
      <c r="Y57" s="77">
        <v>3858425</v>
      </c>
      <c r="Z57" s="83">
        <f t="shared" si="9"/>
        <v>12244.109480364936</v>
      </c>
      <c r="AA57" s="95">
        <v>41636.5</v>
      </c>
      <c r="AB57" s="96">
        <f t="shared" si="10"/>
        <v>19927228.900000002</v>
      </c>
      <c r="AC57" s="96">
        <f t="shared" si="11"/>
        <v>1137383.6538152108</v>
      </c>
      <c r="AD57" s="96">
        <f t="shared" si="12"/>
        <v>185563.15740312601</v>
      </c>
      <c r="AE57" s="23">
        <f t="shared" si="13"/>
        <v>1.25</v>
      </c>
      <c r="AF57" s="23">
        <f t="shared" si="14"/>
        <v>0.04</v>
      </c>
      <c r="AG57" s="23">
        <f t="shared" si="15"/>
        <v>0.54249999999999998</v>
      </c>
      <c r="AH57" s="23">
        <f t="shared" si="16"/>
        <v>0.47</v>
      </c>
      <c r="AI57" s="23">
        <f t="shared" si="47"/>
        <v>155.69588008375294</v>
      </c>
      <c r="AJ57" s="24">
        <f t="shared" si="17"/>
        <v>107.38785208698064</v>
      </c>
      <c r="AK57" s="23">
        <f t="shared" si="48"/>
        <v>570.17039294892527</v>
      </c>
      <c r="AL57" s="24">
        <f t="shared" si="18"/>
        <v>132.52573020120664</v>
      </c>
      <c r="AM57" s="23">
        <f t="shared" si="49"/>
        <v>141.31126718294715</v>
      </c>
      <c r="AN57" s="24">
        <f t="shared" si="19"/>
        <v>105.85704591500438</v>
      </c>
      <c r="AO57" s="24">
        <f t="shared" si="50"/>
        <v>392.57316204403224</v>
      </c>
      <c r="AP57" s="24">
        <f t="shared" si="20"/>
        <v>125.27368852505552</v>
      </c>
      <c r="AQ57" s="24">
        <f t="shared" si="21"/>
        <v>94.632670614637817</v>
      </c>
      <c r="AR57" s="27">
        <f t="shared" si="22"/>
        <v>434.38254395285026</v>
      </c>
      <c r="AS57" s="28">
        <f t="shared" si="23"/>
        <v>0.85889636863014007</v>
      </c>
      <c r="AT57" s="28">
        <f t="shared" si="24"/>
        <v>85.889636863014005</v>
      </c>
      <c r="AU57" s="28">
        <f t="shared" si="25"/>
        <v>0.81971167914354914</v>
      </c>
      <c r="AV57" s="28">
        <f t="shared" si="51"/>
        <v>-1.6477675370676661</v>
      </c>
      <c r="AW57" s="28">
        <f t="shared" si="26"/>
        <v>81.971167914354908</v>
      </c>
      <c r="AX57" s="28">
        <f t="shared" si="52"/>
        <v>-1.6477675370676723</v>
      </c>
      <c r="AY57" s="28">
        <f t="shared" si="27"/>
        <v>0.79530576039683609</v>
      </c>
      <c r="AZ57" s="28">
        <f t="shared" si="28"/>
        <v>3.1812230415873444</v>
      </c>
      <c r="BA57" s="24">
        <f t="shared" si="29"/>
        <v>118.42750628273669</v>
      </c>
      <c r="BB57" s="24">
        <f t="shared" si="30"/>
        <v>104.82522237970574</v>
      </c>
      <c r="BC57" s="29">
        <f t="shared" si="31"/>
        <v>4.6764470666176816</v>
      </c>
      <c r="BD57" s="29">
        <f t="shared" si="53"/>
        <v>0.5410337692275391</v>
      </c>
      <c r="BE57" s="29">
        <f t="shared" si="54"/>
        <v>2.1641350769101564</v>
      </c>
      <c r="BF57" s="29">
        <f t="shared" si="32"/>
        <v>4.6620895604576695</v>
      </c>
      <c r="BG57" s="29">
        <f t="shared" si="55"/>
        <v>0.46889894861310566</v>
      </c>
      <c r="BH57" s="29">
        <f t="shared" si="56"/>
        <v>1.8755957944524226</v>
      </c>
      <c r="BI57" s="29">
        <f t="shared" si="33"/>
        <v>4.5500027717708438</v>
      </c>
      <c r="BJ57" s="30">
        <f t="shared" si="63"/>
        <v>6.0739255835417136</v>
      </c>
      <c r="BK57" s="29">
        <f t="shared" si="35"/>
        <v>-0.15210700614980727</v>
      </c>
      <c r="BL57" s="29">
        <f t="shared" si="64"/>
        <v>4.453063179838284</v>
      </c>
      <c r="BM57" s="29">
        <f t="shared" si="65"/>
        <v>-0.19880261135395932</v>
      </c>
      <c r="BN57" s="29">
        <f t="shared" si="57"/>
        <v>-1.661494224509044</v>
      </c>
      <c r="BO57" s="29">
        <f t="shared" si="66"/>
        <v>4.4063675746341318</v>
      </c>
      <c r="BP57" s="29">
        <f t="shared" si="58"/>
        <v>-1.6614942245090525</v>
      </c>
      <c r="BQ57" s="29">
        <f t="shared" si="59"/>
        <v>4.7747441699595434</v>
      </c>
      <c r="BR57" s="29" t="e">
        <f t="shared" si="60"/>
        <v>#NUM!</v>
      </c>
      <c r="BS57" s="29">
        <f t="shared" si="61"/>
        <v>4.7743010120457559</v>
      </c>
      <c r="BT57" s="29">
        <f t="shared" si="38"/>
        <v>16.737720898222967</v>
      </c>
      <c r="BU57" s="29">
        <f t="shared" si="39"/>
        <v>17.148607838200878</v>
      </c>
      <c r="BV57" s="29">
        <f t="shared" si="62"/>
        <v>4.648133885420207</v>
      </c>
      <c r="BW57" s="29">
        <f t="shared" si="40"/>
        <v>15.165769627085595</v>
      </c>
      <c r="BX57" s="64">
        <f t="shared" si="41"/>
        <v>4.6522944144922649</v>
      </c>
      <c r="BY57" s="90">
        <f t="shared" si="42"/>
        <v>14.285251339540638</v>
      </c>
      <c r="BZ57" s="90">
        <f t="shared" si="43"/>
        <v>9.4128002415775107</v>
      </c>
      <c r="CA57" s="90">
        <f t="shared" si="44"/>
        <v>13.874364399562728</v>
      </c>
      <c r="CB57" s="90">
        <f t="shared" si="45"/>
        <v>9.0295820512400073</v>
      </c>
      <c r="CC57" s="98">
        <f t="shared" si="46"/>
        <v>13.944241142215791</v>
      </c>
      <c r="CD57" s="98">
        <f t="shared" si="46"/>
        <v>12.131150574258349</v>
      </c>
    </row>
    <row r="58" spans="1:82">
      <c r="A58" s="21" t="s">
        <v>57</v>
      </c>
      <c r="B58" s="67">
        <v>472.54</v>
      </c>
      <c r="C58" s="113">
        <v>113.720899648611</v>
      </c>
      <c r="D58" s="113">
        <v>97.658698490066996</v>
      </c>
      <c r="E58" s="116"/>
      <c r="F58" s="116"/>
      <c r="G58" s="67">
        <v>112.93</v>
      </c>
      <c r="H58" s="35"/>
      <c r="I58" s="67">
        <v>5</v>
      </c>
      <c r="J58" s="67">
        <v>1.39</v>
      </c>
      <c r="K58" s="67">
        <v>18844104.718355998</v>
      </c>
      <c r="L58" s="86">
        <f t="shared" si="6"/>
        <v>1072663.7243730095</v>
      </c>
      <c r="M58" s="15">
        <v>105.1</v>
      </c>
      <c r="N58" s="15">
        <v>0.14000000000000001</v>
      </c>
      <c r="O58" s="15">
        <v>1.68</v>
      </c>
      <c r="P58" s="15">
        <v>2653425</v>
      </c>
      <c r="Q58" s="89">
        <f t="shared" si="7"/>
        <v>8407.0242696914011</v>
      </c>
      <c r="R58" s="67">
        <v>17567.578999999001</v>
      </c>
      <c r="S58" s="67">
        <v>8240.7105733241006</v>
      </c>
      <c r="T58" s="79">
        <v>315620</v>
      </c>
      <c r="U58" s="22"/>
      <c r="V58" s="67">
        <v>28390254.826421</v>
      </c>
      <c r="W58" s="77">
        <f t="shared" si="8"/>
        <v>1616059.6076683425</v>
      </c>
      <c r="X58" s="126"/>
      <c r="Y58" s="77">
        <v>3884600</v>
      </c>
      <c r="Z58" s="83">
        <f t="shared" si="9"/>
        <v>12307.838540016477</v>
      </c>
      <c r="AA58" s="95">
        <v>39819.4</v>
      </c>
      <c r="AB58" s="96">
        <f t="shared" si="10"/>
        <v>18816259.276000001</v>
      </c>
      <c r="AC58" s="96">
        <f t="shared" si="11"/>
        <v>1071078.6771473216</v>
      </c>
      <c r="AD58" s="96">
        <f t="shared" si="12"/>
        <v>174610.9903666802</v>
      </c>
      <c r="AE58" s="23">
        <f t="shared" si="13"/>
        <v>1.25</v>
      </c>
      <c r="AF58" s="23">
        <f t="shared" si="14"/>
        <v>3.5000000000000003E-2</v>
      </c>
      <c r="AG58" s="23">
        <f t="shared" si="15"/>
        <v>0.34749999999999998</v>
      </c>
      <c r="AH58" s="23">
        <f t="shared" si="16"/>
        <v>0.42</v>
      </c>
      <c r="AI58" s="23">
        <f t="shared" si="47"/>
        <v>156.23692326704398</v>
      </c>
      <c r="AJ58" s="24">
        <f t="shared" si="17"/>
        <v>107.76102487298289</v>
      </c>
      <c r="AK58" s="23">
        <f t="shared" si="48"/>
        <v>578.09576141091532</v>
      </c>
      <c r="AL58" s="24">
        <f t="shared" si="18"/>
        <v>134.3678378510034</v>
      </c>
      <c r="AM58" s="23">
        <f t="shared" si="49"/>
        <v>141.90477450511551</v>
      </c>
      <c r="AN58" s="24">
        <f t="shared" si="19"/>
        <v>106.3016455078474</v>
      </c>
      <c r="AO58" s="24">
        <f t="shared" si="50"/>
        <v>399.16839116637198</v>
      </c>
      <c r="AP58" s="24">
        <f t="shared" si="20"/>
        <v>127.37828649227643</v>
      </c>
      <c r="AQ58" s="24">
        <f t="shared" si="21"/>
        <v>93.434438303888328</v>
      </c>
      <c r="AR58" s="27">
        <f t="shared" si="22"/>
        <v>429.19228529631295</v>
      </c>
      <c r="AS58" s="28">
        <f t="shared" si="23"/>
        <v>0.84863376859150941</v>
      </c>
      <c r="AT58" s="28">
        <f t="shared" si="24"/>
        <v>84.863376859150932</v>
      </c>
      <c r="AU58" s="28">
        <f t="shared" si="25"/>
        <v>0.85875770233813675</v>
      </c>
      <c r="AV58" s="28">
        <f t="shared" si="51"/>
        <v>4.7633850032957517</v>
      </c>
      <c r="AW58" s="28">
        <f t="shared" si="26"/>
        <v>85.875770233813682</v>
      </c>
      <c r="AX58" s="28">
        <f t="shared" si="52"/>
        <v>4.7633850032957694</v>
      </c>
      <c r="AY58" s="28">
        <f t="shared" si="27"/>
        <v>-3.737984894445312</v>
      </c>
      <c r="AZ58" s="28">
        <f t="shared" si="28"/>
        <v>-14.951939577781248</v>
      </c>
      <c r="BA58" s="24">
        <f t="shared" si="29"/>
        <v>120.09592395236672</v>
      </c>
      <c r="BB58" s="24">
        <f t="shared" si="30"/>
        <v>105.75285276234079</v>
      </c>
      <c r="BC58" s="29">
        <f t="shared" si="31"/>
        <v>4.6799160427564264</v>
      </c>
      <c r="BD58" s="29">
        <f t="shared" si="53"/>
        <v>0.34689761387447504</v>
      </c>
      <c r="BE58" s="29">
        <f t="shared" si="54"/>
        <v>1.3875904554979002</v>
      </c>
      <c r="BF58" s="29">
        <f t="shared" si="32"/>
        <v>4.666280765076138</v>
      </c>
      <c r="BG58" s="29">
        <f t="shared" si="55"/>
        <v>0.41912046184684471</v>
      </c>
      <c r="BH58" s="29">
        <f t="shared" si="56"/>
        <v>1.6764818473873788</v>
      </c>
      <c r="BI58" s="29">
        <f t="shared" si="33"/>
        <v>4.5372599957319002</v>
      </c>
      <c r="BJ58" s="30">
        <f t="shared" si="63"/>
        <v>6.0619050359824938</v>
      </c>
      <c r="BK58" s="29">
        <f t="shared" si="35"/>
        <v>-0.16412755370902754</v>
      </c>
      <c r="BL58" s="29">
        <f t="shared" si="64"/>
        <v>4.4410426322790642</v>
      </c>
      <c r="BM58" s="29">
        <f t="shared" si="65"/>
        <v>-0.15226846624197402</v>
      </c>
      <c r="BN58" s="29">
        <f t="shared" si="57"/>
        <v>4.6534145111985312</v>
      </c>
      <c r="BO58" s="29">
        <f t="shared" si="66"/>
        <v>4.4529017197461176</v>
      </c>
      <c r="BP58" s="29">
        <f t="shared" si="58"/>
        <v>4.6534145111985836</v>
      </c>
      <c r="BQ58" s="29">
        <f t="shared" si="59"/>
        <v>4.7267681577355791</v>
      </c>
      <c r="BR58" s="29" t="e">
        <f t="shared" si="60"/>
        <v>#NUM!</v>
      </c>
      <c r="BS58" s="29">
        <f t="shared" si="61"/>
        <v>4.7882907897287117</v>
      </c>
      <c r="BT58" s="29">
        <f t="shared" si="38"/>
        <v>16.751710675905922</v>
      </c>
      <c r="BU58" s="29">
        <f t="shared" si="39"/>
        <v>17.161556504330708</v>
      </c>
      <c r="BV58" s="29">
        <f t="shared" si="62"/>
        <v>4.6549122778829055</v>
      </c>
      <c r="BW58" s="29">
        <f t="shared" si="40"/>
        <v>15.17253057638017</v>
      </c>
      <c r="BX58" s="64">
        <f t="shared" si="41"/>
        <v>4.6611047940385646</v>
      </c>
      <c r="BY58" s="90">
        <f t="shared" si="42"/>
        <v>14.295501403316289</v>
      </c>
      <c r="BZ58" s="90">
        <f t="shared" si="43"/>
        <v>9.4179916180601833</v>
      </c>
      <c r="CA58" s="90">
        <f t="shared" si="44"/>
        <v>13.885655574891503</v>
      </c>
      <c r="CB58" s="90">
        <f t="shared" si="45"/>
        <v>9.0368228579744034</v>
      </c>
      <c r="CC58" s="98">
        <f t="shared" si="46"/>
        <v>13.884176808120452</v>
      </c>
      <c r="CD58" s="98">
        <f t="shared" si="46"/>
        <v>12.070315866378447</v>
      </c>
    </row>
    <row r="59" spans="1:82">
      <c r="A59" s="21" t="s">
        <v>58</v>
      </c>
      <c r="B59" s="67">
        <v>503.86</v>
      </c>
      <c r="C59" s="113">
        <v>110.716799404388</v>
      </c>
      <c r="D59" s="113">
        <v>94.0082310923964</v>
      </c>
      <c r="E59" s="116"/>
      <c r="F59" s="116"/>
      <c r="G59" s="67">
        <v>115.43</v>
      </c>
      <c r="H59" s="35"/>
      <c r="I59" s="67">
        <v>5.01</v>
      </c>
      <c r="J59" s="67">
        <v>1.53</v>
      </c>
      <c r="K59" s="67">
        <v>19094804.130534001</v>
      </c>
      <c r="L59" s="86">
        <f t="shared" si="6"/>
        <v>1084013.5977139142</v>
      </c>
      <c r="M59" s="15">
        <v>105.56</v>
      </c>
      <c r="N59" s="15">
        <v>0.11</v>
      </c>
      <c r="O59" s="15">
        <v>1.39</v>
      </c>
      <c r="P59" s="15">
        <v>2665100</v>
      </c>
      <c r="Q59" s="89">
        <f t="shared" si="7"/>
        <v>8430.1258935914466</v>
      </c>
      <c r="R59" s="67">
        <v>17614.912</v>
      </c>
      <c r="S59" s="67">
        <v>8262.5386674373003</v>
      </c>
      <c r="T59" s="79">
        <v>316140</v>
      </c>
      <c r="U59" s="22"/>
      <c r="V59" s="67">
        <v>28333050.459864002</v>
      </c>
      <c r="W59" s="77">
        <f t="shared" si="8"/>
        <v>1608469.6000674884</v>
      </c>
      <c r="X59" s="126"/>
      <c r="Y59" s="77">
        <v>3901650</v>
      </c>
      <c r="Z59" s="83">
        <f t="shared" si="9"/>
        <v>12341.525906244069</v>
      </c>
      <c r="AA59" s="95">
        <v>40994.800000000003</v>
      </c>
      <c r="AB59" s="96">
        <f t="shared" si="10"/>
        <v>20655639.928000003</v>
      </c>
      <c r="AC59" s="96">
        <f t="shared" si="11"/>
        <v>1172622.3740430837</v>
      </c>
      <c r="AD59" s="96">
        <f t="shared" si="12"/>
        <v>190949.67946826763</v>
      </c>
      <c r="AE59" s="23">
        <f t="shared" si="13"/>
        <v>1.2524999999999999</v>
      </c>
      <c r="AF59" s="23">
        <f t="shared" si="14"/>
        <v>2.75E-2</v>
      </c>
      <c r="AG59" s="23">
        <f t="shared" si="15"/>
        <v>0.38250000000000001</v>
      </c>
      <c r="AH59" s="23">
        <f t="shared" si="16"/>
        <v>0.34749999999999998</v>
      </c>
      <c r="AI59" s="23">
        <f t="shared" si="47"/>
        <v>156.83452949854041</v>
      </c>
      <c r="AJ59" s="24">
        <f t="shared" si="17"/>
        <v>108.17321079312205</v>
      </c>
      <c r="AK59" s="23">
        <f t="shared" si="48"/>
        <v>586.94062656050232</v>
      </c>
      <c r="AL59" s="24">
        <f t="shared" si="18"/>
        <v>136.42366577012376</v>
      </c>
      <c r="AM59" s="23">
        <f t="shared" si="49"/>
        <v>142.39789359652076</v>
      </c>
      <c r="AN59" s="24">
        <f t="shared" si="19"/>
        <v>106.67104372598712</v>
      </c>
      <c r="AO59" s="24">
        <f t="shared" si="50"/>
        <v>404.71683180358457</v>
      </c>
      <c r="AP59" s="24">
        <f t="shared" si="20"/>
        <v>129.14884467451907</v>
      </c>
      <c r="AQ59" s="24">
        <f t="shared" si="21"/>
        <v>99.627282523801526</v>
      </c>
      <c r="AR59" s="27">
        <f t="shared" si="22"/>
        <v>457.47963090111915</v>
      </c>
      <c r="AS59" s="28">
        <f t="shared" si="23"/>
        <v>0.90456580075160242</v>
      </c>
      <c r="AT59" s="28">
        <f t="shared" si="24"/>
        <v>90.456580075160247</v>
      </c>
      <c r="AU59" s="28">
        <f t="shared" si="25"/>
        <v>0.84908732548378385</v>
      </c>
      <c r="AV59" s="28">
        <f t="shared" si="51"/>
        <v>-1.1260890968457575</v>
      </c>
      <c r="AW59" s="28">
        <f t="shared" si="26"/>
        <v>84.908732548378381</v>
      </c>
      <c r="AX59" s="28">
        <f t="shared" si="52"/>
        <v>-1.12608909684577</v>
      </c>
      <c r="AY59" s="28">
        <f t="shared" si="27"/>
        <v>-9.3973828762261569E-2</v>
      </c>
      <c r="AZ59" s="28">
        <f t="shared" si="28"/>
        <v>-0.37589531504904627</v>
      </c>
      <c r="BA59" s="24">
        <f t="shared" si="29"/>
        <v>121.69366382856812</v>
      </c>
      <c r="BB59" s="24">
        <f t="shared" si="30"/>
        <v>106.21816252462928</v>
      </c>
      <c r="BC59" s="29">
        <f t="shared" si="31"/>
        <v>4.6837337460446227</v>
      </c>
      <c r="BD59" s="29">
        <f t="shared" si="53"/>
        <v>0.38177032881963058</v>
      </c>
      <c r="BE59" s="29">
        <f t="shared" si="54"/>
        <v>1.5270813152785223</v>
      </c>
      <c r="BF59" s="29">
        <f t="shared" si="32"/>
        <v>4.6697497412148818</v>
      </c>
      <c r="BG59" s="29">
        <f t="shared" si="55"/>
        <v>0.34689761387438622</v>
      </c>
      <c r="BH59" s="29">
        <f t="shared" si="56"/>
        <v>1.3875904554975449</v>
      </c>
      <c r="BI59" s="29">
        <f t="shared" si="33"/>
        <v>4.6014360480027685</v>
      </c>
      <c r="BJ59" s="30">
        <f t="shared" si="63"/>
        <v>6.1257323611039105</v>
      </c>
      <c r="BK59" s="29">
        <f t="shared" si="35"/>
        <v>-0.10030022858761066</v>
      </c>
      <c r="BL59" s="29">
        <f t="shared" si="64"/>
        <v>4.5048699574004809</v>
      </c>
      <c r="BM59" s="29">
        <f t="shared" si="65"/>
        <v>-0.16359324108883597</v>
      </c>
      <c r="BN59" s="29">
        <f t="shared" si="57"/>
        <v>-1.1324774846861951</v>
      </c>
      <c r="BO59" s="29">
        <f t="shared" si="66"/>
        <v>4.4415769448992553</v>
      </c>
      <c r="BP59" s="29">
        <f t="shared" si="58"/>
        <v>-1.132477484686234</v>
      </c>
      <c r="BQ59" s="29">
        <f t="shared" si="59"/>
        <v>4.7486642856268206</v>
      </c>
      <c r="BR59" s="29" t="e">
        <f t="shared" si="60"/>
        <v>#NUM!</v>
      </c>
      <c r="BS59" s="29">
        <f t="shared" si="61"/>
        <v>4.8015069347808241</v>
      </c>
      <c r="BT59" s="29">
        <f t="shared" si="38"/>
        <v>16.764926820958035</v>
      </c>
      <c r="BU59" s="29">
        <f t="shared" si="39"/>
        <v>17.159539541967138</v>
      </c>
      <c r="BV59" s="29">
        <f t="shared" si="62"/>
        <v>4.6592795116351233</v>
      </c>
      <c r="BW59" s="29">
        <f t="shared" si="40"/>
        <v>15.176910098551145</v>
      </c>
      <c r="BX59" s="64">
        <f t="shared" si="41"/>
        <v>4.6654951160744274</v>
      </c>
      <c r="BY59" s="90">
        <f t="shared" si="42"/>
        <v>14.29079372592868</v>
      </c>
      <c r="BZ59" s="90">
        <f t="shared" si="43"/>
        <v>9.4207249451018953</v>
      </c>
      <c r="CA59" s="90">
        <f t="shared" si="44"/>
        <v>13.89618100491958</v>
      </c>
      <c r="CB59" s="90">
        <f t="shared" si="45"/>
        <v>9.0395669848810023</v>
      </c>
      <c r="CC59" s="98">
        <f t="shared" si="46"/>
        <v>13.974753144042381</v>
      </c>
      <c r="CD59" s="98">
        <f t="shared" si="46"/>
        <v>12.159765214036216</v>
      </c>
    </row>
    <row r="60" spans="1:82">
      <c r="A60" s="21" t="s">
        <v>59</v>
      </c>
      <c r="B60" s="67">
        <v>502.97</v>
      </c>
      <c r="C60" s="113">
        <v>109.724659695783</v>
      </c>
      <c r="D60" s="113">
        <v>93.919887958287205</v>
      </c>
      <c r="E60" s="116"/>
      <c r="F60" s="116"/>
      <c r="G60" s="67">
        <v>115.15</v>
      </c>
      <c r="H60" s="35"/>
      <c r="I60" s="67">
        <v>5.01</v>
      </c>
      <c r="J60" s="67">
        <v>2.0299999999999998</v>
      </c>
      <c r="K60" s="67">
        <v>19264158.182098001</v>
      </c>
      <c r="L60" s="86">
        <f t="shared" si="6"/>
        <v>1090616.3875032316</v>
      </c>
      <c r="M60" s="15">
        <v>106.73</v>
      </c>
      <c r="N60" s="15">
        <v>0.08</v>
      </c>
      <c r="O60" s="15">
        <v>1.55</v>
      </c>
      <c r="P60" s="15">
        <v>2678325</v>
      </c>
      <c r="Q60" s="89">
        <f t="shared" si="7"/>
        <v>8455.5364730989986</v>
      </c>
      <c r="R60" s="67">
        <v>17663.550999998999</v>
      </c>
      <c r="S60" s="67">
        <v>8227.0479355154002</v>
      </c>
      <c r="T60" s="79">
        <v>316754</v>
      </c>
      <c r="U60" s="22"/>
      <c r="V60" s="67">
        <v>28804944.684661001</v>
      </c>
      <c r="W60" s="77">
        <f t="shared" si="8"/>
        <v>1630756.1647520724</v>
      </c>
      <c r="X60" s="126"/>
      <c r="Y60" s="77">
        <v>3944975</v>
      </c>
      <c r="Z60" s="83">
        <f t="shared" si="9"/>
        <v>12454.381002291999</v>
      </c>
      <c r="AA60" s="95">
        <v>42292.3</v>
      </c>
      <c r="AB60" s="96">
        <f t="shared" si="10"/>
        <v>21271758.131000001</v>
      </c>
      <c r="AC60" s="96">
        <f t="shared" si="11"/>
        <v>1204274.1649740308</v>
      </c>
      <c r="AD60" s="96">
        <f t="shared" si="12"/>
        <v>195652.40695313274</v>
      </c>
      <c r="AE60" s="23">
        <f t="shared" si="13"/>
        <v>1.2524999999999999</v>
      </c>
      <c r="AF60" s="23">
        <f t="shared" si="14"/>
        <v>0.02</v>
      </c>
      <c r="AG60" s="23">
        <f t="shared" si="15"/>
        <v>0.50749999999999995</v>
      </c>
      <c r="AH60" s="23">
        <f t="shared" si="16"/>
        <v>0.38750000000000001</v>
      </c>
      <c r="AI60" s="23">
        <f t="shared" si="47"/>
        <v>157.63046473574548</v>
      </c>
      <c r="AJ60" s="24">
        <f t="shared" si="17"/>
        <v>108.72218983789712</v>
      </c>
      <c r="AK60" s="23">
        <f t="shared" si="48"/>
        <v>598.85552127968049</v>
      </c>
      <c r="AL60" s="24">
        <f t="shared" si="18"/>
        <v>139.19306618525727</v>
      </c>
      <c r="AM60" s="23">
        <f t="shared" si="49"/>
        <v>142.94968543420728</v>
      </c>
      <c r="AN60" s="24">
        <f t="shared" si="19"/>
        <v>107.08439402042534</v>
      </c>
      <c r="AO60" s="24">
        <f t="shared" si="50"/>
        <v>410.98994269654014</v>
      </c>
      <c r="AP60" s="24">
        <f t="shared" si="20"/>
        <v>131.15065176697414</v>
      </c>
      <c r="AQ60" s="24">
        <f t="shared" si="21"/>
        <v>99.451304511166697</v>
      </c>
      <c r="AR60" s="27">
        <f t="shared" si="22"/>
        <v>456.12631672041749</v>
      </c>
      <c r="AS60" s="28">
        <f t="shared" si="23"/>
        <v>0.90188991827980003</v>
      </c>
      <c r="AT60" s="28">
        <f t="shared" si="24"/>
        <v>90.188991827980004</v>
      </c>
      <c r="AU60" s="28">
        <f t="shared" si="25"/>
        <v>0.85595971059454368</v>
      </c>
      <c r="AV60" s="28">
        <f t="shared" si="51"/>
        <v>0.80938496012105154</v>
      </c>
      <c r="AW60" s="28">
        <f t="shared" si="26"/>
        <v>85.595971059454371</v>
      </c>
      <c r="AX60" s="28">
        <f t="shared" si="52"/>
        <v>0.80938496012105932</v>
      </c>
      <c r="AY60" s="28">
        <f t="shared" si="27"/>
        <v>0.22257518073502958</v>
      </c>
      <c r="AZ60" s="28">
        <f t="shared" si="28"/>
        <v>0.89030072294011831</v>
      </c>
      <c r="BA60" s="24">
        <f t="shared" si="29"/>
        <v>122.77297916891663</v>
      </c>
      <c r="BB60" s="24">
        <f t="shared" si="30"/>
        <v>106.74524788705028</v>
      </c>
      <c r="BC60" s="29">
        <f t="shared" si="31"/>
        <v>4.6887959116368876</v>
      </c>
      <c r="BD60" s="29">
        <f t="shared" si="53"/>
        <v>0.50621655922649111</v>
      </c>
      <c r="BE60" s="29">
        <f t="shared" si="54"/>
        <v>2.0248662369059645</v>
      </c>
      <c r="BF60" s="29">
        <f t="shared" si="32"/>
        <v>4.6736172527413711</v>
      </c>
      <c r="BG60" s="29">
        <f t="shared" si="55"/>
        <v>0.38675115264892312</v>
      </c>
      <c r="BH60" s="29">
        <f t="shared" si="56"/>
        <v>1.5470046105956925</v>
      </c>
      <c r="BI60" s="29">
        <f t="shared" si="33"/>
        <v>4.5996681224705291</v>
      </c>
      <c r="BJ60" s="30">
        <f t="shared" si="63"/>
        <v>6.1227697815058955</v>
      </c>
      <c r="BK60" s="29">
        <f t="shared" si="35"/>
        <v>-0.1032628081856256</v>
      </c>
      <c r="BL60" s="29">
        <f t="shared" si="64"/>
        <v>4.5019073778024659</v>
      </c>
      <c r="BM60" s="29">
        <f t="shared" si="65"/>
        <v>-0.15553197101053287</v>
      </c>
      <c r="BN60" s="29">
        <f t="shared" si="57"/>
        <v>0.80612700783030955</v>
      </c>
      <c r="BO60" s="29">
        <f t="shared" si="66"/>
        <v>4.4496382149775586</v>
      </c>
      <c r="BP60" s="29">
        <f t="shared" si="58"/>
        <v>0.80612700783033731</v>
      </c>
      <c r="BQ60" s="29">
        <f t="shared" si="59"/>
        <v>4.746235626266694</v>
      </c>
      <c r="BR60" s="29" t="e">
        <f t="shared" si="60"/>
        <v>#NUM!</v>
      </c>
      <c r="BS60" s="29">
        <f t="shared" si="61"/>
        <v>4.8103369521597648</v>
      </c>
      <c r="BT60" s="29">
        <f t="shared" si="38"/>
        <v>16.773756838336976</v>
      </c>
      <c r="BU60" s="29">
        <f t="shared" si="39"/>
        <v>17.176057620808674</v>
      </c>
      <c r="BV60" s="29">
        <f t="shared" si="62"/>
        <v>4.6703022809258732</v>
      </c>
      <c r="BW60" s="29">
        <f t="shared" si="40"/>
        <v>15.187953175106417</v>
      </c>
      <c r="BX60" s="64">
        <f t="shared" si="41"/>
        <v>4.6704451348372951</v>
      </c>
      <c r="BY60" s="90">
        <f t="shared" si="42"/>
        <v>14.304554369968274</v>
      </c>
      <c r="BZ60" s="90">
        <f t="shared" si="43"/>
        <v>9.4298277277291831</v>
      </c>
      <c r="CA60" s="90">
        <f t="shared" si="44"/>
        <v>13.902253587496574</v>
      </c>
      <c r="CB60" s="90">
        <f t="shared" si="45"/>
        <v>9.0425767097158865</v>
      </c>
      <c r="CC60" s="98">
        <f t="shared" si="46"/>
        <v>14.001387590700963</v>
      </c>
      <c r="CD60" s="98">
        <f t="shared" si="46"/>
        <v>12.184094929904479</v>
      </c>
    </row>
    <row r="61" spans="1:82">
      <c r="A61" s="21" t="s">
        <v>60</v>
      </c>
      <c r="B61" s="67">
        <v>523.76</v>
      </c>
      <c r="C61" s="113">
        <v>111.619780980128</v>
      </c>
      <c r="D61" s="113">
        <v>94.128930318656501</v>
      </c>
      <c r="E61" s="116"/>
      <c r="F61" s="116"/>
      <c r="G61" s="67">
        <v>121.8</v>
      </c>
      <c r="H61" s="35"/>
      <c r="I61" s="67">
        <v>4.68</v>
      </c>
      <c r="J61" s="67">
        <v>2.2000000000000002</v>
      </c>
      <c r="K61" s="67">
        <v>19510555.180891</v>
      </c>
      <c r="L61" s="86">
        <f t="shared" si="6"/>
        <v>1101497.3038582248</v>
      </c>
      <c r="M61" s="15">
        <v>107.66</v>
      </c>
      <c r="N61" s="15">
        <v>0.08</v>
      </c>
      <c r="O61" s="15">
        <v>1.23</v>
      </c>
      <c r="P61" s="15">
        <v>2702850</v>
      </c>
      <c r="Q61" s="89">
        <f t="shared" si="7"/>
        <v>8505.8140449703387</v>
      </c>
      <c r="R61" s="67">
        <v>17712.757999998001</v>
      </c>
      <c r="S61" s="67">
        <v>8378.8670319659996</v>
      </c>
      <c r="T61" s="79">
        <v>317765</v>
      </c>
      <c r="U61" s="22"/>
      <c r="V61" s="67">
        <v>28792897.633533001</v>
      </c>
      <c r="W61" s="77">
        <f t="shared" si="8"/>
        <v>1625545.7017781336</v>
      </c>
      <c r="X61" s="126"/>
      <c r="Y61" s="77">
        <v>3979050</v>
      </c>
      <c r="Z61" s="83">
        <f t="shared" si="9"/>
        <v>12521.989520557645</v>
      </c>
      <c r="AA61" s="95">
        <v>41084.199999999997</v>
      </c>
      <c r="AB61" s="96">
        <f t="shared" si="10"/>
        <v>21518260.591999996</v>
      </c>
      <c r="AC61" s="96">
        <f t="shared" si="11"/>
        <v>1214845.2878994015</v>
      </c>
      <c r="AD61" s="96">
        <f t="shared" si="12"/>
        <v>196837.0721516647</v>
      </c>
      <c r="AE61" s="23">
        <f t="shared" si="13"/>
        <v>1.17</v>
      </c>
      <c r="AF61" s="23">
        <f t="shared" si="14"/>
        <v>0.02</v>
      </c>
      <c r="AG61" s="23">
        <f t="shared" si="15"/>
        <v>0.55000000000000004</v>
      </c>
      <c r="AH61" s="23">
        <f t="shared" si="16"/>
        <v>0.3075</v>
      </c>
      <c r="AI61" s="23">
        <f t="shared" si="47"/>
        <v>158.49743229179208</v>
      </c>
      <c r="AJ61" s="24">
        <f t="shared" si="17"/>
        <v>109.32016188200558</v>
      </c>
      <c r="AK61" s="23">
        <f t="shared" si="48"/>
        <v>612.03034274783352</v>
      </c>
      <c r="AL61" s="24">
        <f t="shared" si="18"/>
        <v>142.25531364133295</v>
      </c>
      <c r="AM61" s="23">
        <f t="shared" si="49"/>
        <v>143.38925571691746</v>
      </c>
      <c r="AN61" s="24">
        <f t="shared" si="19"/>
        <v>107.41367853203813</v>
      </c>
      <c r="AO61" s="24">
        <f t="shared" si="50"/>
        <v>416.04511899170757</v>
      </c>
      <c r="AP61" s="24">
        <f t="shared" si="20"/>
        <v>132.76380478370791</v>
      </c>
      <c r="AQ61" s="24">
        <f t="shared" si="21"/>
        <v>103.5620717950746</v>
      </c>
      <c r="AR61" s="27">
        <f t="shared" si="22"/>
        <v>473.83453150226131</v>
      </c>
      <c r="AS61" s="28">
        <f t="shared" si="23"/>
        <v>0.93690403563507563</v>
      </c>
      <c r="AT61" s="28">
        <f t="shared" si="24"/>
        <v>93.690403563507573</v>
      </c>
      <c r="AU61" s="28">
        <f t="shared" si="25"/>
        <v>0.84329972243373741</v>
      </c>
      <c r="AV61" s="28">
        <f t="shared" si="51"/>
        <v>-1.4790401936105999</v>
      </c>
      <c r="AW61" s="28">
        <f t="shared" si="26"/>
        <v>84.329972243373746</v>
      </c>
      <c r="AX61" s="28">
        <f t="shared" si="52"/>
        <v>-1.4790401936105975</v>
      </c>
      <c r="AY61" s="28">
        <f t="shared" si="27"/>
        <v>2.5922449531029956</v>
      </c>
      <c r="AZ61" s="28">
        <f t="shared" si="28"/>
        <v>10.368979812411983</v>
      </c>
      <c r="BA61" s="24">
        <f t="shared" si="29"/>
        <v>124.34329920647779</v>
      </c>
      <c r="BB61" s="24">
        <f t="shared" si="30"/>
        <v>107.72269730205031</v>
      </c>
      <c r="BC61" s="29">
        <f t="shared" si="31"/>
        <v>4.6942808418674575</v>
      </c>
      <c r="BD61" s="29">
        <f t="shared" si="53"/>
        <v>0.5484930230569951</v>
      </c>
      <c r="BE61" s="29">
        <f t="shared" si="54"/>
        <v>2.1939720922279804</v>
      </c>
      <c r="BF61" s="29">
        <f t="shared" si="32"/>
        <v>4.6766875345985897</v>
      </c>
      <c r="BG61" s="29">
        <f t="shared" si="55"/>
        <v>0.30702818572185819</v>
      </c>
      <c r="BH61" s="29">
        <f t="shared" si="56"/>
        <v>1.2281127428874328</v>
      </c>
      <c r="BI61" s="29">
        <f t="shared" si="33"/>
        <v>4.6401711604294062</v>
      </c>
      <c r="BJ61" s="30">
        <f t="shared" si="63"/>
        <v>6.1608581710914212</v>
      </c>
      <c r="BK61" s="29">
        <f t="shared" si="35"/>
        <v>-6.5174418600099565E-2</v>
      </c>
      <c r="BL61" s="29">
        <f t="shared" si="64"/>
        <v>4.5399957673879916</v>
      </c>
      <c r="BM61" s="29">
        <f t="shared" si="65"/>
        <v>-0.17043284154456056</v>
      </c>
      <c r="BN61" s="29">
        <f t="shared" si="57"/>
        <v>-1.4900870534027693</v>
      </c>
      <c r="BO61" s="29">
        <f t="shared" si="66"/>
        <v>4.4347373444435307</v>
      </c>
      <c r="BP61" s="29">
        <f t="shared" si="58"/>
        <v>-1.4900870534027888</v>
      </c>
      <c r="BQ61" s="29">
        <f t="shared" si="59"/>
        <v>4.8023803552757967</v>
      </c>
      <c r="BR61" s="29" t="e">
        <f t="shared" si="60"/>
        <v>#NUM!</v>
      </c>
      <c r="BS61" s="29">
        <f t="shared" si="61"/>
        <v>4.8230462822392006</v>
      </c>
      <c r="BT61" s="29">
        <f t="shared" si="38"/>
        <v>16.78646616841641</v>
      </c>
      <c r="BU61" s="29">
        <f t="shared" si="39"/>
        <v>17.17563930474617</v>
      </c>
      <c r="BV61" s="29">
        <f t="shared" si="62"/>
        <v>4.6789781131328114</v>
      </c>
      <c r="BW61" s="29">
        <f t="shared" si="40"/>
        <v>15.196553655301464</v>
      </c>
      <c r="BX61" s="64">
        <f t="shared" si="41"/>
        <v>4.6795603075672449</v>
      </c>
      <c r="BY61" s="90">
        <f t="shared" si="42"/>
        <v>14.301354133851094</v>
      </c>
      <c r="BZ61" s="90">
        <f t="shared" si="43"/>
        <v>9.4352415394224298</v>
      </c>
      <c r="CA61" s="90">
        <f t="shared" si="44"/>
        <v>13.912180997521334</v>
      </c>
      <c r="CB61" s="90">
        <f t="shared" si="45"/>
        <v>9.0485052139440363</v>
      </c>
      <c r="CC61" s="98">
        <f t="shared" si="46"/>
        <v>14.010127291586768</v>
      </c>
      <c r="CD61" s="98">
        <f t="shared" si="46"/>
        <v>12.190131620614387</v>
      </c>
    </row>
    <row r="62" spans="1:82">
      <c r="A62" s="21" t="s">
        <v>61</v>
      </c>
      <c r="B62" s="67">
        <v>550.53</v>
      </c>
      <c r="C62" s="113">
        <v>110.96718564176</v>
      </c>
      <c r="D62" s="113">
        <v>96.5689827642517</v>
      </c>
      <c r="E62" s="116"/>
      <c r="F62" s="116"/>
      <c r="G62" s="67">
        <v>115.98</v>
      </c>
      <c r="H62" s="35"/>
      <c r="I62" s="67">
        <v>4.33</v>
      </c>
      <c r="J62" s="67">
        <v>3.18</v>
      </c>
      <c r="K62" s="67">
        <v>19559328.652259</v>
      </c>
      <c r="L62" s="86">
        <f t="shared" si="6"/>
        <v>1101392.7438510135</v>
      </c>
      <c r="M62" s="15">
        <v>107.08</v>
      </c>
      <c r="N62" s="15">
        <v>7.0000000000000007E-2</v>
      </c>
      <c r="O62" s="15">
        <v>1.4</v>
      </c>
      <c r="P62" s="15">
        <v>2711075</v>
      </c>
      <c r="Q62" s="89">
        <f t="shared" si="7"/>
        <v>8517.6789574222094</v>
      </c>
      <c r="R62" s="67">
        <v>17758.722999999001</v>
      </c>
      <c r="S62" s="67">
        <v>8439.1508362337008</v>
      </c>
      <c r="T62" s="79">
        <v>318288</v>
      </c>
      <c r="U62" s="22"/>
      <c r="V62" s="67">
        <v>29033717.741939999</v>
      </c>
      <c r="W62" s="77">
        <f t="shared" si="8"/>
        <v>1634898.9587788286</v>
      </c>
      <c r="X62" s="126"/>
      <c r="Y62" s="77">
        <v>3957925</v>
      </c>
      <c r="Z62" s="83">
        <f t="shared" si="9"/>
        <v>12435.043105615041</v>
      </c>
      <c r="AA62" s="95">
        <v>40859.9</v>
      </c>
      <c r="AB62" s="96">
        <f t="shared" si="10"/>
        <v>22494600.747000001</v>
      </c>
      <c r="AC62" s="96">
        <f t="shared" si="11"/>
        <v>1266678.9581098408</v>
      </c>
      <c r="AD62" s="96">
        <f t="shared" si="12"/>
        <v>204145.13469771479</v>
      </c>
      <c r="AE62" s="23">
        <f t="shared" si="13"/>
        <v>1.0825</v>
      </c>
      <c r="AF62" s="23">
        <f t="shared" si="14"/>
        <v>1.7500000000000002E-2</v>
      </c>
      <c r="AG62" s="23">
        <f t="shared" si="15"/>
        <v>0.79500000000000004</v>
      </c>
      <c r="AH62" s="23">
        <f t="shared" si="16"/>
        <v>0.35</v>
      </c>
      <c r="AI62" s="23">
        <f t="shared" si="47"/>
        <v>159.7574868785118</v>
      </c>
      <c r="AJ62" s="24">
        <f t="shared" si="17"/>
        <v>110.18925716896749</v>
      </c>
      <c r="AK62" s="23">
        <f t="shared" si="48"/>
        <v>631.49290764721468</v>
      </c>
      <c r="AL62" s="24">
        <f t="shared" si="18"/>
        <v>146.77903261512733</v>
      </c>
      <c r="AM62" s="23">
        <f t="shared" si="49"/>
        <v>143.89111811192669</v>
      </c>
      <c r="AN62" s="24">
        <f t="shared" si="19"/>
        <v>107.78962640690028</v>
      </c>
      <c r="AO62" s="24">
        <f t="shared" si="50"/>
        <v>421.86975065759145</v>
      </c>
      <c r="AP62" s="24">
        <f t="shared" si="20"/>
        <v>134.62249805067984</v>
      </c>
      <c r="AQ62" s="24">
        <f t="shared" si="21"/>
        <v>108.85525314140526</v>
      </c>
      <c r="AR62" s="27">
        <f t="shared" si="22"/>
        <v>495.85392711140605</v>
      </c>
      <c r="AS62" s="28">
        <f t="shared" si="23"/>
        <v>0.98044256910380945</v>
      </c>
      <c r="AT62" s="28">
        <f t="shared" si="24"/>
        <v>98.044256910380938</v>
      </c>
      <c r="AU62" s="28">
        <f t="shared" si="25"/>
        <v>0.87024810267793384</v>
      </c>
      <c r="AV62" s="28">
        <f t="shared" si="51"/>
        <v>3.1955874675760865</v>
      </c>
      <c r="AW62" s="28">
        <f t="shared" si="26"/>
        <v>87.024810267793384</v>
      </c>
      <c r="AX62" s="28">
        <f t="shared" si="52"/>
        <v>3.1955874675760803</v>
      </c>
      <c r="AY62" s="28">
        <f t="shared" si="27"/>
        <v>-2.3798833068227832</v>
      </c>
      <c r="AZ62" s="28">
        <f t="shared" si="28"/>
        <v>-9.5195332272911326</v>
      </c>
      <c r="BA62" s="24">
        <f t="shared" si="29"/>
        <v>124.65413886672437</v>
      </c>
      <c r="BB62" s="24">
        <f t="shared" si="30"/>
        <v>108.05050653501158</v>
      </c>
      <c r="BC62" s="29">
        <f t="shared" si="31"/>
        <v>4.7021994071117525</v>
      </c>
      <c r="BD62" s="29">
        <f t="shared" si="53"/>
        <v>0.79185652442950172</v>
      </c>
      <c r="BE62" s="29">
        <f t="shared" si="54"/>
        <v>3.1674260977180069</v>
      </c>
      <c r="BF62" s="29">
        <f t="shared" si="32"/>
        <v>4.6801814238528454</v>
      </c>
      <c r="BG62" s="29">
        <f t="shared" si="55"/>
        <v>0.34938892542557554</v>
      </c>
      <c r="BH62" s="29">
        <f t="shared" si="56"/>
        <v>1.3975557017023021</v>
      </c>
      <c r="BI62" s="29">
        <f t="shared" si="33"/>
        <v>4.6900190468872633</v>
      </c>
      <c r="BJ62" s="30">
        <f t="shared" si="63"/>
        <v>6.206281381559239</v>
      </c>
      <c r="BK62" s="29">
        <f t="shared" si="35"/>
        <v>-1.9751208132281945E-2</v>
      </c>
      <c r="BL62" s="29">
        <f t="shared" si="64"/>
        <v>4.5854189778558094</v>
      </c>
      <c r="BM62" s="29">
        <f t="shared" si="65"/>
        <v>-0.13897693249643125</v>
      </c>
      <c r="BN62" s="29">
        <f t="shared" si="57"/>
        <v>3.1455909048129311</v>
      </c>
      <c r="BO62" s="29">
        <f t="shared" si="66"/>
        <v>4.4661932534916602</v>
      </c>
      <c r="BP62" s="29">
        <f t="shared" si="58"/>
        <v>3.1455909048129449</v>
      </c>
      <c r="BQ62" s="29">
        <f t="shared" si="59"/>
        <v>4.7534177624482945</v>
      </c>
      <c r="BR62" s="29" t="e">
        <f t="shared" si="60"/>
        <v>#NUM!</v>
      </c>
      <c r="BS62" s="29">
        <f t="shared" si="61"/>
        <v>4.8255430133230579</v>
      </c>
      <c r="BT62" s="29">
        <f t="shared" si="38"/>
        <v>16.78896289950027</v>
      </c>
      <c r="BU62" s="29">
        <f t="shared" si="39"/>
        <v>17.183968393317485</v>
      </c>
      <c r="BV62" s="29">
        <f t="shared" si="62"/>
        <v>4.6735762186521521</v>
      </c>
      <c r="BW62" s="29">
        <f t="shared" si="40"/>
        <v>15.191230456000991</v>
      </c>
      <c r="BX62" s="64">
        <f t="shared" si="41"/>
        <v>4.6825987709105465</v>
      </c>
      <c r="BY62" s="90">
        <f t="shared" si="42"/>
        <v>14.307091561491829</v>
      </c>
      <c r="BZ62" s="90">
        <f t="shared" si="43"/>
        <v>9.4282738227063696</v>
      </c>
      <c r="CA62" s="90">
        <f t="shared" si="44"/>
        <v>13.912086067674611</v>
      </c>
      <c r="CB62" s="90">
        <f t="shared" si="45"/>
        <v>9.0498991598717513</v>
      </c>
      <c r="CC62" s="98">
        <f t="shared" si="46"/>
        <v>14.051909039752351</v>
      </c>
      <c r="CD62" s="98">
        <f t="shared" si="46"/>
        <v>12.226586464466257</v>
      </c>
    </row>
    <row r="63" spans="1:82">
      <c r="A63" s="21" t="s">
        <v>62</v>
      </c>
      <c r="B63" s="67">
        <v>550.6</v>
      </c>
      <c r="C63" s="113">
        <v>109.440670969934</v>
      </c>
      <c r="D63" s="113">
        <v>94.270753663876704</v>
      </c>
      <c r="E63" s="116"/>
      <c r="F63" s="116"/>
      <c r="G63" s="67">
        <v>117.83</v>
      </c>
      <c r="H63" s="35"/>
      <c r="I63" s="67">
        <v>4</v>
      </c>
      <c r="J63" s="67">
        <v>4.46</v>
      </c>
      <c r="K63" s="67">
        <v>19497745.164687</v>
      </c>
      <c r="L63" s="86">
        <f t="shared" si="6"/>
        <v>1094687.0135449937</v>
      </c>
      <c r="M63" s="15">
        <v>108.29</v>
      </c>
      <c r="N63" s="15">
        <v>0.09</v>
      </c>
      <c r="O63" s="15">
        <v>2.0499999999999998</v>
      </c>
      <c r="P63" s="15">
        <v>2728150</v>
      </c>
      <c r="Q63" s="89">
        <f t="shared" si="7"/>
        <v>8556.6738700197275</v>
      </c>
      <c r="R63" s="67">
        <v>17811.250999996999</v>
      </c>
      <c r="S63" s="67">
        <v>8395.1660079411995</v>
      </c>
      <c r="T63" s="79">
        <v>318833</v>
      </c>
      <c r="U63" s="22"/>
      <c r="V63" s="67">
        <v>28963881.924538001</v>
      </c>
      <c r="W63" s="77">
        <f t="shared" si="8"/>
        <v>1626156.5189633723</v>
      </c>
      <c r="X63" s="126"/>
      <c r="Y63" s="77">
        <v>4002600</v>
      </c>
      <c r="Z63" s="83">
        <f t="shared" si="9"/>
        <v>12553.907531529045</v>
      </c>
      <c r="AA63" s="95">
        <v>41077.300000000003</v>
      </c>
      <c r="AB63" s="96">
        <f t="shared" si="10"/>
        <v>22617161.380000003</v>
      </c>
      <c r="AC63" s="96">
        <f t="shared" si="11"/>
        <v>1269824.4149163812</v>
      </c>
      <c r="AD63" s="96">
        <f t="shared" si="12"/>
        <v>202994.02520031022</v>
      </c>
      <c r="AE63" s="23">
        <f t="shared" si="13"/>
        <v>1</v>
      </c>
      <c r="AF63" s="23">
        <f t="shared" si="14"/>
        <v>2.2499999999999999E-2</v>
      </c>
      <c r="AG63" s="23">
        <f t="shared" si="15"/>
        <v>1.115</v>
      </c>
      <c r="AH63" s="23">
        <f t="shared" si="16"/>
        <v>0.51249999999999996</v>
      </c>
      <c r="AI63" s="23">
        <f t="shared" si="47"/>
        <v>161.5387828572072</v>
      </c>
      <c r="AJ63" s="24">
        <f t="shared" si="17"/>
        <v>111.41786738640147</v>
      </c>
      <c r="AK63" s="23">
        <f t="shared" si="48"/>
        <v>659.65749132828046</v>
      </c>
      <c r="AL63" s="24">
        <f t="shared" si="18"/>
        <v>153.32537746976203</v>
      </c>
      <c r="AM63" s="23">
        <f t="shared" si="49"/>
        <v>144.62856009225032</v>
      </c>
      <c r="AN63" s="24">
        <f t="shared" si="19"/>
        <v>108.34204824223565</v>
      </c>
      <c r="AO63" s="24">
        <f t="shared" si="50"/>
        <v>430.51808054607204</v>
      </c>
      <c r="AP63" s="24">
        <f t="shared" si="20"/>
        <v>137.38225926071874</v>
      </c>
      <c r="AQ63" s="24">
        <f t="shared" si="21"/>
        <v>108.86909410869114</v>
      </c>
      <c r="AR63" s="27">
        <f t="shared" si="22"/>
        <v>492.96202297862089</v>
      </c>
      <c r="AS63" s="28">
        <f t="shared" si="23"/>
        <v>0.97472446189012441</v>
      </c>
      <c r="AT63" s="28">
        <f t="shared" si="24"/>
        <v>97.472446189012445</v>
      </c>
      <c r="AU63" s="28">
        <f t="shared" si="25"/>
        <v>0.86138683935677951</v>
      </c>
      <c r="AV63" s="28">
        <f t="shared" si="51"/>
        <v>-1.0182456352259073</v>
      </c>
      <c r="AW63" s="28">
        <f t="shared" si="26"/>
        <v>86.138683935677946</v>
      </c>
      <c r="AX63" s="28">
        <f t="shared" si="52"/>
        <v>-1.0182456352259128</v>
      </c>
      <c r="AY63" s="28">
        <f t="shared" si="27"/>
        <v>-1.6502476366612839</v>
      </c>
      <c r="AZ63" s="28">
        <f t="shared" si="28"/>
        <v>-6.6009905466451357</v>
      </c>
      <c r="BA63" s="24">
        <f t="shared" si="29"/>
        <v>124.26165931140942</v>
      </c>
      <c r="BB63" s="24">
        <f t="shared" si="30"/>
        <v>108.73103451711657</v>
      </c>
      <c r="BC63" s="29">
        <f t="shared" si="31"/>
        <v>4.7132877040971728</v>
      </c>
      <c r="BD63" s="29">
        <f t="shared" si="53"/>
        <v>1.1088296985420243</v>
      </c>
      <c r="BE63" s="29">
        <f t="shared" si="54"/>
        <v>4.4353187941680972</v>
      </c>
      <c r="BF63" s="29">
        <f t="shared" si="32"/>
        <v>4.6852933357390212</v>
      </c>
      <c r="BG63" s="29">
        <f t="shared" si="55"/>
        <v>0.51119118861757684</v>
      </c>
      <c r="BH63" s="29">
        <f t="shared" si="56"/>
        <v>2.0447647544703074</v>
      </c>
      <c r="BI63" s="29">
        <f t="shared" si="33"/>
        <v>4.6901461890050777</v>
      </c>
      <c r="BJ63" s="30">
        <f t="shared" si="63"/>
        <v>6.2004321385778081</v>
      </c>
      <c r="BK63" s="29">
        <f t="shared" si="35"/>
        <v>-2.5600451113712182E-2</v>
      </c>
      <c r="BL63" s="29">
        <f t="shared" si="64"/>
        <v>4.5795697348743793</v>
      </c>
      <c r="BM63" s="29">
        <f t="shared" si="65"/>
        <v>-0.14921158468086029</v>
      </c>
      <c r="BN63" s="29">
        <f t="shared" si="57"/>
        <v>-1.0234652184429038</v>
      </c>
      <c r="BO63" s="29">
        <f t="shared" si="66"/>
        <v>4.4559586013072314</v>
      </c>
      <c r="BP63" s="29">
        <f t="shared" si="58"/>
        <v>-1.0234652184428761</v>
      </c>
      <c r="BQ63" s="29">
        <f t="shared" si="59"/>
        <v>4.7692429077252489</v>
      </c>
      <c r="BR63" s="29" t="e">
        <f t="shared" si="60"/>
        <v>#NUM!</v>
      </c>
      <c r="BS63" s="29">
        <f t="shared" si="61"/>
        <v>4.8223894980906472</v>
      </c>
      <c r="BT63" s="29">
        <f t="shared" si="38"/>
        <v>16.785809384267861</v>
      </c>
      <c r="BU63" s="29">
        <f t="shared" si="39"/>
        <v>17.181560160854243</v>
      </c>
      <c r="BV63" s="29">
        <f t="shared" si="62"/>
        <v>4.6848128136402885</v>
      </c>
      <c r="BW63" s="29">
        <f t="shared" si="40"/>
        <v>15.202454707925662</v>
      </c>
      <c r="BX63" s="64">
        <f t="shared" si="41"/>
        <v>4.6888772595152695</v>
      </c>
      <c r="BY63" s="90">
        <f t="shared" si="42"/>
        <v>14.30172982458226</v>
      </c>
      <c r="BZ63" s="90">
        <f t="shared" si="43"/>
        <v>9.437787253192317</v>
      </c>
      <c r="CA63" s="90">
        <f t="shared" si="44"/>
        <v>13.905979047995876</v>
      </c>
      <c r="CB63" s="90">
        <f t="shared" si="45"/>
        <v>9.05446682703775</v>
      </c>
      <c r="CC63" s="98">
        <f t="shared" si="46"/>
        <v>14.054389192905182</v>
      </c>
      <c r="CD63" s="98">
        <f t="shared" si="46"/>
        <v>12.220931825079992</v>
      </c>
    </row>
    <row r="64" spans="1:82">
      <c r="A64" s="21" t="s">
        <v>63</v>
      </c>
      <c r="B64" s="67">
        <v>601.66</v>
      </c>
      <c r="C64" s="113">
        <v>106.899889480016</v>
      </c>
      <c r="D64" s="113">
        <v>92.715052779475798</v>
      </c>
      <c r="E64" s="116"/>
      <c r="F64" s="116"/>
      <c r="G64" s="67">
        <v>116.3</v>
      </c>
      <c r="H64" s="35"/>
      <c r="I64" s="67">
        <v>3.66</v>
      </c>
      <c r="J64" s="67">
        <v>4.6500000000000004</v>
      </c>
      <c r="K64" s="67">
        <v>19611405.186928</v>
      </c>
      <c r="L64" s="86">
        <f t="shared" si="6"/>
        <v>1097948.5334131457</v>
      </c>
      <c r="M64" s="15">
        <v>109.61</v>
      </c>
      <c r="N64" s="15">
        <v>0.09</v>
      </c>
      <c r="O64" s="15">
        <v>1.78</v>
      </c>
      <c r="P64" s="15">
        <v>2749875</v>
      </c>
      <c r="Q64" s="89">
        <f t="shared" si="7"/>
        <v>8607.6157385670031</v>
      </c>
      <c r="R64" s="67">
        <v>17861.862000000001</v>
      </c>
      <c r="S64" s="67">
        <v>8408.7432415029998</v>
      </c>
      <c r="T64" s="79">
        <v>319470</v>
      </c>
      <c r="U64" s="22"/>
      <c r="V64" s="67">
        <v>29076218.706448998</v>
      </c>
      <c r="W64" s="77">
        <f t="shared" si="8"/>
        <v>1627838.0555425296</v>
      </c>
      <c r="X64" s="126"/>
      <c r="Y64" s="77">
        <v>4051400</v>
      </c>
      <c r="Z64" s="83">
        <f t="shared" si="9"/>
        <v>12681.628947945035</v>
      </c>
      <c r="AA64" s="95">
        <v>40077.800000000003</v>
      </c>
      <c r="AB64" s="96">
        <f t="shared" si="10"/>
        <v>24113209.148000002</v>
      </c>
      <c r="AC64" s="96">
        <f t="shared" si="11"/>
        <v>1349982.9495939449</v>
      </c>
      <c r="AD64" s="96">
        <f t="shared" si="12"/>
        <v>213934.39740124071</v>
      </c>
      <c r="AE64" s="23">
        <f t="shared" si="13"/>
        <v>0.91500000000000004</v>
      </c>
      <c r="AF64" s="23">
        <f t="shared" si="14"/>
        <v>2.2499999999999999E-2</v>
      </c>
      <c r="AG64" s="23">
        <f t="shared" si="15"/>
        <v>1.1625000000000001</v>
      </c>
      <c r="AH64" s="23">
        <f t="shared" si="16"/>
        <v>0.44500000000000001</v>
      </c>
      <c r="AI64" s="23">
        <f t="shared" si="47"/>
        <v>163.41667120792223</v>
      </c>
      <c r="AJ64" s="24">
        <f t="shared" si="17"/>
        <v>112.71310009476838</v>
      </c>
      <c r="AK64" s="23">
        <f t="shared" si="48"/>
        <v>690.33156467504546</v>
      </c>
      <c r="AL64" s="24">
        <f t="shared" si="18"/>
        <v>160.45500752210594</v>
      </c>
      <c r="AM64" s="23">
        <f t="shared" si="49"/>
        <v>145.27215718466084</v>
      </c>
      <c r="AN64" s="24">
        <f t="shared" si="19"/>
        <v>108.82417035691361</v>
      </c>
      <c r="AO64" s="24">
        <f t="shared" si="50"/>
        <v>438.18130237979216</v>
      </c>
      <c r="AP64" s="24">
        <f t="shared" si="20"/>
        <v>139.82766347555955</v>
      </c>
      <c r="AQ64" s="24">
        <f t="shared" si="21"/>
        <v>118.96509110322395</v>
      </c>
      <c r="AR64" s="27">
        <f t="shared" si="22"/>
        <v>534.85636101664625</v>
      </c>
      <c r="AS64" s="28">
        <f t="shared" si="23"/>
        <v>1.0575613422112851</v>
      </c>
      <c r="AT64" s="28">
        <f t="shared" si="24"/>
        <v>105.75613422112849</v>
      </c>
      <c r="AU64" s="28">
        <f t="shared" si="25"/>
        <v>0.86730728376298338</v>
      </c>
      <c r="AV64" s="28">
        <f t="shared" si="51"/>
        <v>0.68731540066537666</v>
      </c>
      <c r="AW64" s="28">
        <f t="shared" si="26"/>
        <v>86.730728376298345</v>
      </c>
      <c r="AX64" s="28">
        <f t="shared" si="52"/>
        <v>0.68731540066538954</v>
      </c>
      <c r="AY64" s="28">
        <f t="shared" si="27"/>
        <v>-2.7632396820439831</v>
      </c>
      <c r="AZ64" s="28">
        <f t="shared" si="28"/>
        <v>-11.052958728175932</v>
      </c>
      <c r="BA64" s="24">
        <f t="shared" si="29"/>
        <v>124.98602937788348</v>
      </c>
      <c r="BB64" s="24">
        <f t="shared" si="30"/>
        <v>109.59688929961912</v>
      </c>
      <c r="BC64" s="29">
        <f t="shared" si="31"/>
        <v>4.7248456529309015</v>
      </c>
      <c r="BD64" s="29">
        <f t="shared" si="53"/>
        <v>1.1557948833728737</v>
      </c>
      <c r="BE64" s="29">
        <f t="shared" si="54"/>
        <v>4.6231795334914949</v>
      </c>
      <c r="BF64" s="29">
        <f t="shared" si="32"/>
        <v>4.6897334637650427</v>
      </c>
      <c r="BG64" s="29">
        <f t="shared" si="55"/>
        <v>0.44401280260215614</v>
      </c>
      <c r="BH64" s="29">
        <f t="shared" si="56"/>
        <v>1.7760512104086246</v>
      </c>
      <c r="BI64" s="29">
        <f t="shared" si="33"/>
        <v>4.7788300980016452</v>
      </c>
      <c r="BJ64" s="30">
        <f t="shared" si="63"/>
        <v>6.2819982267666683</v>
      </c>
      <c r="BK64" s="29">
        <f t="shared" si="35"/>
        <v>5.5965637075147595E-2</v>
      </c>
      <c r="BL64" s="29">
        <f t="shared" si="64"/>
        <v>4.6611358230632387</v>
      </c>
      <c r="BM64" s="29">
        <f t="shared" si="65"/>
        <v>-0.14236194312223743</v>
      </c>
      <c r="BN64" s="29">
        <f t="shared" si="57"/>
        <v>0.68496415586228598</v>
      </c>
      <c r="BO64" s="29">
        <f t="shared" si="66"/>
        <v>4.4628082428658544</v>
      </c>
      <c r="BP64" s="29">
        <f t="shared" si="58"/>
        <v>0.68496415586229986</v>
      </c>
      <c r="BQ64" s="29">
        <f t="shared" si="59"/>
        <v>4.7561730595246186</v>
      </c>
      <c r="BR64" s="29" t="e">
        <f t="shared" si="60"/>
        <v>#NUM!</v>
      </c>
      <c r="BS64" s="29">
        <f t="shared" si="61"/>
        <v>4.8282019660791988</v>
      </c>
      <c r="BT64" s="29">
        <f t="shared" si="38"/>
        <v>16.791621852256409</v>
      </c>
      <c r="BU64" s="29">
        <f t="shared" si="39"/>
        <v>17.185431171447526</v>
      </c>
      <c r="BV64" s="29">
        <f t="shared" si="62"/>
        <v>4.6969286112276318</v>
      </c>
      <c r="BW64" s="29">
        <f t="shared" si="40"/>
        <v>15.214573058361843</v>
      </c>
      <c r="BX64" s="64">
        <f t="shared" si="41"/>
        <v>4.6968089918083846</v>
      </c>
      <c r="BY64" s="90">
        <f t="shared" si="42"/>
        <v>14.302763346114233</v>
      </c>
      <c r="BZ64" s="90">
        <f t="shared" si="43"/>
        <v>9.4479096856664402</v>
      </c>
      <c r="CA64" s="90">
        <f t="shared" si="44"/>
        <v>13.908954026923116</v>
      </c>
      <c r="CB64" s="90">
        <f t="shared" si="45"/>
        <v>9.0604026413688086</v>
      </c>
      <c r="CC64" s="98">
        <f t="shared" si="46"/>
        <v>14.115602520404442</v>
      </c>
      <c r="CD64" s="98">
        <f t="shared" si="46"/>
        <v>12.273424692806834</v>
      </c>
    </row>
    <row r="65" spans="1:82">
      <c r="A65" s="62" t="s">
        <v>64</v>
      </c>
      <c r="B65" s="67">
        <v>607.38</v>
      </c>
      <c r="C65" s="113">
        <v>105.790226701785</v>
      </c>
      <c r="D65" s="113">
        <v>90.153113649845295</v>
      </c>
      <c r="E65" s="116"/>
      <c r="F65" s="116"/>
      <c r="G65" s="67">
        <v>124.02</v>
      </c>
      <c r="H65" s="117"/>
      <c r="I65" s="67">
        <v>3.05</v>
      </c>
      <c r="J65" s="67">
        <v>5.25</v>
      </c>
      <c r="K65" s="67">
        <v>19719617.227554001</v>
      </c>
      <c r="L65" s="86">
        <f t="shared" si="6"/>
        <v>1100848.9444901994</v>
      </c>
      <c r="M65" s="31">
        <v>110.22</v>
      </c>
      <c r="N65" s="31">
        <v>0.1</v>
      </c>
      <c r="O65" s="31">
        <v>1.24</v>
      </c>
      <c r="P65" s="31">
        <v>2779900</v>
      </c>
      <c r="Q65" s="89">
        <f t="shared" si="7"/>
        <v>8684.4736019993761</v>
      </c>
      <c r="R65" s="67">
        <v>17913.100000006001</v>
      </c>
      <c r="S65" s="67">
        <v>8527.8344001175992</v>
      </c>
      <c r="T65" s="80">
        <v>320100</v>
      </c>
      <c r="U65" s="22"/>
      <c r="V65" s="67">
        <v>29346563.229038998</v>
      </c>
      <c r="W65" s="77">
        <f t="shared" si="8"/>
        <v>1638273.8459021146</v>
      </c>
      <c r="X65" s="126"/>
      <c r="Y65" s="77">
        <v>4073675</v>
      </c>
      <c r="Z65" s="83">
        <f t="shared" si="9"/>
        <v>12726.257419556388</v>
      </c>
      <c r="AA65" s="95">
        <v>40438.300000000003</v>
      </c>
      <c r="AB65" s="96">
        <f t="shared" si="10"/>
        <v>24561414.654000003</v>
      </c>
      <c r="AC65" s="96">
        <f t="shared" si="11"/>
        <v>1371142.6081466512</v>
      </c>
      <c r="AD65" s="96">
        <f t="shared" si="12"/>
        <v>215087.8854377589</v>
      </c>
      <c r="AE65" s="32">
        <f t="shared" si="13"/>
        <v>0.76249999999999996</v>
      </c>
      <c r="AF65" s="32">
        <f t="shared" si="14"/>
        <v>2.5000000000000001E-2</v>
      </c>
      <c r="AG65" s="32">
        <f t="shared" si="15"/>
        <v>1.3125</v>
      </c>
      <c r="AH65" s="32">
        <f t="shared" si="16"/>
        <v>0.31</v>
      </c>
      <c r="AI65" s="32">
        <f t="shared" si="47"/>
        <v>165.56151501752623</v>
      </c>
      <c r="AJ65" s="47">
        <f t="shared" si="17"/>
        <v>114.19245953351225</v>
      </c>
      <c r="AK65" s="32">
        <f t="shared" si="48"/>
        <v>726.57397182048533</v>
      </c>
      <c r="AL65" s="47">
        <f t="shared" si="18"/>
        <v>168.87889541701651</v>
      </c>
      <c r="AM65" s="32">
        <f t="shared" si="49"/>
        <v>145.72250087193331</v>
      </c>
      <c r="AN65" s="47">
        <f t="shared" si="19"/>
        <v>109.16152528502006</v>
      </c>
      <c r="AO65" s="47">
        <f t="shared" si="50"/>
        <v>443.61475052930155</v>
      </c>
      <c r="AP65" s="47">
        <f t="shared" si="20"/>
        <v>141.56152650265648</v>
      </c>
      <c r="AQ65" s="47">
        <f t="shared" si="21"/>
        <v>120.09609585858485</v>
      </c>
      <c r="AR65" s="48">
        <f t="shared" si="22"/>
        <v>534.59846976047152</v>
      </c>
      <c r="AS65" s="45">
        <f t="shared" si="23"/>
        <v>1.0570514187198519</v>
      </c>
      <c r="AT65" s="45">
        <f t="shared" si="24"/>
        <v>105.70514187198519</v>
      </c>
      <c r="AU65" s="45">
        <f t="shared" si="25"/>
        <v>0.85218754567924693</v>
      </c>
      <c r="AV65" s="45">
        <f t="shared" si="51"/>
        <v>-1.7432965647580516</v>
      </c>
      <c r="AW65" s="45">
        <f t="shared" si="26"/>
        <v>85.218754567924691</v>
      </c>
      <c r="AX65" s="45">
        <f t="shared" si="52"/>
        <v>-1.7432965647580605</v>
      </c>
      <c r="AY65" s="45">
        <f t="shared" si="27"/>
        <v>-4.6616357408790439</v>
      </c>
      <c r="AZ65" s="45">
        <f t="shared" si="28"/>
        <v>-18.646542963516175</v>
      </c>
      <c r="BA65" s="47">
        <f t="shared" si="29"/>
        <v>125.67567875077681</v>
      </c>
      <c r="BB65" s="47">
        <f t="shared" si="30"/>
        <v>110.79354245702487</v>
      </c>
      <c r="BC65" s="40">
        <f t="shared" si="31"/>
        <v>4.7378852664387052</v>
      </c>
      <c r="BD65" s="40">
        <f t="shared" si="53"/>
        <v>1.3039613507803693</v>
      </c>
      <c r="BE65" s="40">
        <f t="shared" si="54"/>
        <v>5.2158454031214774</v>
      </c>
      <c r="BF65" s="40">
        <f t="shared" si="32"/>
        <v>4.6928286686723455</v>
      </c>
      <c r="BG65" s="40">
        <f t="shared" si="55"/>
        <v>0.3095204907302751</v>
      </c>
      <c r="BH65" s="40">
        <f t="shared" si="56"/>
        <v>1.2380819629211004</v>
      </c>
      <c r="BI65" s="40">
        <f t="shared" si="33"/>
        <v>4.7882922211352854</v>
      </c>
      <c r="BJ65" s="46">
        <f t="shared" si="63"/>
        <v>6.2815159412998085</v>
      </c>
      <c r="BK65" s="40">
        <f t="shared" si="35"/>
        <v>5.5483351608287323E-2</v>
      </c>
      <c r="BL65" s="40">
        <f t="shared" si="64"/>
        <v>4.6606535375963789</v>
      </c>
      <c r="BM65" s="40">
        <f t="shared" si="65"/>
        <v>-0.15994865233988753</v>
      </c>
      <c r="BN65" s="40">
        <f t="shared" si="57"/>
        <v>-1.7586709217650098</v>
      </c>
      <c r="BO65" s="40">
        <f t="shared" si="66"/>
        <v>4.4452215336482039</v>
      </c>
      <c r="BP65" s="40">
        <f t="shared" si="58"/>
        <v>-1.7586709217650487</v>
      </c>
      <c r="BQ65" s="40">
        <f t="shared" si="59"/>
        <v>4.8204428429217314</v>
      </c>
      <c r="BR65" s="40" t="e">
        <f t="shared" si="60"/>
        <v>#NUM!</v>
      </c>
      <c r="BS65" s="40">
        <f t="shared" si="61"/>
        <v>4.8337046104057242</v>
      </c>
      <c r="BT65" s="29">
        <f t="shared" si="38"/>
        <v>16.797124496582935</v>
      </c>
      <c r="BU65" s="29">
        <f t="shared" si="39"/>
        <v>17.194686001267581</v>
      </c>
      <c r="BV65" s="40">
        <f t="shared" si="62"/>
        <v>4.7024783684550897</v>
      </c>
      <c r="BW65" s="29">
        <f t="shared" si="40"/>
        <v>15.220056098409048</v>
      </c>
      <c r="BX65" s="33">
        <f t="shared" si="41"/>
        <v>4.7076684915409928</v>
      </c>
      <c r="BY65" s="90">
        <f t="shared" si="42"/>
        <v>14.309153712512041</v>
      </c>
      <c r="BZ65" s="90">
        <f t="shared" si="43"/>
        <v>9.45142265143323</v>
      </c>
      <c r="CA65" s="90">
        <f t="shared" si="44"/>
        <v>13.911592207827397</v>
      </c>
      <c r="CB65" s="90">
        <f t="shared" si="45"/>
        <v>9.0692920668210011</v>
      </c>
      <c r="CC65" s="98">
        <f t="shared" si="46"/>
        <v>14.131154970747431</v>
      </c>
      <c r="CD65" s="98">
        <f t="shared" si="46"/>
        <v>12.278801993064265</v>
      </c>
    </row>
    <row r="66" spans="1:82">
      <c r="A66" s="39" t="s">
        <v>86</v>
      </c>
      <c r="B66" s="67">
        <v>626.87</v>
      </c>
      <c r="C66" s="113">
        <v>98.797148210702005</v>
      </c>
      <c r="D66" s="114">
        <v>85.950503882428805</v>
      </c>
      <c r="E66" s="118"/>
      <c r="F66" s="118"/>
      <c r="G66" s="67">
        <v>118.78</v>
      </c>
      <c r="H66" s="25"/>
      <c r="I66" s="67">
        <v>3</v>
      </c>
      <c r="J66" s="67">
        <v>4.37</v>
      </c>
      <c r="K66" s="67" t="s">
        <v>66</v>
      </c>
      <c r="L66" s="41"/>
      <c r="M66" s="25">
        <v>110.01</v>
      </c>
      <c r="N66" s="25">
        <v>0.11</v>
      </c>
      <c r="O66" s="25">
        <v>-0.06</v>
      </c>
      <c r="P66" s="25">
        <v>2793275</v>
      </c>
      <c r="Q66" s="87"/>
      <c r="R66" s="67" t="s">
        <v>66</v>
      </c>
      <c r="S66" s="67" t="s">
        <v>66</v>
      </c>
      <c r="T66" s="81">
        <v>320623</v>
      </c>
      <c r="U66" s="22"/>
      <c r="V66" s="67" t="s">
        <v>66</v>
      </c>
      <c r="W66" s="74"/>
      <c r="X66" s="126"/>
      <c r="Y66" s="77">
        <v>4076200</v>
      </c>
      <c r="Z66" s="83">
        <f t="shared" si="9"/>
        <v>12713.373650673844</v>
      </c>
      <c r="AA66" s="95">
        <v>38412.9</v>
      </c>
      <c r="AB66" s="96">
        <f t="shared" si="10"/>
        <v>24079894.623</v>
      </c>
      <c r="AC66" s="96"/>
      <c r="AD66" s="96"/>
      <c r="AE66" s="34"/>
      <c r="AF66" s="34"/>
      <c r="AG66" s="34"/>
      <c r="AH66" s="34"/>
    </row>
    <row r="67" spans="1:82">
      <c r="D67" s="22"/>
      <c r="E67" s="41"/>
      <c r="F67" s="41"/>
      <c r="G67" s="38"/>
      <c r="H67" s="38"/>
      <c r="K67" s="41"/>
      <c r="L67" s="41"/>
      <c r="R67" s="41"/>
      <c r="AA67" s="95" t="s">
        <v>66</v>
      </c>
      <c r="AB67" s="92"/>
      <c r="AC67" s="73"/>
      <c r="AD67" s="73"/>
    </row>
    <row r="68" spans="1:82">
      <c r="D68" s="22" t="s">
        <v>121</v>
      </c>
      <c r="E68" s="22"/>
      <c r="F68" s="22"/>
      <c r="K68" s="41"/>
      <c r="L68" s="41"/>
      <c r="R68" s="41"/>
    </row>
    <row r="70" spans="1:82">
      <c r="A70" s="22" t="s">
        <v>88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AE70" s="37"/>
      <c r="AF70" s="37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5"/>
  <sheetViews>
    <sheetView topLeftCell="BY1" workbookViewId="0">
      <selection activeCell="CD1" sqref="CD1:CD65"/>
    </sheetView>
  </sheetViews>
  <sheetFormatPr defaultRowHeight="15"/>
  <cols>
    <col min="1" max="1" width="7" bestFit="1" customWidth="1"/>
    <col min="2" max="2" width="8.85546875" bestFit="1" customWidth="1"/>
    <col min="3" max="4" width="10.42578125" bestFit="1" customWidth="1"/>
    <col min="5" max="5" width="8.85546875" bestFit="1" customWidth="1"/>
    <col min="6" max="6" width="9" bestFit="1" customWidth="1"/>
    <col min="7" max="7" width="7" bestFit="1" customWidth="1"/>
    <col min="8" max="8" width="8.7109375" bestFit="1" customWidth="1"/>
    <col min="9" max="9" width="9.42578125" bestFit="1" customWidth="1"/>
    <col min="10" max="10" width="9.5703125" bestFit="1" customWidth="1"/>
    <col min="11" max="11" width="23.42578125" bestFit="1" customWidth="1"/>
    <col min="12" max="12" width="22.85546875" bestFit="1" customWidth="1"/>
    <col min="13" max="13" width="9" bestFit="1" customWidth="1"/>
    <col min="14" max="14" width="11.42578125" bestFit="1" customWidth="1"/>
    <col min="15" max="15" width="8.85546875" bestFit="1" customWidth="1"/>
    <col min="16" max="16" width="25.5703125" bestFit="1" customWidth="1"/>
    <col min="17" max="17" width="24.85546875" bestFit="1" customWidth="1"/>
    <col min="18" max="18" width="16.42578125" bestFit="1" customWidth="1"/>
    <col min="19" max="19" width="22.42578125" bestFit="1" customWidth="1"/>
    <col min="20" max="20" width="18.5703125" bestFit="1" customWidth="1"/>
    <col min="21" max="21" width="24.42578125" bestFit="1" customWidth="1"/>
    <col min="22" max="22" width="28" bestFit="1" customWidth="1"/>
    <col min="23" max="23" width="27.42578125" bestFit="1" customWidth="1"/>
    <col min="24" max="24" width="26.140625" bestFit="1" customWidth="1"/>
    <col min="25" max="25" width="30.140625" bestFit="1" customWidth="1"/>
    <col min="26" max="26" width="29.42578125" bestFit="1" customWidth="1"/>
    <col min="27" max="27" width="10.85546875" bestFit="1" customWidth="1"/>
    <col min="28" max="28" width="10.42578125" bestFit="1" customWidth="1"/>
    <col min="29" max="29" width="11.5703125" bestFit="1" customWidth="1"/>
    <col min="30" max="30" width="15.7109375" bestFit="1" customWidth="1"/>
    <col min="31" max="31" width="9.42578125" bestFit="1" customWidth="1"/>
    <col min="32" max="32" width="11.42578125" bestFit="1" customWidth="1"/>
    <col min="33" max="33" width="10.42578125" bestFit="1" customWidth="1"/>
    <col min="34" max="34" width="8.85546875" bestFit="1" customWidth="1"/>
    <col min="35" max="35" width="11.7109375" bestFit="1" customWidth="1"/>
    <col min="36" max="36" width="10.42578125" bestFit="1" customWidth="1"/>
    <col min="37" max="37" width="11.7109375" bestFit="1" customWidth="1"/>
    <col min="38" max="38" width="10.42578125" bestFit="1" customWidth="1"/>
    <col min="39" max="39" width="13.85546875" bestFit="1" customWidth="1"/>
    <col min="40" max="40" width="12" bestFit="1" customWidth="1"/>
    <col min="41" max="41" width="13.85546875" bestFit="1" customWidth="1"/>
    <col min="42" max="42" width="12" bestFit="1" customWidth="1"/>
    <col min="43" max="43" width="16.140625" bestFit="1" customWidth="1"/>
    <col min="44" max="44" width="11.5703125" bestFit="1" customWidth="1"/>
    <col min="45" max="45" width="19" bestFit="1" customWidth="1"/>
    <col min="46" max="46" width="15.85546875" bestFit="1" customWidth="1"/>
    <col min="47" max="47" width="10.42578125" bestFit="1" customWidth="1"/>
    <col min="48" max="48" width="16.85546875" bestFit="1" customWidth="1"/>
    <col min="49" max="49" width="10.42578125" bestFit="1" customWidth="1"/>
    <col min="50" max="50" width="16.85546875" bestFit="1" customWidth="1"/>
    <col min="51" max="52" width="11" bestFit="1" customWidth="1"/>
    <col min="53" max="53" width="25.7109375" bestFit="1" customWidth="1"/>
    <col min="54" max="54" width="28.42578125" bestFit="1" customWidth="1"/>
    <col min="55" max="55" width="12.28515625" bestFit="1" customWidth="1"/>
    <col min="56" max="57" width="16.85546875" bestFit="1" customWidth="1"/>
    <col min="58" max="58" width="14.42578125" bestFit="1" customWidth="1"/>
    <col min="59" max="60" width="18.5703125" bestFit="1" customWidth="1"/>
    <col min="61" max="61" width="17.7109375" bestFit="1" customWidth="1"/>
    <col min="62" max="62" width="14" bestFit="1" customWidth="1"/>
    <col min="63" max="63" width="18.42578125" bestFit="1" customWidth="1"/>
    <col min="64" max="64" width="18.28515625" bestFit="1" customWidth="1"/>
    <col min="65" max="65" width="11" bestFit="1" customWidth="1"/>
    <col min="66" max="66" width="19.28515625" bestFit="1" customWidth="1"/>
    <col min="67" max="67" width="10.42578125" bestFit="1" customWidth="1"/>
    <col min="68" max="68" width="19.28515625" bestFit="1" customWidth="1"/>
    <col min="69" max="69" width="10.42578125" bestFit="1" customWidth="1"/>
    <col min="70" max="70" width="11" bestFit="1" customWidth="1"/>
    <col min="71" max="71" width="28.7109375" bestFit="1" customWidth="1"/>
    <col min="72" max="72" width="25" bestFit="1" customWidth="1"/>
    <col min="73" max="73" width="30.42578125" bestFit="1" customWidth="1"/>
    <col min="74" max="74" width="11.28515625" bestFit="1" customWidth="1"/>
    <col min="75" max="75" width="32.42578125" bestFit="1" customWidth="1"/>
    <col min="76" max="76" width="30.85546875" bestFit="1" customWidth="1"/>
    <col min="77" max="77" width="29.85546875" bestFit="1" customWidth="1"/>
    <col min="78" max="78" width="31.85546875" bestFit="1" customWidth="1"/>
    <col min="79" max="79" width="24.42578125" bestFit="1" customWidth="1"/>
    <col min="80" max="80" width="31.85546875" bestFit="1" customWidth="1"/>
    <col min="81" max="81" width="14" bestFit="1" customWidth="1"/>
    <col min="82" max="82" width="18.140625" bestFit="1" customWidth="1"/>
  </cols>
  <sheetData>
    <row r="1" spans="1:82">
      <c r="A1" s="3" t="s">
        <v>0</v>
      </c>
      <c r="B1" s="3" t="s">
        <v>147</v>
      </c>
      <c r="C1" s="3" t="s">
        <v>70</v>
      </c>
      <c r="D1" s="3" t="s">
        <v>69</v>
      </c>
      <c r="E1" s="3" t="s">
        <v>152</v>
      </c>
      <c r="F1" s="26" t="s">
        <v>153</v>
      </c>
      <c r="G1" s="3" t="s">
        <v>68</v>
      </c>
      <c r="H1" s="3" t="s">
        <v>87</v>
      </c>
      <c r="I1" s="3" t="s">
        <v>71</v>
      </c>
      <c r="J1" s="3" t="s">
        <v>72</v>
      </c>
      <c r="K1" s="3" t="s">
        <v>143</v>
      </c>
      <c r="L1" s="3" t="s">
        <v>154</v>
      </c>
      <c r="M1" s="3" t="s">
        <v>73</v>
      </c>
      <c r="N1" s="3" t="s">
        <v>74</v>
      </c>
      <c r="O1" s="3" t="s">
        <v>75</v>
      </c>
      <c r="P1" s="3" t="s">
        <v>77</v>
      </c>
      <c r="Q1" s="3" t="s">
        <v>134</v>
      </c>
      <c r="R1" s="3" t="s">
        <v>123</v>
      </c>
      <c r="S1" s="3" t="s">
        <v>124</v>
      </c>
      <c r="T1" s="3" t="s">
        <v>125</v>
      </c>
      <c r="U1" s="3" t="s">
        <v>126</v>
      </c>
      <c r="V1" s="3" t="s">
        <v>144</v>
      </c>
      <c r="W1" s="3" t="s">
        <v>162</v>
      </c>
      <c r="X1" s="3" t="s">
        <v>128</v>
      </c>
      <c r="Y1" s="3" t="s">
        <v>130</v>
      </c>
      <c r="Z1" s="3" t="s">
        <v>131</v>
      </c>
      <c r="AA1" s="3" t="s">
        <v>137</v>
      </c>
      <c r="AB1" s="3" t="s">
        <v>138</v>
      </c>
      <c r="AC1" s="3" t="s">
        <v>141</v>
      </c>
      <c r="AD1" s="3" t="s">
        <v>139</v>
      </c>
      <c r="AE1" s="3" t="s">
        <v>84</v>
      </c>
      <c r="AF1" s="3" t="s">
        <v>83</v>
      </c>
      <c r="AG1" s="3" t="s">
        <v>80</v>
      </c>
      <c r="AH1" s="3" t="s">
        <v>81</v>
      </c>
      <c r="AI1" s="3" t="s">
        <v>93</v>
      </c>
      <c r="AJ1" s="3" t="s">
        <v>97</v>
      </c>
      <c r="AK1" s="3" t="s">
        <v>94</v>
      </c>
      <c r="AL1" s="3" t="s">
        <v>98</v>
      </c>
      <c r="AM1" s="3" t="s">
        <v>95</v>
      </c>
      <c r="AN1" s="3" t="s">
        <v>99</v>
      </c>
      <c r="AO1" s="3" t="s">
        <v>96</v>
      </c>
      <c r="AP1" s="3" t="s">
        <v>100</v>
      </c>
      <c r="AQ1" s="3" t="s">
        <v>160</v>
      </c>
      <c r="AR1" s="3" t="s">
        <v>155</v>
      </c>
      <c r="AS1" s="3" t="s">
        <v>102</v>
      </c>
      <c r="AT1" s="3" t="s">
        <v>101</v>
      </c>
      <c r="AU1" s="3" t="s">
        <v>103</v>
      </c>
      <c r="AV1" s="3" t="s">
        <v>111</v>
      </c>
      <c r="AW1" s="3" t="s">
        <v>104</v>
      </c>
      <c r="AX1" s="3" t="s">
        <v>111</v>
      </c>
      <c r="AY1" s="3" t="s">
        <v>82</v>
      </c>
      <c r="AZ1" s="3" t="s">
        <v>85</v>
      </c>
      <c r="BA1" s="3" t="s">
        <v>105</v>
      </c>
      <c r="BB1" s="3" t="s">
        <v>119</v>
      </c>
      <c r="BC1" s="3" t="s">
        <v>106</v>
      </c>
      <c r="BD1" s="3" t="s">
        <v>111</v>
      </c>
      <c r="BE1" s="3" t="s">
        <v>112</v>
      </c>
      <c r="BF1" s="3" t="s">
        <v>107</v>
      </c>
      <c r="BG1" s="3" t="s">
        <v>113</v>
      </c>
      <c r="BH1" s="3" t="s">
        <v>114</v>
      </c>
      <c r="BI1" s="3" t="s">
        <v>108</v>
      </c>
      <c r="BJ1" s="3" t="s">
        <v>156</v>
      </c>
      <c r="BK1" s="3" t="s">
        <v>110</v>
      </c>
      <c r="BL1" s="3" t="s">
        <v>109</v>
      </c>
      <c r="BM1" s="3" t="s">
        <v>117</v>
      </c>
      <c r="BN1" s="3" t="s">
        <v>122</v>
      </c>
      <c r="BO1" s="3" t="s">
        <v>116</v>
      </c>
      <c r="BP1" s="3" t="s">
        <v>122</v>
      </c>
      <c r="BQ1" s="3" t="s">
        <v>78</v>
      </c>
      <c r="BR1" s="3" t="s">
        <v>118</v>
      </c>
      <c r="BS1" s="3" t="s">
        <v>161</v>
      </c>
      <c r="BT1" s="3" t="s">
        <v>159</v>
      </c>
      <c r="BU1" s="3" t="s">
        <v>158</v>
      </c>
      <c r="BV1" s="3" t="s">
        <v>79</v>
      </c>
      <c r="BW1" s="3" t="s">
        <v>136</v>
      </c>
      <c r="BX1" s="3" t="s">
        <v>120</v>
      </c>
      <c r="BY1" s="3" t="s">
        <v>163</v>
      </c>
      <c r="BZ1" s="3" t="s">
        <v>132</v>
      </c>
      <c r="CA1" s="3" t="s">
        <v>164</v>
      </c>
      <c r="CB1" s="3" t="s">
        <v>132</v>
      </c>
      <c r="CC1" s="3" t="s">
        <v>142</v>
      </c>
      <c r="CD1" s="3" t="s">
        <v>140</v>
      </c>
    </row>
    <row r="2" spans="1:82">
      <c r="A2" s="3" t="s">
        <v>1</v>
      </c>
      <c r="B2" s="3">
        <v>483.83</v>
      </c>
      <c r="C2" s="3">
        <v>39.802626925026999</v>
      </c>
      <c r="D2" s="3">
        <v>67.948733983222823</v>
      </c>
      <c r="E2" s="3"/>
      <c r="F2" s="16"/>
      <c r="G2" s="3">
        <v>61.34</v>
      </c>
      <c r="H2" s="3"/>
      <c r="I2" s="3" t="s">
        <v>66</v>
      </c>
      <c r="J2" s="3">
        <v>3.81</v>
      </c>
      <c r="K2" s="3">
        <v>8637493.1530000009</v>
      </c>
      <c r="L2" s="3">
        <v>577107.8836410864</v>
      </c>
      <c r="M2" s="3">
        <v>80.25</v>
      </c>
      <c r="N2" s="3">
        <v>4.7300000000000004</v>
      </c>
      <c r="O2" s="3">
        <v>1.66</v>
      </c>
      <c r="P2" s="3">
        <v>1904675</v>
      </c>
      <c r="Q2" s="3">
        <v>6848.8114115993003</v>
      </c>
      <c r="R2" s="3">
        <v>14966.860439515</v>
      </c>
      <c r="S2" s="3">
        <v>5853.3764440627001</v>
      </c>
      <c r="T2" s="3">
        <v>278103</v>
      </c>
      <c r="U2" s="3" t="s">
        <v>127</v>
      </c>
      <c r="V2" s="3">
        <v>15806174.830497019</v>
      </c>
      <c r="W2" s="3">
        <v>1056078.1864956855</v>
      </c>
      <c r="X2" s="3"/>
      <c r="Y2" s="3">
        <v>2966175</v>
      </c>
      <c r="Z2" s="3">
        <v>10665.74254862407</v>
      </c>
      <c r="AA2" s="3">
        <v>14831.6</v>
      </c>
      <c r="AB2" s="3">
        <v>7175973.0279999999</v>
      </c>
      <c r="AC2" s="3">
        <v>479457.46918667312</v>
      </c>
      <c r="AD2" s="3">
        <v>103058.94305001262</v>
      </c>
      <c r="AE2" s="3" t="e">
        <v>#VALUE!</v>
      </c>
      <c r="AF2" s="3">
        <v>1.1825000000000001</v>
      </c>
      <c r="AG2" s="3">
        <v>0.95250000000000001</v>
      </c>
      <c r="AH2" s="3">
        <v>0.41499999999999998</v>
      </c>
      <c r="AI2" s="3">
        <v>100.9525</v>
      </c>
      <c r="AJ2" s="3">
        <v>69.629794519798551</v>
      </c>
      <c r="AK2" s="3">
        <v>103.81</v>
      </c>
      <c r="AL2" s="3">
        <v>24.128745059934445</v>
      </c>
      <c r="AM2" s="3">
        <v>100.41500000000001</v>
      </c>
      <c r="AN2" s="3">
        <v>75.221427685547681</v>
      </c>
      <c r="AO2" s="3">
        <v>101.66</v>
      </c>
      <c r="AP2" s="3">
        <v>32.440636311324582</v>
      </c>
      <c r="AQ2" s="3">
        <v>95.666788598997513</v>
      </c>
      <c r="AR2" s="3">
        <v>481.2539506203413</v>
      </c>
      <c r="AS2" s="3">
        <v>0.95157431239130641</v>
      </c>
      <c r="AT2" s="3">
        <v>95.157431239130645</v>
      </c>
      <c r="AU2" s="3">
        <v>1.7071419459628225</v>
      </c>
      <c r="AV2" s="3" t="s">
        <v>115</v>
      </c>
      <c r="AW2" s="3">
        <v>170.71419459628225</v>
      </c>
      <c r="AX2" s="3" t="s">
        <v>115</v>
      </c>
      <c r="AY2" s="22">
        <v>1.4662756598240456</v>
      </c>
      <c r="AZ2" s="3">
        <v>5.8651026392961825</v>
      </c>
      <c r="BA2" s="3">
        <v>55.047864376985643</v>
      </c>
      <c r="BB2" s="3">
        <v>75.911252375745107</v>
      </c>
      <c r="BC2" s="3">
        <v>4.2431925579203513</v>
      </c>
      <c r="BD2" s="3" t="s">
        <v>115</v>
      </c>
      <c r="BE2" s="3" t="s">
        <v>115</v>
      </c>
      <c r="BF2" s="3">
        <v>4.3204361329943177</v>
      </c>
      <c r="BG2" s="3" t="s">
        <v>115</v>
      </c>
      <c r="BH2" s="3" t="s">
        <v>115</v>
      </c>
      <c r="BI2" s="3">
        <v>4.5608712016446802</v>
      </c>
      <c r="BJ2" s="3">
        <v>6.1763950946495285</v>
      </c>
      <c r="BK2" s="3">
        <v>-4.9637495041992573E-2</v>
      </c>
      <c r="BL2" s="3">
        <v>4.5555326909460989</v>
      </c>
      <c r="BM2" s="22">
        <v>0.53482059557643691</v>
      </c>
      <c r="BN2" s="3" t="s">
        <v>115</v>
      </c>
      <c r="BO2" s="3">
        <v>5.1399907815645287</v>
      </c>
      <c r="BP2" s="3" t="s">
        <v>115</v>
      </c>
      <c r="BQ2" s="3">
        <v>4.1164321586861057</v>
      </c>
      <c r="BR2" s="3" t="e">
        <v>#NUM!</v>
      </c>
      <c r="BS2" s="3">
        <v>4.0082030681743133</v>
      </c>
      <c r="BT2" s="3">
        <v>15.971622954351526</v>
      </c>
      <c r="BU2" s="3">
        <v>16.575911233706826</v>
      </c>
      <c r="BV2" s="3">
        <v>4.385146762010125</v>
      </c>
      <c r="BW2" s="3">
        <v>14.902783801962389</v>
      </c>
      <c r="BX2" s="3">
        <v>4.3295649260581097</v>
      </c>
      <c r="BY2" s="3">
        <v>13.870072780749627</v>
      </c>
      <c r="BZ2" s="3">
        <v>9.2747922532941391</v>
      </c>
      <c r="CA2" s="3">
        <v>13.265784501394325</v>
      </c>
      <c r="CB2" s="3">
        <v>8.8318303996456855</v>
      </c>
      <c r="CC2" s="3">
        <v>13.080410471116593</v>
      </c>
      <c r="CD2" s="3">
        <v>11.543056366153444</v>
      </c>
    </row>
    <row r="3" spans="1:82">
      <c r="A3" s="3" t="s">
        <v>2</v>
      </c>
      <c r="B3" s="3">
        <v>518.9</v>
      </c>
      <c r="C3" s="3">
        <v>41.071062288571817</v>
      </c>
      <c r="D3" s="3">
        <v>68.945049730777413</v>
      </c>
      <c r="E3" s="3"/>
      <c r="F3" s="15"/>
      <c r="G3" s="3">
        <v>62.84</v>
      </c>
      <c r="H3" s="3"/>
      <c r="I3" s="3" t="s">
        <v>66</v>
      </c>
      <c r="J3" s="3">
        <v>3.91</v>
      </c>
      <c r="K3" s="3">
        <v>8495770.0329999998</v>
      </c>
      <c r="L3" s="3">
        <v>565384.54780788149</v>
      </c>
      <c r="M3" s="3">
        <v>80.91</v>
      </c>
      <c r="N3" s="3">
        <v>4.74</v>
      </c>
      <c r="O3" s="3">
        <v>2.1</v>
      </c>
      <c r="P3" s="3">
        <v>1932875</v>
      </c>
      <c r="Q3" s="3">
        <v>6931.2460554248664</v>
      </c>
      <c r="R3" s="3">
        <v>15026.533827179999</v>
      </c>
      <c r="S3" s="3">
        <v>5843.8842950745002</v>
      </c>
      <c r="T3" s="3">
        <v>278864</v>
      </c>
      <c r="U3" s="3"/>
      <c r="V3" s="3">
        <v>16017636.926163815</v>
      </c>
      <c r="W3" s="3">
        <v>1065956.8673908755</v>
      </c>
      <c r="X3" s="3"/>
      <c r="Y3" s="3">
        <v>2990625</v>
      </c>
      <c r="Z3" s="3">
        <v>10724.313643926787</v>
      </c>
      <c r="AA3" s="3">
        <v>14967.3</v>
      </c>
      <c r="AB3" s="3">
        <v>7766531.9699999997</v>
      </c>
      <c r="AC3" s="3">
        <v>516854.52276105707</v>
      </c>
      <c r="AD3" s="3">
        <v>110460.60219254997</v>
      </c>
      <c r="AE3" s="3" t="e">
        <v>#VALUE!</v>
      </c>
      <c r="AF3" s="3">
        <v>1.1850000000000001</v>
      </c>
      <c r="AG3" s="3">
        <v>0.97750000000000004</v>
      </c>
      <c r="AH3" s="3">
        <v>0.52500000000000002</v>
      </c>
      <c r="AI3" s="3">
        <v>101.93931068750001</v>
      </c>
      <c r="AJ3" s="3">
        <v>70.310425761229595</v>
      </c>
      <c r="AK3" s="3">
        <v>107.86897099999999</v>
      </c>
      <c r="AL3" s="3">
        <v>25.072178991777879</v>
      </c>
      <c r="AM3" s="3">
        <v>100.94217875000001</v>
      </c>
      <c r="AN3" s="3">
        <v>75.616340180896799</v>
      </c>
      <c r="AO3" s="3">
        <v>103.79485999999999</v>
      </c>
      <c r="AP3" s="3">
        <v>33.121889673862398</v>
      </c>
      <c r="AQ3" s="3">
        <v>102.60111320922599</v>
      </c>
      <c r="AR3" s="3">
        <v>513.8243156650833</v>
      </c>
      <c r="AS3" s="3">
        <v>1.0159750776875365</v>
      </c>
      <c r="AT3" s="3">
        <v>101.59750776875367</v>
      </c>
      <c r="AU3" s="3">
        <v>1.6786770511646016</v>
      </c>
      <c r="AV3" s="3">
        <v>-1.667400585261045</v>
      </c>
      <c r="AW3" s="3">
        <v>167.86770511646017</v>
      </c>
      <c r="AX3" s="3">
        <v>-1.6674005852610407</v>
      </c>
      <c r="AY3" s="22">
        <v>7.0327552986512387</v>
      </c>
      <c r="AZ3" s="3">
        <v>28.131021194604955</v>
      </c>
      <c r="BA3" s="3">
        <v>54.144644547962258</v>
      </c>
      <c r="BB3" s="3">
        <v>77.035169745898031</v>
      </c>
      <c r="BC3" s="3">
        <v>4.2529200916788623</v>
      </c>
      <c r="BD3" s="3">
        <v>0.97275337585109867</v>
      </c>
      <c r="BE3" s="3">
        <v>3.8910135034043947</v>
      </c>
      <c r="BF3" s="3">
        <v>4.3256723997895641</v>
      </c>
      <c r="BG3" s="3">
        <v>0.52362667952463582</v>
      </c>
      <c r="BH3" s="3">
        <v>2.0945067180985433</v>
      </c>
      <c r="BI3" s="3">
        <v>4.630848782670264</v>
      </c>
      <c r="BJ3" s="3">
        <v>6.2418814087118477</v>
      </c>
      <c r="BK3" s="3">
        <v>1.5848819020326931E-2</v>
      </c>
      <c r="BL3" s="3">
        <v>4.6210190050084181</v>
      </c>
      <c r="BM3" s="22">
        <v>0.51800601365327725</v>
      </c>
      <c r="BN3" s="3">
        <v>-1.6814581923159655</v>
      </c>
      <c r="BO3" s="3">
        <v>5.1231761996413683</v>
      </c>
      <c r="BP3" s="3">
        <v>-1.6814581923160432</v>
      </c>
      <c r="BQ3" s="3">
        <v>4.1405918133874202</v>
      </c>
      <c r="BR3" s="3" t="e">
        <v>#NUM!</v>
      </c>
      <c r="BS3" s="3">
        <v>3.9916590682414013</v>
      </c>
      <c r="BT3" s="3">
        <v>15.955078954418614</v>
      </c>
      <c r="BU3" s="3">
        <v>16.589200980994054</v>
      </c>
      <c r="BV3" s="3">
        <v>4.3933374258197482</v>
      </c>
      <c r="BW3" s="3">
        <v>14.910992953623456</v>
      </c>
      <c r="BX3" s="3">
        <v>4.3442620675219059</v>
      </c>
      <c r="BY3" s="3">
        <v>13.87938342077944</v>
      </c>
      <c r="BZ3" s="3">
        <v>9.2802687458441309</v>
      </c>
      <c r="CA3" s="3">
        <v>13.245261394204</v>
      </c>
      <c r="CB3" s="3">
        <v>8.8437948819984058</v>
      </c>
      <c r="CC3" s="3">
        <v>13.155516726584361</v>
      </c>
      <c r="CD3" s="3">
        <v>11.612414195120111</v>
      </c>
    </row>
    <row r="4" spans="1:82">
      <c r="A4" s="3" t="s">
        <v>3</v>
      </c>
      <c r="B4" s="3">
        <v>531.11</v>
      </c>
      <c r="C4" s="3">
        <v>42.077062749314251</v>
      </c>
      <c r="D4" s="3">
        <v>73.793786368876397</v>
      </c>
      <c r="E4" s="3"/>
      <c r="F4" s="15"/>
      <c r="G4" s="3">
        <v>62.54</v>
      </c>
      <c r="H4" s="3"/>
      <c r="I4" s="3" t="s">
        <v>66</v>
      </c>
      <c r="J4" s="3">
        <v>3.18</v>
      </c>
      <c r="K4" s="3">
        <v>8667859.4600000009</v>
      </c>
      <c r="L4" s="3">
        <v>574765.3783322837</v>
      </c>
      <c r="M4" s="3">
        <v>81.93</v>
      </c>
      <c r="N4" s="3">
        <v>5.09</v>
      </c>
      <c r="O4" s="3">
        <v>2.34</v>
      </c>
      <c r="P4" s="3">
        <v>1954825</v>
      </c>
      <c r="Q4" s="3">
        <v>6987.7319473388843</v>
      </c>
      <c r="R4" s="3">
        <v>15080.691681795999</v>
      </c>
      <c r="S4" s="3">
        <v>5920.1790597877998</v>
      </c>
      <c r="T4" s="3">
        <v>279751</v>
      </c>
      <c r="U4" s="3"/>
      <c r="V4" s="3">
        <v>16187287.992422383</v>
      </c>
      <c r="W4" s="3">
        <v>1073378.3525302201</v>
      </c>
      <c r="X4" s="3"/>
      <c r="Y4" s="3">
        <v>3028275</v>
      </c>
      <c r="Z4" s="3">
        <v>10824.894280985591</v>
      </c>
      <c r="AA4" s="3">
        <v>14610.4</v>
      </c>
      <c r="AB4" s="3">
        <v>7759729.5439999998</v>
      </c>
      <c r="AC4" s="3">
        <v>514547.32367261511</v>
      </c>
      <c r="AD4" s="3">
        <v>109493.38134254716</v>
      </c>
      <c r="AE4" s="3" t="e">
        <v>#VALUE!</v>
      </c>
      <c r="AF4" s="3">
        <v>1.2725</v>
      </c>
      <c r="AG4" s="3">
        <v>0.79500000000000004</v>
      </c>
      <c r="AH4" s="3">
        <v>0.58499999999999996</v>
      </c>
      <c r="AI4" s="3">
        <v>102.74972820746562</v>
      </c>
      <c r="AJ4" s="3">
        <v>70.869393646031355</v>
      </c>
      <c r="AK4" s="3">
        <v>111.29920427779999</v>
      </c>
      <c r="AL4" s="3">
        <v>25.869474283716414</v>
      </c>
      <c r="AM4" s="3">
        <v>101.5326904956875</v>
      </c>
      <c r="AN4" s="3">
        <v>76.05869577095504</v>
      </c>
      <c r="AO4" s="3">
        <v>106.223659724</v>
      </c>
      <c r="AP4" s="3">
        <v>33.896941892230778</v>
      </c>
      <c r="AQ4" s="3">
        <v>105.01537336009254</v>
      </c>
      <c r="AR4" s="3">
        <v>524.8191716895119</v>
      </c>
      <c r="AS4" s="3">
        <v>1.0377149980514133</v>
      </c>
      <c r="AT4" s="3">
        <v>103.77149980514133</v>
      </c>
      <c r="AU4" s="3">
        <v>1.753777035448584</v>
      </c>
      <c r="AV4" s="3">
        <v>4.4737601095982615</v>
      </c>
      <c r="AW4" s="3">
        <v>175.37770354485841</v>
      </c>
      <c r="AX4" s="3">
        <v>4.4737601095982606</v>
      </c>
      <c r="AY4" s="22">
        <v>-3.6903690369036846</v>
      </c>
      <c r="AZ4" s="3">
        <v>-14.761476147614738</v>
      </c>
      <c r="BA4" s="3">
        <v>55.241392790815461</v>
      </c>
      <c r="BB4" s="3">
        <v>77.909991954226271</v>
      </c>
      <c r="BC4" s="3">
        <v>4.2608386569231582</v>
      </c>
      <c r="BD4" s="3">
        <v>0.79185652442959054</v>
      </c>
      <c r="BE4" s="3">
        <v>3.1674260977183621</v>
      </c>
      <c r="BF4" s="3">
        <v>4.3315053549820073</v>
      </c>
      <c r="BG4" s="3">
        <v>0.5832955192443201</v>
      </c>
      <c r="BH4" s="3">
        <v>2.3331820769772804</v>
      </c>
      <c r="BI4" s="3">
        <v>4.6541067523934556</v>
      </c>
      <c r="BJ4" s="3">
        <v>6.2630537683831866</v>
      </c>
      <c r="BK4" s="3">
        <v>3.7021178691666448E-2</v>
      </c>
      <c r="BL4" s="3">
        <v>4.6421913646797579</v>
      </c>
      <c r="BM4" s="22">
        <v>0.5617717681096297</v>
      </c>
      <c r="BN4" s="3">
        <v>4.376575445635245</v>
      </c>
      <c r="BO4" s="3">
        <v>5.1669419540977213</v>
      </c>
      <c r="BP4" s="3">
        <v>4.3765754456353001</v>
      </c>
      <c r="BQ4" s="3">
        <v>4.1358063520296948</v>
      </c>
      <c r="BR4" s="3" t="e">
        <v>#NUM!</v>
      </c>
      <c r="BS4" s="3">
        <v>4.0117125416702955</v>
      </c>
      <c r="BT4" s="3">
        <v>15.975132427847507</v>
      </c>
      <c r="BU4" s="3">
        <v>16.599736800345053</v>
      </c>
      <c r="BV4" s="3">
        <v>4.4058652241537235</v>
      </c>
      <c r="BW4" s="3">
        <v>14.923503708438135</v>
      </c>
      <c r="BX4" s="3">
        <v>4.3555542110726586</v>
      </c>
      <c r="BY4" s="3">
        <v>13.88632157132402</v>
      </c>
      <c r="BZ4" s="3">
        <v>9.2896037866322931</v>
      </c>
      <c r="CA4" s="3">
        <v>13.261717198826474</v>
      </c>
      <c r="CB4" s="3">
        <v>8.8519113115226418</v>
      </c>
      <c r="CC4" s="3">
        <v>13.151042809953685</v>
      </c>
      <c r="CD4" s="3">
        <v>11.603619382051559</v>
      </c>
    </row>
    <row r="5" spans="1:82">
      <c r="A5" s="3" t="s">
        <v>4</v>
      </c>
      <c r="B5" s="3">
        <v>530.07000000000005</v>
      </c>
      <c r="C5" s="3">
        <v>45.444977335278068</v>
      </c>
      <c r="D5" s="3">
        <v>71.070523325560529</v>
      </c>
      <c r="E5" s="3"/>
      <c r="F5" s="15"/>
      <c r="G5" s="3">
        <v>66.53</v>
      </c>
      <c r="H5" s="3"/>
      <c r="I5" s="3" t="s">
        <v>66</v>
      </c>
      <c r="J5" s="3">
        <v>2.4500000000000002</v>
      </c>
      <c r="K5" s="3">
        <v>8867760.2689999994</v>
      </c>
      <c r="L5" s="3">
        <v>586043.17297578196</v>
      </c>
      <c r="M5" s="3">
        <v>83.35</v>
      </c>
      <c r="N5" s="3">
        <v>5.3</v>
      </c>
      <c r="O5" s="3">
        <v>2.62</v>
      </c>
      <c r="P5" s="3">
        <v>1983525</v>
      </c>
      <c r="Q5" s="3">
        <v>7069.0718195814561</v>
      </c>
      <c r="R5" s="3">
        <v>15131.581900309</v>
      </c>
      <c r="S5" s="3">
        <v>6043.8333441145996</v>
      </c>
      <c r="T5" s="3">
        <v>280592</v>
      </c>
      <c r="U5" s="3"/>
      <c r="V5" s="3">
        <v>16295575.853051661</v>
      </c>
      <c r="W5" s="3">
        <v>1076924.8027345305</v>
      </c>
      <c r="X5" s="3"/>
      <c r="Y5" s="3">
        <v>3080825</v>
      </c>
      <c r="Z5" s="3">
        <v>10979.732137765866</v>
      </c>
      <c r="AA5" s="3">
        <v>14675.2</v>
      </c>
      <c r="AB5" s="3">
        <v>7778883.2640000014</v>
      </c>
      <c r="AC5" s="3">
        <v>514082.61973198911</v>
      </c>
      <c r="AD5" s="3">
        <v>109095.43964375688</v>
      </c>
      <c r="AE5" s="3" t="e">
        <v>#VALUE!</v>
      </c>
      <c r="AF5" s="3">
        <v>1.325</v>
      </c>
      <c r="AG5" s="3">
        <v>0.61250000000000004</v>
      </c>
      <c r="AH5" s="3">
        <v>0.65500000000000003</v>
      </c>
      <c r="AI5" s="3">
        <v>103.37907029273634</v>
      </c>
      <c r="AJ5" s="3">
        <v>71.303468682113305</v>
      </c>
      <c r="AK5" s="3">
        <v>114.02603478260609</v>
      </c>
      <c r="AL5" s="3">
        <v>26.503276403667471</v>
      </c>
      <c r="AM5" s="3">
        <v>102.19772961843427</v>
      </c>
      <c r="AN5" s="3">
        <v>76.556880228254812</v>
      </c>
      <c r="AO5" s="3">
        <v>109.0067196087688</v>
      </c>
      <c r="AP5" s="3">
        <v>34.785041769807229</v>
      </c>
      <c r="AQ5" s="3">
        <v>104.8097361318451</v>
      </c>
      <c r="AR5" s="3">
        <v>524.01274634648848</v>
      </c>
      <c r="AS5" s="3">
        <v>1.0361204685097996</v>
      </c>
      <c r="AT5" s="3">
        <v>103.61204685097994</v>
      </c>
      <c r="AU5" s="3">
        <v>1.5638807078992609</v>
      </c>
      <c r="AV5" s="3">
        <v>-10.827848906161043</v>
      </c>
      <c r="AW5" s="3">
        <v>156.3880707899261</v>
      </c>
      <c r="AX5" s="3">
        <v>-10.827848906161041</v>
      </c>
      <c r="AY5" s="22">
        <v>9.3457943925234765E-2</v>
      </c>
      <c r="AZ5" s="3">
        <v>0.37383177570093906</v>
      </c>
      <c r="BA5" s="3">
        <v>56.515386579031613</v>
      </c>
      <c r="BB5" s="3">
        <v>79.053836937325158</v>
      </c>
      <c r="BC5" s="3">
        <v>4.2669449753549191</v>
      </c>
      <c r="BD5" s="3">
        <v>0.61063184317609043</v>
      </c>
      <c r="BE5" s="3">
        <v>2.4425273727043617</v>
      </c>
      <c r="BF5" s="3">
        <v>4.3380339969447084</v>
      </c>
      <c r="BG5" s="3">
        <v>0.65286419627010872</v>
      </c>
      <c r="BH5" s="3">
        <v>2.6114567850804349</v>
      </c>
      <c r="BI5" s="3">
        <v>4.6521466695932387</v>
      </c>
      <c r="BJ5" s="3">
        <v>6.2615160091139108</v>
      </c>
      <c r="BK5" s="3">
        <v>3.548341942238982E-2</v>
      </c>
      <c r="BL5" s="3">
        <v>4.6406536054104812</v>
      </c>
      <c r="BM5" s="22">
        <v>0.44717036549243094</v>
      </c>
      <c r="BN5" s="3">
        <v>-11.460140261719875</v>
      </c>
      <c r="BO5" s="3">
        <v>5.0523405514805226</v>
      </c>
      <c r="BP5" s="3">
        <v>-11.460140261719864</v>
      </c>
      <c r="BQ5" s="3">
        <v>4.1976529737537964</v>
      </c>
      <c r="BR5" s="3" t="e">
        <v>#NUM!</v>
      </c>
      <c r="BS5" s="3">
        <v>4.034512929910048</v>
      </c>
      <c r="BT5" s="3">
        <v>15.997932816087259</v>
      </c>
      <c r="BU5" s="3">
        <v>16.60640420887772</v>
      </c>
      <c r="BV5" s="3">
        <v>4.4230486091968029</v>
      </c>
      <c r="BW5" s="3">
        <v>14.940707976225294</v>
      </c>
      <c r="BX5" s="3">
        <v>4.3701291005841254</v>
      </c>
      <c r="BY5" s="3">
        <v>13.889620132655919</v>
      </c>
      <c r="BZ5" s="3">
        <v>9.3038063192983582</v>
      </c>
      <c r="CA5" s="3">
        <v>13.281148739865458</v>
      </c>
      <c r="CB5" s="3">
        <v>8.8634844659130145</v>
      </c>
      <c r="CC5" s="3">
        <v>13.150139270298398</v>
      </c>
      <c r="CD5" s="3">
        <v>11.59997837116528</v>
      </c>
    </row>
    <row r="6" spans="1:82">
      <c r="A6" s="3" t="s">
        <v>5</v>
      </c>
      <c r="B6" s="3">
        <v>505.81</v>
      </c>
      <c r="C6" s="3">
        <v>44.307759423134435</v>
      </c>
      <c r="D6" s="3">
        <v>71.136944375397505</v>
      </c>
      <c r="E6" s="3"/>
      <c r="F6" s="15"/>
      <c r="G6" s="3">
        <v>64.95</v>
      </c>
      <c r="H6" s="3"/>
      <c r="I6" s="3">
        <v>9.39</v>
      </c>
      <c r="J6" s="3">
        <v>3.19</v>
      </c>
      <c r="K6" s="3">
        <v>8937799.5460000001</v>
      </c>
      <c r="L6" s="3">
        <v>588722.87918897765</v>
      </c>
      <c r="M6" s="3">
        <v>83.59</v>
      </c>
      <c r="N6" s="3">
        <v>5.67</v>
      </c>
      <c r="O6" s="3">
        <v>3.24</v>
      </c>
      <c r="P6" s="3">
        <v>2013725</v>
      </c>
      <c r="Q6" s="3">
        <v>7158.536672070074</v>
      </c>
      <c r="R6" s="3">
        <v>15181.675219269</v>
      </c>
      <c r="S6" s="3">
        <v>5980.7970644147999</v>
      </c>
      <c r="T6" s="3">
        <v>281304</v>
      </c>
      <c r="U6" s="3"/>
      <c r="V6" s="3">
        <v>16393444.570253082</v>
      </c>
      <c r="W6" s="3">
        <v>1079817.8944999478</v>
      </c>
      <c r="X6" s="3"/>
      <c r="Y6" s="3">
        <v>3089775</v>
      </c>
      <c r="Z6" s="3">
        <v>10983.757785171914</v>
      </c>
      <c r="AA6" s="3">
        <v>14439.1</v>
      </c>
      <c r="AB6" s="3">
        <v>7303441.1710000001</v>
      </c>
      <c r="AC6" s="3">
        <v>481069.51739622722</v>
      </c>
      <c r="AD6" s="3">
        <v>101617.17501123709</v>
      </c>
      <c r="AE6" s="3">
        <v>2.3475000000000001</v>
      </c>
      <c r="AF6" s="3">
        <v>1.4175</v>
      </c>
      <c r="AG6" s="3">
        <v>0.79749999999999999</v>
      </c>
      <c r="AH6" s="3">
        <v>0.81</v>
      </c>
      <c r="AI6" s="3">
        <v>104.20351837832092</v>
      </c>
      <c r="AJ6" s="3">
        <v>71.87211384485316</v>
      </c>
      <c r="AK6" s="3">
        <v>117.66346529217122</v>
      </c>
      <c r="AL6" s="3">
        <v>27.348730920944458</v>
      </c>
      <c r="AM6" s="3">
        <v>103.02553122834358</v>
      </c>
      <c r="AN6" s="3">
        <v>77.176990958103673</v>
      </c>
      <c r="AO6" s="3">
        <v>112.53853732409291</v>
      </c>
      <c r="AP6" s="3">
        <v>35.912077123148983</v>
      </c>
      <c r="AQ6" s="3">
        <v>100.01285232676547</v>
      </c>
      <c r="AR6" s="3">
        <v>500.09198116913103</v>
      </c>
      <c r="AS6" s="3">
        <v>0.9888223930422072</v>
      </c>
      <c r="AT6" s="3">
        <v>98.882239304220718</v>
      </c>
      <c r="AU6" s="3">
        <v>1.6055188820551087</v>
      </c>
      <c r="AV6" s="3">
        <v>2.6624904281720938</v>
      </c>
      <c r="AW6" s="3">
        <v>160.55188820551086</v>
      </c>
      <c r="AX6" s="3">
        <v>2.66249042817208</v>
      </c>
      <c r="AY6" s="22">
        <v>-1.1204481792717047</v>
      </c>
      <c r="AZ6" s="3">
        <v>-4.4817927170868188</v>
      </c>
      <c r="BA6" s="3">
        <v>56.961755977312301</v>
      </c>
      <c r="BB6" s="3">
        <v>80.257464759261978</v>
      </c>
      <c r="BC6" s="3">
        <v>4.2748883431092297</v>
      </c>
      <c r="BD6" s="3">
        <v>0.79433677543105929</v>
      </c>
      <c r="BE6" s="3">
        <v>3.1773471017242372</v>
      </c>
      <c r="BF6" s="3">
        <v>4.3461013680224667</v>
      </c>
      <c r="BG6" s="3">
        <v>0.80673710777583452</v>
      </c>
      <c r="BH6" s="3">
        <v>3.2269484311033381</v>
      </c>
      <c r="BI6" s="3">
        <v>4.6052987009973387</v>
      </c>
      <c r="BJ6" s="3">
        <v>6.2147920438414577</v>
      </c>
      <c r="BK6" s="3">
        <v>-1.1240545850062927E-2</v>
      </c>
      <c r="BL6" s="3">
        <v>4.5939296401380281</v>
      </c>
      <c r="BM6" s="22">
        <v>0.47344699533477197</v>
      </c>
      <c r="BN6" s="3">
        <v>2.6276629842341026</v>
      </c>
      <c r="BO6" s="3">
        <v>5.0786171813228629</v>
      </c>
      <c r="BP6" s="3">
        <v>2.6276629842340249</v>
      </c>
      <c r="BQ6" s="3">
        <v>4.1736177431166084</v>
      </c>
      <c r="BR6" s="3" t="e">
        <v>#NUM!</v>
      </c>
      <c r="BS6" s="3">
        <v>4.0423800948819153</v>
      </c>
      <c r="BT6" s="3">
        <v>16.005799981059127</v>
      </c>
      <c r="BU6" s="3">
        <v>16.612392091558529</v>
      </c>
      <c r="BV6" s="3">
        <v>4.4259238957110645</v>
      </c>
      <c r="BW6" s="3">
        <v>14.943608830688769</v>
      </c>
      <c r="BX6" s="3">
        <v>4.3852397764911473</v>
      </c>
      <c r="BY6" s="3">
        <v>13.89230296867934</v>
      </c>
      <c r="BZ6" s="3">
        <v>9.3041728955997787</v>
      </c>
      <c r="CA6" s="3">
        <v>13.285710858179936</v>
      </c>
      <c r="CB6" s="3">
        <v>8.8760608636579832</v>
      </c>
      <c r="CC6" s="3">
        <v>13.083767065456188</v>
      </c>
      <c r="CD6" s="3">
        <v>11.528967845226148</v>
      </c>
    </row>
    <row r="7" spans="1:82">
      <c r="A7" s="3" t="s">
        <v>6</v>
      </c>
      <c r="B7" s="3">
        <v>538.61</v>
      </c>
      <c r="C7" s="3">
        <v>44.438976874535619</v>
      </c>
      <c r="D7" s="3">
        <v>70.339891777353841</v>
      </c>
      <c r="E7" s="3"/>
      <c r="F7" s="15"/>
      <c r="G7" s="3">
        <v>66.52</v>
      </c>
      <c r="H7" s="3"/>
      <c r="I7" s="3">
        <v>11.94</v>
      </c>
      <c r="J7" s="3">
        <v>3.62</v>
      </c>
      <c r="K7" s="3">
        <v>8974368.7420000006</v>
      </c>
      <c r="L7" s="3">
        <v>589020.56973319582</v>
      </c>
      <c r="M7" s="3">
        <v>85.17</v>
      </c>
      <c r="N7" s="3">
        <v>6.27</v>
      </c>
      <c r="O7" s="3">
        <v>3.32</v>
      </c>
      <c r="P7" s="3">
        <v>2033050</v>
      </c>
      <c r="Q7" s="3">
        <v>7209.3460330068574</v>
      </c>
      <c r="R7" s="3">
        <v>15236.087164265</v>
      </c>
      <c r="S7" s="3">
        <v>5962.4525088105001</v>
      </c>
      <c r="T7" s="3">
        <v>282002</v>
      </c>
      <c r="U7" s="3"/>
      <c r="V7" s="3">
        <v>16476635.407020167</v>
      </c>
      <c r="W7" s="3">
        <v>1081421.7081708992</v>
      </c>
      <c r="X7" s="3"/>
      <c r="Y7" s="3">
        <v>3148125</v>
      </c>
      <c r="Z7" s="3">
        <v>11163.484656137191</v>
      </c>
      <c r="AA7" s="3">
        <v>14830</v>
      </c>
      <c r="AB7" s="3">
        <v>7987586.2999999998</v>
      </c>
      <c r="AC7" s="3">
        <v>524254.43710601976</v>
      </c>
      <c r="AD7" s="3">
        <v>110139.33716935453</v>
      </c>
      <c r="AE7" s="3">
        <v>2.9849999999999999</v>
      </c>
      <c r="AF7" s="3">
        <v>1.5674999999999999</v>
      </c>
      <c r="AG7" s="3">
        <v>0.90500000000000003</v>
      </c>
      <c r="AH7" s="3">
        <v>0.83</v>
      </c>
      <c r="AI7" s="3">
        <v>105.14656021964473</v>
      </c>
      <c r="AJ7" s="3">
        <v>72.522556475149074</v>
      </c>
      <c r="AK7" s="3">
        <v>121.92288273574782</v>
      </c>
      <c r="AL7" s="3">
        <v>28.338754980282648</v>
      </c>
      <c r="AM7" s="3">
        <v>103.88064313753883</v>
      </c>
      <c r="AN7" s="3">
        <v>77.817559983055929</v>
      </c>
      <c r="AO7" s="3">
        <v>116.27481676325279</v>
      </c>
      <c r="AP7" s="3">
        <v>37.104358083637528</v>
      </c>
      <c r="AQ7" s="3">
        <v>106.49833414072309</v>
      </c>
      <c r="AR7" s="3">
        <v>532.12537893233275</v>
      </c>
      <c r="AS7" s="3">
        <v>1.0521614231130958</v>
      </c>
      <c r="AT7" s="3">
        <v>105.21614231130958</v>
      </c>
      <c r="AU7" s="3">
        <v>1.5828422867597554</v>
      </c>
      <c r="AV7" s="3">
        <v>-1.4124153598447067</v>
      </c>
      <c r="AW7" s="3">
        <v>158.28422867597553</v>
      </c>
      <c r="AX7" s="3">
        <v>-1.4124153598447062</v>
      </c>
      <c r="AY7" s="22">
        <v>4.0604343720491043</v>
      </c>
      <c r="AZ7" s="3">
        <v>16.241737488196417</v>
      </c>
      <c r="BA7" s="3">
        <v>57.194816207419031</v>
      </c>
      <c r="BB7" s="3">
        <v>81.027666999623875</v>
      </c>
      <c r="BC7" s="3">
        <v>4.2838976372668167</v>
      </c>
      <c r="BD7" s="3">
        <v>0.9009294157587</v>
      </c>
      <c r="BE7" s="3">
        <v>3.6037176630348</v>
      </c>
      <c r="BF7" s="3">
        <v>4.3543671124394994</v>
      </c>
      <c r="BG7" s="3">
        <v>0.82657444170326499</v>
      </c>
      <c r="BH7" s="3">
        <v>3.30629776681306</v>
      </c>
      <c r="BI7" s="3">
        <v>4.668129343156</v>
      </c>
      <c r="BJ7" s="3">
        <v>6.2768791362595646</v>
      </c>
      <c r="BK7" s="3">
        <v>5.0846546568043355E-2</v>
      </c>
      <c r="BL7" s="3">
        <v>4.656016732556135</v>
      </c>
      <c r="BM7" s="22">
        <v>0.45922214659868604</v>
      </c>
      <c r="BN7" s="3">
        <v>-1.4224848736085927</v>
      </c>
      <c r="BO7" s="3">
        <v>5.0643923325867775</v>
      </c>
      <c r="BP7" s="3">
        <v>-1.4224848736085427</v>
      </c>
      <c r="BQ7" s="3">
        <v>4.1975026543247269</v>
      </c>
      <c r="BR7" s="3" t="e">
        <v>#NUM!</v>
      </c>
      <c r="BS7" s="3">
        <v>4.0464632685345689</v>
      </c>
      <c r="BT7" s="3">
        <v>16.00988315471178</v>
      </c>
      <c r="BU7" s="3">
        <v>16.617453899406282</v>
      </c>
      <c r="BV7" s="3">
        <v>4.4446492591529898</v>
      </c>
      <c r="BW7" s="3">
        <v>14.962317595482052</v>
      </c>
      <c r="BX7" s="3">
        <v>4.3947906642479957</v>
      </c>
      <c r="BY7" s="3">
        <v>13.893787129864771</v>
      </c>
      <c r="BZ7" s="3">
        <v>9.3204034323705063</v>
      </c>
      <c r="CA7" s="3">
        <v>13.286216385170267</v>
      </c>
      <c r="CB7" s="3">
        <v>8.8831335233922761</v>
      </c>
      <c r="CC7" s="3">
        <v>13.169732412449894</v>
      </c>
      <c r="CD7" s="3">
        <v>11.609501544724591</v>
      </c>
    </row>
    <row r="8" spans="1:82">
      <c r="A8" s="3" t="s">
        <v>7</v>
      </c>
      <c r="B8" s="3">
        <v>565.37</v>
      </c>
      <c r="C8" s="3">
        <v>45.707412238080437</v>
      </c>
      <c r="D8" s="3">
        <v>73.19599692034366</v>
      </c>
      <c r="E8" s="3"/>
      <c r="F8" s="15"/>
      <c r="G8" s="3">
        <v>65.709999999999994</v>
      </c>
      <c r="H8" s="3"/>
      <c r="I8" s="3">
        <v>7.7</v>
      </c>
      <c r="J8" s="3">
        <v>3.96</v>
      </c>
      <c r="K8" s="3">
        <v>9057610.5429999996</v>
      </c>
      <c r="L8" s="3">
        <v>592285.95862048224</v>
      </c>
      <c r="M8" s="3">
        <v>85.28</v>
      </c>
      <c r="N8" s="3">
        <v>6.52</v>
      </c>
      <c r="O8" s="3">
        <v>3.5</v>
      </c>
      <c r="P8" s="3">
        <v>2052825</v>
      </c>
      <c r="Q8" s="3">
        <v>7259.7243686542724</v>
      </c>
      <c r="R8" s="3">
        <v>15292.630884069</v>
      </c>
      <c r="S8" s="3">
        <v>5992.5495191102</v>
      </c>
      <c r="T8" s="3">
        <v>282769</v>
      </c>
      <c r="U8" s="3"/>
      <c r="V8" s="3">
        <v>16534721.699194701</v>
      </c>
      <c r="W8" s="3">
        <v>1081221.5258801312</v>
      </c>
      <c r="X8" s="3"/>
      <c r="Y8" s="3">
        <v>3151925</v>
      </c>
      <c r="Z8" s="3">
        <v>11146.642665921654</v>
      </c>
      <c r="AA8" s="3">
        <v>14398.7</v>
      </c>
      <c r="AB8" s="3">
        <v>8140593.0190000003</v>
      </c>
      <c r="AC8" s="3">
        <v>532321.29126195097</v>
      </c>
      <c r="AD8" s="3">
        <v>111148.74568739471</v>
      </c>
      <c r="AE8" s="3">
        <v>1.925</v>
      </c>
      <c r="AF8" s="3">
        <v>1.63</v>
      </c>
      <c r="AG8" s="3">
        <v>0.99</v>
      </c>
      <c r="AH8" s="3">
        <v>0.875</v>
      </c>
      <c r="AI8" s="3">
        <v>106.18751116581922</v>
      </c>
      <c r="AJ8" s="3">
        <v>73.240529784253056</v>
      </c>
      <c r="AK8" s="3">
        <v>126.75102889208344</v>
      </c>
      <c r="AL8" s="3">
        <v>29.46096967750184</v>
      </c>
      <c r="AM8" s="3">
        <v>104.78959876499229</v>
      </c>
      <c r="AN8" s="3">
        <v>78.498463632907672</v>
      </c>
      <c r="AO8" s="3">
        <v>120.34443534996663</v>
      </c>
      <c r="AP8" s="3">
        <v>38.403010616564835</v>
      </c>
      <c r="AQ8" s="3">
        <v>111.78953820601292</v>
      </c>
      <c r="AR8" s="3">
        <v>557.92714984390818</v>
      </c>
      <c r="AS8" s="3">
        <v>1.1031787755566702</v>
      </c>
      <c r="AT8" s="3">
        <v>110.31787755566702</v>
      </c>
      <c r="AU8" s="3">
        <v>1.6014032152833524</v>
      </c>
      <c r="AV8" s="3">
        <v>1.1726328440209419</v>
      </c>
      <c r="AW8" s="3">
        <v>160.14032152833525</v>
      </c>
      <c r="AX8" s="3">
        <v>1.1726328440209541</v>
      </c>
      <c r="AY8" s="22">
        <v>-0.90744101633394303</v>
      </c>
      <c r="AZ8" s="3">
        <v>-3.6297640653357721</v>
      </c>
      <c r="BA8" s="3">
        <v>57.72532700387071</v>
      </c>
      <c r="BB8" s="3">
        <v>81.815804091637119</v>
      </c>
      <c r="BC8" s="3">
        <v>4.2937489533171913</v>
      </c>
      <c r="BD8" s="3">
        <v>0.98513160503745922</v>
      </c>
      <c r="BE8" s="3">
        <v>3.9405264201498369</v>
      </c>
      <c r="BF8" s="3">
        <v>4.3630790530415213</v>
      </c>
      <c r="BG8" s="3">
        <v>0.87119406020219614</v>
      </c>
      <c r="BH8" s="3">
        <v>3.4847762408087846</v>
      </c>
      <c r="BI8" s="3">
        <v>4.716617980367654</v>
      </c>
      <c r="BJ8" s="3">
        <v>6.324228398022866</v>
      </c>
      <c r="BK8" s="3">
        <v>9.8195808331345197E-2</v>
      </c>
      <c r="BL8" s="3">
        <v>4.7033659943194364</v>
      </c>
      <c r="BM8" s="22">
        <v>0.47088025444965514</v>
      </c>
      <c r="BN8" s="3">
        <v>1.1658107850969102</v>
      </c>
      <c r="BO8" s="3">
        <v>5.0760504404377462</v>
      </c>
      <c r="BP8" s="3">
        <v>1.1658107850968769</v>
      </c>
      <c r="BQ8" s="3">
        <v>4.1852511209097765</v>
      </c>
      <c r="BR8" s="3" t="e">
        <v>#NUM!</v>
      </c>
      <c r="BS8" s="3">
        <v>4.0556960200815206</v>
      </c>
      <c r="BT8" s="3">
        <v>16.019115906258733</v>
      </c>
      <c r="BU8" s="3">
        <v>16.620973073243064</v>
      </c>
      <c r="BV8" s="3">
        <v>4.445939960417534</v>
      </c>
      <c r="BW8" s="3">
        <v>14.963523935260572</v>
      </c>
      <c r="BX8" s="3">
        <v>4.4044704290014449</v>
      </c>
      <c r="BY8" s="3">
        <v>13.893602002435347</v>
      </c>
      <c r="BZ8" s="3">
        <v>9.3188936253513255</v>
      </c>
      <c r="CA8" s="3">
        <v>13.291744835451015</v>
      </c>
      <c r="CB8" s="3">
        <v>8.8900971413480239</v>
      </c>
      <c r="CC8" s="3">
        <v>13.185002516974397</v>
      </c>
      <c r="CD8" s="3">
        <v>11.618624634464922</v>
      </c>
    </row>
    <row r="9" spans="1:82">
      <c r="A9" s="3" t="s">
        <v>8</v>
      </c>
      <c r="B9" s="3">
        <v>572.67999999999995</v>
      </c>
      <c r="C9" s="3">
        <v>44.920107529673309</v>
      </c>
      <c r="D9" s="3">
        <v>72.531786421973933</v>
      </c>
      <c r="E9" s="3"/>
      <c r="F9" s="15"/>
      <c r="G9" s="3">
        <v>69.03</v>
      </c>
      <c r="H9" s="3"/>
      <c r="I9" s="3">
        <v>11.31</v>
      </c>
      <c r="J9" s="3">
        <v>4.57</v>
      </c>
      <c r="K9" s="3">
        <v>9089774.1539999992</v>
      </c>
      <c r="L9" s="3">
        <v>592596.48483260605</v>
      </c>
      <c r="M9" s="3">
        <v>85.76</v>
      </c>
      <c r="N9" s="3">
        <v>6.47</v>
      </c>
      <c r="O9" s="3">
        <v>3.42</v>
      </c>
      <c r="P9" s="3">
        <v>2071100</v>
      </c>
      <c r="Q9" s="3">
        <v>7305.0035623840458</v>
      </c>
      <c r="R9" s="3">
        <v>15338.893136647001</v>
      </c>
      <c r="S9" s="3">
        <v>6038.3977386904999</v>
      </c>
      <c r="T9" s="3">
        <v>283518</v>
      </c>
      <c r="U9" s="3"/>
      <c r="V9" s="3">
        <v>16596422.758491363</v>
      </c>
      <c r="W9" s="3">
        <v>1081983.0747004768</v>
      </c>
      <c r="X9" s="3"/>
      <c r="Y9" s="3">
        <v>3169825</v>
      </c>
      <c r="Z9" s="3">
        <v>11180.330702107098</v>
      </c>
      <c r="AA9" s="3">
        <v>15038.3</v>
      </c>
      <c r="AB9" s="3">
        <v>8612133.6439999994</v>
      </c>
      <c r="AC9" s="3">
        <v>561457.30772608833</v>
      </c>
      <c r="AD9" s="3">
        <v>116258.73667330651</v>
      </c>
      <c r="AE9" s="3">
        <v>2.8275000000000001</v>
      </c>
      <c r="AF9" s="3">
        <v>1.6174999999999999</v>
      </c>
      <c r="AG9" s="3">
        <v>1.1425000000000001</v>
      </c>
      <c r="AH9" s="3">
        <v>0.85499999999999998</v>
      </c>
      <c r="AI9" s="3">
        <v>107.40070348088871</v>
      </c>
      <c r="AJ9" s="3">
        <v>74.077302837038147</v>
      </c>
      <c r="AK9" s="3">
        <v>132.54355091245165</v>
      </c>
      <c r="AL9" s="3">
        <v>30.807335991763672</v>
      </c>
      <c r="AM9" s="3">
        <v>105.68554983443298</v>
      </c>
      <c r="AN9" s="3">
        <v>79.169625496969033</v>
      </c>
      <c r="AO9" s="3">
        <v>124.46021503893549</v>
      </c>
      <c r="AP9" s="3">
        <v>39.716393579651353</v>
      </c>
      <c r="AQ9" s="3">
        <v>113.23493064686747</v>
      </c>
      <c r="AR9" s="3">
        <v>563.53449016237539</v>
      </c>
      <c r="AS9" s="3">
        <v>1.1142660632579171</v>
      </c>
      <c r="AT9" s="3">
        <v>111.42660632579172</v>
      </c>
      <c r="AU9" s="3">
        <v>1.6146841673088363</v>
      </c>
      <c r="AV9" s="3">
        <v>0.82933216935836052</v>
      </c>
      <c r="AW9" s="3">
        <v>161.46841673088363</v>
      </c>
      <c r="AX9" s="3">
        <v>0.82933216935835197</v>
      </c>
      <c r="AY9" s="22">
        <v>-5.7692307692307594</v>
      </c>
      <c r="AZ9" s="3">
        <v>-23.076923076923038</v>
      </c>
      <c r="BA9" s="3">
        <v>57.930309869250721</v>
      </c>
      <c r="BB9" s="3">
        <v>82.544158344812473</v>
      </c>
      <c r="BC9" s="3">
        <v>4.3051091808878263</v>
      </c>
      <c r="BD9" s="3">
        <v>1.136022757063504</v>
      </c>
      <c r="BE9" s="3">
        <v>4.5440910282540159</v>
      </c>
      <c r="BF9" s="3">
        <v>4.3715927088067259</v>
      </c>
      <c r="BG9" s="3">
        <v>0.85136557652045752</v>
      </c>
      <c r="BH9" s="3">
        <v>3.4054623060818301</v>
      </c>
      <c r="BI9" s="3">
        <v>4.7294646927886967</v>
      </c>
      <c r="BJ9" s="3">
        <v>6.3342285386384791</v>
      </c>
      <c r="BK9" s="3">
        <v>0.10819594894695812</v>
      </c>
      <c r="BL9" s="3">
        <v>4.7133661349350495</v>
      </c>
      <c r="BM9" s="22">
        <v>0.47913937551199887</v>
      </c>
      <c r="BN9" s="3">
        <v>0.82591210623437217</v>
      </c>
      <c r="BO9" s="3">
        <v>5.0843095615000902</v>
      </c>
      <c r="BP9" s="3">
        <v>0.82591210623439437</v>
      </c>
      <c r="BQ9" s="3">
        <v>4.2345411927153842</v>
      </c>
      <c r="BR9" s="3" t="e">
        <v>#NUM!</v>
      </c>
      <c r="BS9" s="3">
        <v>4.0592407341232395</v>
      </c>
      <c r="BT9" s="3">
        <v>16.022660620300453</v>
      </c>
      <c r="BU9" s="3">
        <v>16.624697733627645</v>
      </c>
      <c r="BV9" s="3">
        <v>4.4515526973224917</v>
      </c>
      <c r="BW9" s="3">
        <v>14.96918693928229</v>
      </c>
      <c r="BX9" s="3">
        <v>4.4133334028084166</v>
      </c>
      <c r="BY9" s="3">
        <v>13.894306095660372</v>
      </c>
      <c r="BZ9" s="3">
        <v>9.3219113260665267</v>
      </c>
      <c r="CA9" s="3">
        <v>13.292268982333178</v>
      </c>
      <c r="CB9" s="3">
        <v>8.8963148118484785</v>
      </c>
      <c r="CC9" s="3">
        <v>13.238291017725203</v>
      </c>
      <c r="CD9" s="3">
        <v>11.66357347480465</v>
      </c>
    </row>
    <row r="10" spans="1:82">
      <c r="A10" s="3" t="s">
        <v>9</v>
      </c>
      <c r="B10" s="3">
        <v>592.91</v>
      </c>
      <c r="C10" s="3">
        <v>41.333497191374171</v>
      </c>
      <c r="D10" s="3">
        <v>68.347260282244676</v>
      </c>
      <c r="E10" s="3"/>
      <c r="F10" s="15"/>
      <c r="G10" s="3">
        <v>67.430000000000007</v>
      </c>
      <c r="H10" s="3"/>
      <c r="I10" s="3">
        <v>5.68</v>
      </c>
      <c r="J10" s="3">
        <v>4</v>
      </c>
      <c r="K10" s="3">
        <v>9163450.4969999995</v>
      </c>
      <c r="L10" s="3">
        <v>595429.05312148563</v>
      </c>
      <c r="M10" s="3">
        <v>85.52</v>
      </c>
      <c r="N10" s="3">
        <v>5.59</v>
      </c>
      <c r="O10" s="3">
        <v>3.39</v>
      </c>
      <c r="P10" s="3">
        <v>2079850</v>
      </c>
      <c r="Q10" s="3">
        <v>7319.0601367496101</v>
      </c>
      <c r="R10" s="3">
        <v>15389.659689868</v>
      </c>
      <c r="S10" s="3">
        <v>5970.6962960889014</v>
      </c>
      <c r="T10" s="3">
        <v>284169</v>
      </c>
      <c r="U10" s="3"/>
      <c r="V10" s="3">
        <v>16677259.9635578</v>
      </c>
      <c r="W10" s="3">
        <v>1083666.5852031487</v>
      </c>
      <c r="X10" s="3"/>
      <c r="Y10" s="3">
        <v>3160825</v>
      </c>
      <c r="Z10" s="3">
        <v>11123.04649697891</v>
      </c>
      <c r="AA10" s="3">
        <v>14828.4</v>
      </c>
      <c r="AB10" s="3">
        <v>8791906.6439999994</v>
      </c>
      <c r="AC10" s="3">
        <v>571286.61849412275</v>
      </c>
      <c r="AD10" s="3">
        <v>117510.46177418283</v>
      </c>
      <c r="AE10" s="3">
        <v>1.42</v>
      </c>
      <c r="AF10" s="3">
        <v>1.3975</v>
      </c>
      <c r="AG10" s="3">
        <v>1</v>
      </c>
      <c r="AH10" s="3">
        <v>0.84750000000000003</v>
      </c>
      <c r="AI10" s="3">
        <v>108.47471051569759</v>
      </c>
      <c r="AJ10" s="3">
        <v>74.818075865408531</v>
      </c>
      <c r="AK10" s="3">
        <v>137.84529294894972</v>
      </c>
      <c r="AL10" s="3">
        <v>32.039629431434221</v>
      </c>
      <c r="AM10" s="3">
        <v>106.5812348692798</v>
      </c>
      <c r="AN10" s="3">
        <v>79.840588073055841</v>
      </c>
      <c r="AO10" s="3">
        <v>128.67941632875539</v>
      </c>
      <c r="AP10" s="3">
        <v>41.062779322001539</v>
      </c>
      <c r="AQ10" s="3">
        <v>117.23497019248829</v>
      </c>
      <c r="AR10" s="3">
        <v>582.56048498234884</v>
      </c>
      <c r="AS10" s="3">
        <v>1.1518858020985847</v>
      </c>
      <c r="AT10" s="3">
        <v>115.18858020985847</v>
      </c>
      <c r="AU10" s="3">
        <v>1.6535561935588641</v>
      </c>
      <c r="AV10" s="3">
        <v>2.407407407407419</v>
      </c>
      <c r="AW10" s="3">
        <v>165.3556193558864</v>
      </c>
      <c r="AX10" s="3">
        <v>2.4074074074074181</v>
      </c>
      <c r="AY10" s="22">
        <v>0.19436345966956647</v>
      </c>
      <c r="AZ10" s="3">
        <v>0.7774538386782659</v>
      </c>
      <c r="BA10" s="3">
        <v>58.399858760973736</v>
      </c>
      <c r="BB10" s="3">
        <v>82.892891571367016</v>
      </c>
      <c r="BC10" s="3">
        <v>4.3150595117409942</v>
      </c>
      <c r="BD10" s="3">
        <v>0.99503308531678769</v>
      </c>
      <c r="BE10" s="3">
        <v>3.9801323412671508</v>
      </c>
      <c r="BF10" s="3">
        <v>4.3800319976205691</v>
      </c>
      <c r="BG10" s="3">
        <v>0.84392888138431488</v>
      </c>
      <c r="BH10" s="3">
        <v>3.3757155255372595</v>
      </c>
      <c r="BI10" s="3">
        <v>4.7641802131182915</v>
      </c>
      <c r="BJ10" s="3">
        <v>6.3674330169287492</v>
      </c>
      <c r="BK10" s="3">
        <v>0.14140042723722782</v>
      </c>
      <c r="BL10" s="3">
        <v>4.7465706132253196</v>
      </c>
      <c r="BM10" s="22">
        <v>0.50292823747601367</v>
      </c>
      <c r="BN10" s="3">
        <v>2.3788861964014805</v>
      </c>
      <c r="BO10" s="3">
        <v>5.1080984234641047</v>
      </c>
      <c r="BP10" s="3">
        <v>2.3788861964014529</v>
      </c>
      <c r="BQ10" s="3">
        <v>4.2110900227464905</v>
      </c>
      <c r="BR10" s="3" t="e">
        <v>#NUM!</v>
      </c>
      <c r="BS10" s="3">
        <v>4.0673134713547796</v>
      </c>
      <c r="BT10" s="3">
        <v>16.030733357531993</v>
      </c>
      <c r="BU10" s="3">
        <v>16.62955667063104</v>
      </c>
      <c r="BV10" s="3">
        <v>4.4487502667167895</v>
      </c>
      <c r="BW10" s="3">
        <v>14.966343627438066</v>
      </c>
      <c r="BX10" s="3">
        <v>4.4175493114366207</v>
      </c>
      <c r="BY10" s="3">
        <v>13.895860835443967</v>
      </c>
      <c r="BZ10" s="3">
        <v>9.316774495838521</v>
      </c>
      <c r="CA10" s="3">
        <v>13.297037522344921</v>
      </c>
      <c r="CB10" s="3">
        <v>8.8982372020929006</v>
      </c>
      <c r="CC10" s="3">
        <v>13.255646321532794</v>
      </c>
      <c r="CD10" s="3">
        <v>11.674282644978872</v>
      </c>
    </row>
    <row r="11" spans="1:82">
      <c r="A11" s="3" t="s">
        <v>10</v>
      </c>
      <c r="B11" s="3">
        <v>626.65</v>
      </c>
      <c r="C11" s="3">
        <v>40.327496730631729</v>
      </c>
      <c r="D11" s="3">
        <v>68.480102381918613</v>
      </c>
      <c r="E11" s="3"/>
      <c r="F11" s="15"/>
      <c r="G11" s="3">
        <v>69.41</v>
      </c>
      <c r="H11" s="3"/>
      <c r="I11" s="3">
        <v>8.99</v>
      </c>
      <c r="J11" s="3">
        <v>3.6</v>
      </c>
      <c r="K11" s="3">
        <v>9257666.6490000002</v>
      </c>
      <c r="L11" s="3">
        <v>599526.61972673575</v>
      </c>
      <c r="M11" s="3">
        <v>85.97</v>
      </c>
      <c r="N11" s="3">
        <v>4.32</v>
      </c>
      <c r="O11" s="3">
        <v>3.37</v>
      </c>
      <c r="P11" s="3">
        <v>2085200</v>
      </c>
      <c r="Q11" s="3">
        <v>7320.6524410366592</v>
      </c>
      <c r="R11" s="3">
        <v>15441.627351292</v>
      </c>
      <c r="S11" s="3">
        <v>6016.5917330838001</v>
      </c>
      <c r="T11" s="3">
        <v>284838</v>
      </c>
      <c r="U11" s="3"/>
      <c r="V11" s="3">
        <v>16749299.333912291</v>
      </c>
      <c r="W11" s="3">
        <v>1084684.8556095273</v>
      </c>
      <c r="X11" s="3"/>
      <c r="Y11" s="3">
        <v>3177575</v>
      </c>
      <c r="Z11" s="3">
        <v>11155.727115061894</v>
      </c>
      <c r="AA11" s="3">
        <v>14510</v>
      </c>
      <c r="AB11" s="3">
        <v>9092691.5</v>
      </c>
      <c r="AC11" s="3">
        <v>588842.82680472895</v>
      </c>
      <c r="AD11" s="3">
        <v>120446.65825509216</v>
      </c>
      <c r="AE11" s="3">
        <v>2.2475000000000001</v>
      </c>
      <c r="AF11" s="3">
        <v>1.08</v>
      </c>
      <c r="AG11" s="3">
        <v>0.9</v>
      </c>
      <c r="AH11" s="3">
        <v>0.84250000000000003</v>
      </c>
      <c r="AI11" s="3">
        <v>109.45098291033887</v>
      </c>
      <c r="AJ11" s="3">
        <v>75.491438548197209</v>
      </c>
      <c r="AK11" s="3">
        <v>142.8077234951119</v>
      </c>
      <c r="AL11" s="3">
        <v>33.193056090965854</v>
      </c>
      <c r="AM11" s="3">
        <v>107.47918177305347</v>
      </c>
      <c r="AN11" s="3">
        <v>80.51324502757133</v>
      </c>
      <c r="AO11" s="3">
        <v>133.01591265903446</v>
      </c>
      <c r="AP11" s="3">
        <v>42.446594985152984</v>
      </c>
      <c r="AQ11" s="3">
        <v>123.90631642428495</v>
      </c>
      <c r="AR11" s="3">
        <v>615.36066161468716</v>
      </c>
      <c r="AS11" s="3">
        <v>1.2167409694899354</v>
      </c>
      <c r="AT11" s="3">
        <v>121.67409694899351</v>
      </c>
      <c r="AU11" s="3">
        <v>1.6980995086140045</v>
      </c>
      <c r="AV11" s="3">
        <v>2.6937890123511394</v>
      </c>
      <c r="AW11" s="3">
        <v>169.80995086140044</v>
      </c>
      <c r="AX11" s="3">
        <v>2.6937890123511345</v>
      </c>
      <c r="AY11" s="22">
        <v>-9.6993210475249114E-2</v>
      </c>
      <c r="AZ11" s="3">
        <v>-0.38797284190099646</v>
      </c>
      <c r="BA11" s="3">
        <v>59.00031052001404</v>
      </c>
      <c r="BB11" s="3">
        <v>83.106117029888921</v>
      </c>
      <c r="BC11" s="3">
        <v>4.3240192531124659</v>
      </c>
      <c r="BD11" s="3">
        <v>0.89597413714717078</v>
      </c>
      <c r="BE11" s="3">
        <v>3.5838965485886831</v>
      </c>
      <c r="BF11" s="3">
        <v>4.3884217053941921</v>
      </c>
      <c r="BG11" s="3">
        <v>0.8389707773623023</v>
      </c>
      <c r="BH11" s="3">
        <v>3.3558831094492092</v>
      </c>
      <c r="BI11" s="3">
        <v>4.8195257673541017</v>
      </c>
      <c r="BJ11" s="3">
        <v>6.4222085375667106</v>
      </c>
      <c r="BK11" s="3">
        <v>0.19617594787518974</v>
      </c>
      <c r="BL11" s="3">
        <v>4.801346133863281</v>
      </c>
      <c r="BM11" s="22">
        <v>0.52950968959607292</v>
      </c>
      <c r="BN11" s="3">
        <v>2.6581452120059246</v>
      </c>
      <c r="BO11" s="3">
        <v>5.1346798755841645</v>
      </c>
      <c r="BP11" s="3">
        <v>2.6581452120059801</v>
      </c>
      <c r="BQ11" s="3">
        <v>4.2400309493514925</v>
      </c>
      <c r="BR11" s="3" t="e">
        <v>#NUM!</v>
      </c>
      <c r="BS11" s="3">
        <v>4.0775427069429551</v>
      </c>
      <c r="BT11" s="3">
        <v>16.040962593120167</v>
      </c>
      <c r="BU11" s="3">
        <v>16.633866984549211</v>
      </c>
      <c r="BV11" s="3">
        <v>4.4539983981863527</v>
      </c>
      <c r="BW11" s="3">
        <v>14.97162888522903</v>
      </c>
      <c r="BX11" s="3">
        <v>4.4201183096202623</v>
      </c>
      <c r="BY11" s="3">
        <v>13.89680004710686</v>
      </c>
      <c r="BZ11" s="3">
        <v>9.3197082876255024</v>
      </c>
      <c r="CA11" s="3">
        <v>13.303895655677817</v>
      </c>
      <c r="CB11" s="3">
        <v>8.8984547342725602</v>
      </c>
      <c r="CC11" s="3">
        <v>13.285914579493415</v>
      </c>
      <c r="CD11" s="3">
        <v>11.698962263823299</v>
      </c>
    </row>
    <row r="12" spans="1:82">
      <c r="A12" s="3" t="s">
        <v>11</v>
      </c>
      <c r="B12" s="3">
        <v>696.23</v>
      </c>
      <c r="C12" s="3">
        <v>37.878104304476217</v>
      </c>
      <c r="D12" s="3">
        <v>68.413681332081651</v>
      </c>
      <c r="E12" s="3"/>
      <c r="F12" s="15"/>
      <c r="G12" s="3">
        <v>67.38</v>
      </c>
      <c r="H12" s="3"/>
      <c r="I12" s="3">
        <v>5.97</v>
      </c>
      <c r="J12" s="3">
        <v>3.64</v>
      </c>
      <c r="K12" s="3">
        <v>9269826.9049999993</v>
      </c>
      <c r="L12" s="3">
        <v>598315.63968156744</v>
      </c>
      <c r="M12" s="3">
        <v>85.7</v>
      </c>
      <c r="N12" s="3">
        <v>3.49</v>
      </c>
      <c r="O12" s="3">
        <v>2.69</v>
      </c>
      <c r="P12" s="3">
        <v>2092800</v>
      </c>
      <c r="Q12" s="3">
        <v>7328.1416325844584</v>
      </c>
      <c r="R12" s="3">
        <v>15493.205074722</v>
      </c>
      <c r="S12" s="3">
        <v>6100.6821789835003</v>
      </c>
      <c r="T12" s="3">
        <v>285584</v>
      </c>
      <c r="U12" s="3"/>
      <c r="V12" s="3">
        <v>16878198.974139743</v>
      </c>
      <c r="W12" s="3">
        <v>1089393.6337083303</v>
      </c>
      <c r="X12" s="3"/>
      <c r="Y12" s="3">
        <v>3167525</v>
      </c>
      <c r="Z12" s="3">
        <v>11091.395176200347</v>
      </c>
      <c r="AA12" s="3">
        <v>14594.6</v>
      </c>
      <c r="AB12" s="3">
        <v>10161198.358000001</v>
      </c>
      <c r="AC12" s="3">
        <v>655848.69683152542</v>
      </c>
      <c r="AD12" s="3">
        <v>133386.85163903653</v>
      </c>
      <c r="AE12" s="3">
        <v>1.4924999999999999</v>
      </c>
      <c r="AF12" s="3">
        <v>0.87250000000000005</v>
      </c>
      <c r="AG12" s="3">
        <v>0.91</v>
      </c>
      <c r="AH12" s="3">
        <v>0.67249999999999999</v>
      </c>
      <c r="AI12" s="3">
        <v>110.44698685482297</v>
      </c>
      <c r="AJ12" s="3">
        <v>76.17841063898581</v>
      </c>
      <c r="AK12" s="3">
        <v>148.00592463033396</v>
      </c>
      <c r="AL12" s="3">
        <v>34.401283332677011</v>
      </c>
      <c r="AM12" s="3">
        <v>108.20197927047727</v>
      </c>
      <c r="AN12" s="3">
        <v>81.05469660038176</v>
      </c>
      <c r="AO12" s="3">
        <v>136.59404070956248</v>
      </c>
      <c r="AP12" s="3">
        <v>43.588408390253605</v>
      </c>
      <c r="AQ12" s="3">
        <v>137.66423790645484</v>
      </c>
      <c r="AR12" s="3">
        <v>682.07803737105519</v>
      </c>
      <c r="AS12" s="3">
        <v>1.3486599716676493</v>
      </c>
      <c r="AT12" s="3">
        <v>134.86599716676491</v>
      </c>
      <c r="AU12" s="3">
        <v>1.8061537816716164</v>
      </c>
      <c r="AV12" s="3">
        <v>6.3632474133277555</v>
      </c>
      <c r="AW12" s="3">
        <v>180.61537816716165</v>
      </c>
      <c r="AX12" s="3">
        <v>6.3632474133277661</v>
      </c>
      <c r="AY12" s="22">
        <v>-3.592233009708734</v>
      </c>
      <c r="AZ12" s="3">
        <v>-14.368932038834936</v>
      </c>
      <c r="BA12" s="3">
        <v>59.077809409011117</v>
      </c>
      <c r="BB12" s="3">
        <v>83.409016746667731</v>
      </c>
      <c r="BC12" s="3">
        <v>4.3330780976008123</v>
      </c>
      <c r="BD12" s="3">
        <v>0.90588444883463737</v>
      </c>
      <c r="BE12" s="3">
        <v>3.6235377953385495</v>
      </c>
      <c r="BF12" s="3">
        <v>4.3951241934538654</v>
      </c>
      <c r="BG12" s="3">
        <v>0.67024880596733283</v>
      </c>
      <c r="BH12" s="3">
        <v>2.6809952238693313</v>
      </c>
      <c r="BI12" s="3">
        <v>4.9248176618113018</v>
      </c>
      <c r="BJ12" s="3">
        <v>6.5251440755952368</v>
      </c>
      <c r="BK12" s="3">
        <v>0.29911148590371567</v>
      </c>
      <c r="BL12" s="3">
        <v>4.9042816718918072</v>
      </c>
      <c r="BM12" s="22">
        <v>0.59119960179695341</v>
      </c>
      <c r="BN12" s="3">
        <v>6.1689912200880492</v>
      </c>
      <c r="BO12" s="3">
        <v>5.196369787785045</v>
      </c>
      <c r="BP12" s="3">
        <v>6.1689912200880492</v>
      </c>
      <c r="BQ12" s="3">
        <v>4.2103482379784065</v>
      </c>
      <c r="BR12" s="3" t="e">
        <v>#NUM!</v>
      </c>
      <c r="BS12" s="3">
        <v>4.0788553785907062</v>
      </c>
      <c r="BT12" s="3">
        <v>16.04227526476792</v>
      </c>
      <c r="BU12" s="3">
        <v>16.641533345594876</v>
      </c>
      <c r="BV12" s="3">
        <v>4.4508528256037341</v>
      </c>
      <c r="BW12" s="3">
        <v>14.96846108380611</v>
      </c>
      <c r="BX12" s="3">
        <v>4.4237564179891908</v>
      </c>
      <c r="BY12" s="3">
        <v>13.901131800063277</v>
      </c>
      <c r="BZ12" s="3">
        <v>9.3139248773189589</v>
      </c>
      <c r="CA12" s="3">
        <v>13.301873719236319</v>
      </c>
      <c r="CB12" s="3">
        <v>8.8994772337578638</v>
      </c>
      <c r="CC12" s="3">
        <v>13.393685396249666</v>
      </c>
      <c r="CD12" s="3">
        <v>11.801008844180453</v>
      </c>
    </row>
    <row r="13" spans="1:82">
      <c r="A13" s="3" t="s">
        <v>12</v>
      </c>
      <c r="B13" s="3">
        <v>656.2</v>
      </c>
      <c r="C13" s="3">
        <v>37.615669401673848</v>
      </c>
      <c r="D13" s="3">
        <v>65.956102488113672</v>
      </c>
      <c r="E13" s="3"/>
      <c r="F13" s="15"/>
      <c r="G13" s="3">
        <v>70.69</v>
      </c>
      <c r="H13" s="3"/>
      <c r="I13" s="3">
        <v>6.58</v>
      </c>
      <c r="J13" s="3">
        <v>3.04</v>
      </c>
      <c r="K13" s="3">
        <v>9344253.5319999997</v>
      </c>
      <c r="L13" s="3">
        <v>601204.86654921551</v>
      </c>
      <c r="M13" s="3">
        <v>85.94</v>
      </c>
      <c r="N13" s="3">
        <v>2.13</v>
      </c>
      <c r="O13" s="3">
        <v>1.85</v>
      </c>
      <c r="P13" s="3">
        <v>2124775</v>
      </c>
      <c r="Q13" s="3">
        <v>7421.2132960312383</v>
      </c>
      <c r="R13" s="3">
        <v>15542.544732935999</v>
      </c>
      <c r="S13" s="3">
        <v>6175.3667191226996</v>
      </c>
      <c r="T13" s="3">
        <v>286311</v>
      </c>
      <c r="U13" s="3"/>
      <c r="V13" s="3">
        <v>16978997.984377351</v>
      </c>
      <c r="W13" s="3">
        <v>1092420.7249278415</v>
      </c>
      <c r="X13" s="3"/>
      <c r="Y13" s="3">
        <v>3176325</v>
      </c>
      <c r="Z13" s="3">
        <v>11093.967748357554</v>
      </c>
      <c r="AA13" s="3">
        <v>14382.3</v>
      </c>
      <c r="AB13" s="3">
        <v>9437665.2599999998</v>
      </c>
      <c r="AC13" s="3">
        <v>607214.93308626406</v>
      </c>
      <c r="AD13" s="3">
        <v>122954.5212789725</v>
      </c>
      <c r="AE13" s="3">
        <v>1.645</v>
      </c>
      <c r="AF13" s="3">
        <v>0.53249999999999997</v>
      </c>
      <c r="AG13" s="3">
        <v>0.76</v>
      </c>
      <c r="AH13" s="3">
        <v>0.46250000000000002</v>
      </c>
      <c r="AI13" s="3">
        <v>111.28638395491963</v>
      </c>
      <c r="AJ13" s="3">
        <v>76.757366559842112</v>
      </c>
      <c r="AK13" s="3">
        <v>152.50530473909612</v>
      </c>
      <c r="AL13" s="3">
        <v>35.447082345990388</v>
      </c>
      <c r="AM13" s="3">
        <v>108.70241342460324</v>
      </c>
      <c r="AN13" s="3">
        <v>81.429574572158529</v>
      </c>
      <c r="AO13" s="3">
        <v>139.12103046268939</v>
      </c>
      <c r="AP13" s="3">
        <v>44.394793945473296</v>
      </c>
      <c r="AQ13" s="3">
        <v>129.74918189996936</v>
      </c>
      <c r="AR13" s="3">
        <v>640.96362155247607</v>
      </c>
      <c r="AS13" s="3">
        <v>1.2673652167643299</v>
      </c>
      <c r="AT13" s="3">
        <v>126.736521676433</v>
      </c>
      <c r="AU13" s="3">
        <v>1.7534209423155636</v>
      </c>
      <c r="AV13" s="3">
        <v>-2.9196206818695152</v>
      </c>
      <c r="AW13" s="3">
        <v>175.34209423155636</v>
      </c>
      <c r="AX13" s="3">
        <v>-2.9196206818695174</v>
      </c>
      <c r="AY13" s="22">
        <v>-5.4380664652567967</v>
      </c>
      <c r="AZ13" s="3">
        <v>-21.752265861027187</v>
      </c>
      <c r="BA13" s="3">
        <v>59.552139957997952</v>
      </c>
      <c r="BB13" s="3">
        <v>84.68338759456276</v>
      </c>
      <c r="BC13" s="3">
        <v>4.3406493630971301</v>
      </c>
      <c r="BD13" s="3">
        <v>0.75712654963178139</v>
      </c>
      <c r="BE13" s="3">
        <v>3.0285061985271255</v>
      </c>
      <c r="BF13" s="3">
        <v>4.3997385310046102</v>
      </c>
      <c r="BG13" s="3">
        <v>0.4614337550744807</v>
      </c>
      <c r="BH13" s="3">
        <v>1.8457350202979228</v>
      </c>
      <c r="BI13" s="3">
        <v>4.8656032168235717</v>
      </c>
      <c r="BJ13" s="3">
        <v>6.4629727026619346</v>
      </c>
      <c r="BK13" s="3">
        <v>0.2369401129704134</v>
      </c>
      <c r="BL13" s="3">
        <v>4.842110298958505</v>
      </c>
      <c r="BM13" s="22">
        <v>0.56156870393332614</v>
      </c>
      <c r="BN13" s="3">
        <v>-2.963089786362727</v>
      </c>
      <c r="BO13" s="3">
        <v>5.1667388899214179</v>
      </c>
      <c r="BP13" s="3">
        <v>-2.9630897863627048</v>
      </c>
      <c r="BQ13" s="3">
        <v>4.2583041201828626</v>
      </c>
      <c r="BR13" s="3" t="e">
        <v>#NUM!</v>
      </c>
      <c r="BS13" s="3">
        <v>4.0868522306383985</v>
      </c>
      <c r="BT13" s="3">
        <v>16.050272116815609</v>
      </c>
      <c r="BU13" s="3">
        <v>16.64748772558546</v>
      </c>
      <c r="BV13" s="3">
        <v>4.4536493783468494</v>
      </c>
      <c r="BW13" s="3">
        <v>14.97123542608862</v>
      </c>
      <c r="BX13" s="3">
        <v>4.4389194501259555</v>
      </c>
      <c r="BY13" s="3">
        <v>13.90390664032395</v>
      </c>
      <c r="BZ13" s="3">
        <v>9.3141567934861627</v>
      </c>
      <c r="CA13" s="3">
        <v>13.306691031554102</v>
      </c>
      <c r="CB13" s="3">
        <v>8.9120978397793227</v>
      </c>
      <c r="CC13" s="3">
        <v>13.31663809811797</v>
      </c>
      <c r="CD13" s="3">
        <v>11.719569820282349</v>
      </c>
    </row>
    <row r="14" spans="1:82">
      <c r="A14" s="3" t="s">
        <v>13</v>
      </c>
      <c r="B14" s="3">
        <v>664.44</v>
      </c>
      <c r="C14" s="3">
        <v>37.65940855214091</v>
      </c>
      <c r="D14" s="3">
        <v>62.369365796917158</v>
      </c>
      <c r="E14" s="3"/>
      <c r="F14" s="15"/>
      <c r="G14" s="3">
        <v>68.23</v>
      </c>
      <c r="H14" s="3"/>
      <c r="I14" s="3">
        <v>5.75</v>
      </c>
      <c r="J14" s="3">
        <v>2.44</v>
      </c>
      <c r="K14" s="3">
        <v>9393102.3379999995</v>
      </c>
      <c r="L14" s="3">
        <v>602304.71757246251</v>
      </c>
      <c r="M14" s="3">
        <v>86.73</v>
      </c>
      <c r="N14" s="3">
        <v>1.73</v>
      </c>
      <c r="O14" s="3">
        <v>1.25</v>
      </c>
      <c r="P14" s="3">
        <v>2131150</v>
      </c>
      <c r="Q14" s="3">
        <v>7427.2918953770022</v>
      </c>
      <c r="R14" s="3">
        <v>15595.266090323999</v>
      </c>
      <c r="S14" s="3">
        <v>6155.8824667488998</v>
      </c>
      <c r="T14" s="3">
        <v>286935</v>
      </c>
      <c r="U14" s="3"/>
      <c r="V14" s="3">
        <v>17087934.758117005</v>
      </c>
      <c r="W14" s="3">
        <v>1095712.9336009934</v>
      </c>
      <c r="X14" s="3"/>
      <c r="Y14" s="3">
        <v>3205575</v>
      </c>
      <c r="Z14" s="3">
        <v>11171.781065398087</v>
      </c>
      <c r="AA14" s="3">
        <v>14139</v>
      </c>
      <c r="AB14" s="3">
        <v>9394517.1600000001</v>
      </c>
      <c r="AC14" s="3">
        <v>602395.43882029562</v>
      </c>
      <c r="AD14" s="3">
        <v>121650.31806529536</v>
      </c>
      <c r="AE14" s="3">
        <v>1.4375</v>
      </c>
      <c r="AF14" s="3">
        <v>0.4325</v>
      </c>
      <c r="AG14" s="3">
        <v>0.61</v>
      </c>
      <c r="AH14" s="3">
        <v>0.3125</v>
      </c>
      <c r="AI14" s="3">
        <v>111.96523089704463</v>
      </c>
      <c r="AJ14" s="3">
        <v>77.225586495857144</v>
      </c>
      <c r="AK14" s="3">
        <v>156.22643417473006</v>
      </c>
      <c r="AL14" s="3">
        <v>36.311991155232555</v>
      </c>
      <c r="AM14" s="3">
        <v>109.04210846655512</v>
      </c>
      <c r="AN14" s="3">
        <v>81.684041992696521</v>
      </c>
      <c r="AO14" s="3">
        <v>140.860043343473</v>
      </c>
      <c r="AP14" s="3">
        <v>44.949728869791706</v>
      </c>
      <c r="AQ14" s="3">
        <v>131.37846147762212</v>
      </c>
      <c r="AR14" s="3">
        <v>647.09319106517637</v>
      </c>
      <c r="AS14" s="3">
        <v>1.2794850983503074</v>
      </c>
      <c r="AT14" s="3">
        <v>127.94850983503076</v>
      </c>
      <c r="AU14" s="3">
        <v>1.6561429983841716</v>
      </c>
      <c r="AV14" s="3">
        <v>-5.5478944949138667</v>
      </c>
      <c r="AW14" s="3">
        <v>165.61429983841717</v>
      </c>
      <c r="AX14" s="3">
        <v>-5.5478944949138613</v>
      </c>
      <c r="AY14" s="22">
        <v>3.620873269435565</v>
      </c>
      <c r="AZ14" s="3">
        <v>14.48349307774226</v>
      </c>
      <c r="BA14" s="3">
        <v>59.863459735627153</v>
      </c>
      <c r="BB14" s="3">
        <v>84.937464659623913</v>
      </c>
      <c r="BC14" s="3">
        <v>4.3467308334129982</v>
      </c>
      <c r="BD14" s="3">
        <v>0.60814703158680317</v>
      </c>
      <c r="BE14" s="3">
        <v>2.4325881263472127</v>
      </c>
      <c r="BF14" s="3">
        <v>4.402858658340854</v>
      </c>
      <c r="BG14" s="3">
        <v>0.31201273362437831</v>
      </c>
      <c r="BH14" s="3">
        <v>1.2480509344975133</v>
      </c>
      <c r="BI14" s="3">
        <v>4.8780821769194471</v>
      </c>
      <c r="BJ14" s="3">
        <v>6.4724903197781849</v>
      </c>
      <c r="BK14" s="3">
        <v>0.24645773008666386</v>
      </c>
      <c r="BL14" s="3">
        <v>4.8516279160747553</v>
      </c>
      <c r="BM14" s="22">
        <v>0.50449140391623915</v>
      </c>
      <c r="BN14" s="3">
        <v>-5.7077300017086996</v>
      </c>
      <c r="BO14" s="3">
        <v>5.1096615899043307</v>
      </c>
      <c r="BP14" s="3">
        <v>-5.7077300017087218</v>
      </c>
      <c r="BQ14" s="3">
        <v>4.2228843508273322</v>
      </c>
      <c r="BR14" s="3" t="e">
        <v>#NUM!</v>
      </c>
      <c r="BS14" s="3">
        <v>4.0920662978747639</v>
      </c>
      <c r="BT14" s="3">
        <v>16.055486184051976</v>
      </c>
      <c r="BU14" s="3">
        <v>16.65388320274068</v>
      </c>
      <c r="BV14" s="3">
        <v>4.4627998446963648</v>
      </c>
      <c r="BW14" s="3">
        <v>14.980402039421651</v>
      </c>
      <c r="BX14" s="3">
        <v>4.4419152758362079</v>
      </c>
      <c r="BY14" s="3">
        <v>13.906915790285662</v>
      </c>
      <c r="BZ14" s="3">
        <v>9.3211463301489257</v>
      </c>
      <c r="CA14" s="3">
        <v>13.308518771596958</v>
      </c>
      <c r="CB14" s="3">
        <v>8.9129165888193072</v>
      </c>
      <c r="CC14" s="3">
        <v>13.3086693837597</v>
      </c>
      <c r="CD14" s="3">
        <v>11.708905962801719</v>
      </c>
    </row>
    <row r="15" spans="1:82">
      <c r="A15" s="3" t="s">
        <v>14</v>
      </c>
      <c r="B15" s="3">
        <v>697.62</v>
      </c>
      <c r="C15" s="3">
        <v>38.577930711949229</v>
      </c>
      <c r="D15" s="3">
        <v>64.627681491374219</v>
      </c>
      <c r="E15" s="3"/>
      <c r="F15" s="15"/>
      <c r="G15" s="3">
        <v>70.52</v>
      </c>
      <c r="H15" s="3"/>
      <c r="I15" s="3">
        <v>4.34</v>
      </c>
      <c r="J15" s="3">
        <v>2.2000000000000002</v>
      </c>
      <c r="K15" s="3">
        <v>9445704.5580000002</v>
      </c>
      <c r="L15" s="3">
        <v>604027.91027828224</v>
      </c>
      <c r="M15" s="3">
        <v>87.21</v>
      </c>
      <c r="N15" s="3">
        <v>1.75</v>
      </c>
      <c r="O15" s="3">
        <v>1.29</v>
      </c>
      <c r="P15" s="3">
        <v>2142025</v>
      </c>
      <c r="Q15" s="3">
        <v>7448.6045330940906</v>
      </c>
      <c r="R15" s="3">
        <v>15637.861094280001</v>
      </c>
      <c r="S15" s="3">
        <v>6116.9380785345002</v>
      </c>
      <c r="T15" s="3">
        <v>287574</v>
      </c>
      <c r="U15" s="3"/>
      <c r="V15" s="3">
        <v>17228285.492649242</v>
      </c>
      <c r="W15" s="3">
        <v>1101703.4483667964</v>
      </c>
      <c r="X15" s="3"/>
      <c r="Y15" s="3">
        <v>3223250</v>
      </c>
      <c r="Z15" s="3">
        <v>11208.419398137523</v>
      </c>
      <c r="AA15" s="3">
        <v>15214.6</v>
      </c>
      <c r="AB15" s="3">
        <v>10614009.252</v>
      </c>
      <c r="AC15" s="3">
        <v>678737.91613882419</v>
      </c>
      <c r="AD15" s="3">
        <v>136689.82001468807</v>
      </c>
      <c r="AE15" s="3">
        <v>1.085</v>
      </c>
      <c r="AF15" s="3">
        <v>0.4375</v>
      </c>
      <c r="AG15" s="3">
        <v>0.55000000000000004</v>
      </c>
      <c r="AH15" s="3">
        <v>0.32250000000000001</v>
      </c>
      <c r="AI15" s="3">
        <v>112.58103966697838</v>
      </c>
      <c r="AJ15" s="3">
        <v>77.650327221584362</v>
      </c>
      <c r="AK15" s="3">
        <v>159.66341572657413</v>
      </c>
      <c r="AL15" s="3">
        <v>37.110854960647671</v>
      </c>
      <c r="AM15" s="3">
        <v>109.39376926635977</v>
      </c>
      <c r="AN15" s="3">
        <v>81.947473028122971</v>
      </c>
      <c r="AO15" s="3">
        <v>142.67713790260379</v>
      </c>
      <c r="AP15" s="3">
        <v>45.529580372212017</v>
      </c>
      <c r="AQ15" s="3">
        <v>137.93907997113172</v>
      </c>
      <c r="AR15" s="3">
        <v>677.86975090426586</v>
      </c>
      <c r="AS15" s="3">
        <v>1.3403390066224401</v>
      </c>
      <c r="AT15" s="3">
        <v>134.03390066224401</v>
      </c>
      <c r="AU15" s="3">
        <v>1.6752500794801903</v>
      </c>
      <c r="AV15" s="3">
        <v>1.1537096201632795</v>
      </c>
      <c r="AW15" s="3">
        <v>167.52500794801904</v>
      </c>
      <c r="AX15" s="3">
        <v>1.1537096201632753</v>
      </c>
      <c r="AY15" s="22">
        <v>1.747173689619741</v>
      </c>
      <c r="AZ15" s="3">
        <v>6.9886947584789638</v>
      </c>
      <c r="BA15" s="3">
        <v>60.198700507596129</v>
      </c>
      <c r="BB15" s="3">
        <v>85.37089024119885</v>
      </c>
      <c r="BC15" s="3">
        <v>4.3522157636435681</v>
      </c>
      <c r="BD15" s="3">
        <v>0.5484930230569951</v>
      </c>
      <c r="BE15" s="3">
        <v>2.1939720922279804</v>
      </c>
      <c r="BF15" s="3">
        <v>4.4060784691820523</v>
      </c>
      <c r="BG15" s="3">
        <v>0.32198108411982673</v>
      </c>
      <c r="BH15" s="3">
        <v>1.2879243364793069</v>
      </c>
      <c r="BI15" s="3">
        <v>4.9268121382051424</v>
      </c>
      <c r="BJ15" s="3">
        <v>6.5189551616745094</v>
      </c>
      <c r="BK15" s="3">
        <v>0.29292257198298849</v>
      </c>
      <c r="BL15" s="3">
        <v>4.8980927579710798</v>
      </c>
      <c r="BM15" s="22">
        <v>0.51596245531492069</v>
      </c>
      <c r="BN15" s="3">
        <v>1.1471051398681542</v>
      </c>
      <c r="BO15" s="3">
        <v>5.1211326413030118</v>
      </c>
      <c r="BP15" s="3">
        <v>1.1471051398681098</v>
      </c>
      <c r="BQ15" s="3">
        <v>4.2558963575296698</v>
      </c>
      <c r="BR15" s="3" t="e">
        <v>#NUM!</v>
      </c>
      <c r="BS15" s="3">
        <v>4.0976507658292327</v>
      </c>
      <c r="BT15" s="3">
        <v>16.061070652006446</v>
      </c>
      <c r="BU15" s="3">
        <v>16.66206309645192</v>
      </c>
      <c r="BV15" s="3">
        <v>4.4683190032388937</v>
      </c>
      <c r="BW15" s="3">
        <v>14.985900725273083</v>
      </c>
      <c r="BX15" s="3">
        <v>4.4470051790010974</v>
      </c>
      <c r="BY15" s="3">
        <v>13.912368129364827</v>
      </c>
      <c r="BZ15" s="3">
        <v>9.3244205068507906</v>
      </c>
      <c r="CA15" s="3">
        <v>13.31137568491935</v>
      </c>
      <c r="CB15" s="3">
        <v>8.9157819828346287</v>
      </c>
      <c r="CC15" s="3">
        <v>13.427990346961417</v>
      </c>
      <c r="CD15" s="3">
        <v>11.825469550404945</v>
      </c>
    </row>
    <row r="16" spans="1:82">
      <c r="A16" s="3" t="s">
        <v>15</v>
      </c>
      <c r="B16" s="3">
        <v>747.62</v>
      </c>
      <c r="C16" s="3">
        <v>39.452713721290479</v>
      </c>
      <c r="D16" s="3">
        <v>65.756839338602759</v>
      </c>
      <c r="E16" s="3"/>
      <c r="F16" s="15"/>
      <c r="G16" s="3">
        <v>69.84</v>
      </c>
      <c r="H16" s="3"/>
      <c r="I16" s="3">
        <v>3.2</v>
      </c>
      <c r="J16" s="3">
        <v>2.36</v>
      </c>
      <c r="K16" s="3">
        <v>9638081.3579999991</v>
      </c>
      <c r="L16" s="3">
        <v>614162.82683487225</v>
      </c>
      <c r="M16" s="3">
        <v>87.63</v>
      </c>
      <c r="N16" s="3">
        <v>1.74</v>
      </c>
      <c r="O16" s="3">
        <v>1.59</v>
      </c>
      <c r="P16" s="3">
        <v>2157000</v>
      </c>
      <c r="Q16" s="3">
        <v>7481.7119488871085</v>
      </c>
      <c r="R16" s="3">
        <v>15693.039267242</v>
      </c>
      <c r="S16" s="3">
        <v>6148.7167791026995</v>
      </c>
      <c r="T16" s="3">
        <v>288303</v>
      </c>
      <c r="U16" s="3"/>
      <c r="V16" s="3">
        <v>17374202.095160034</v>
      </c>
      <c r="W16" s="3">
        <v>1107127.9310074325</v>
      </c>
      <c r="X16" s="3"/>
      <c r="Y16" s="3">
        <v>3238950</v>
      </c>
      <c r="Z16" s="3">
        <v>11234.534500161288</v>
      </c>
      <c r="AA16" s="3">
        <v>14734.2</v>
      </c>
      <c r="AB16" s="3">
        <v>11015582.604</v>
      </c>
      <c r="AC16" s="3">
        <v>701940.67678108555</v>
      </c>
      <c r="AD16" s="3">
        <v>141029.30743250193</v>
      </c>
      <c r="AE16" s="3">
        <v>0.8</v>
      </c>
      <c r="AF16" s="3">
        <v>0.435</v>
      </c>
      <c r="AG16" s="3">
        <v>0.59</v>
      </c>
      <c r="AH16" s="3">
        <v>0.39750000000000002</v>
      </c>
      <c r="AI16" s="3">
        <v>113.24526780101355</v>
      </c>
      <c r="AJ16" s="3">
        <v>78.108464152191701</v>
      </c>
      <c r="AK16" s="3">
        <v>163.43147233772129</v>
      </c>
      <c r="AL16" s="3">
        <v>37.986671137718957</v>
      </c>
      <c r="AM16" s="3">
        <v>109.82860949919356</v>
      </c>
      <c r="AN16" s="3">
        <v>82.273214233409774</v>
      </c>
      <c r="AO16" s="3">
        <v>144.94570439525521</v>
      </c>
      <c r="AP16" s="3">
        <v>46.253500700130196</v>
      </c>
      <c r="AQ16" s="3">
        <v>147.82548517533542</v>
      </c>
      <c r="AR16" s="3">
        <v>725.06398393675045</v>
      </c>
      <c r="AS16" s="3">
        <v>1.4336552688345916</v>
      </c>
      <c r="AT16" s="3">
        <v>143.36552688345915</v>
      </c>
      <c r="AU16" s="3">
        <v>1.6667253817604282</v>
      </c>
      <c r="AV16" s="3">
        <v>-0.50886120371994092</v>
      </c>
      <c r="AW16" s="3">
        <v>166.67253817604282</v>
      </c>
      <c r="AX16" s="3">
        <v>-0.50886120371994148</v>
      </c>
      <c r="AY16" s="22">
        <v>0.40404040404040664</v>
      </c>
      <c r="AZ16" s="3">
        <v>1.6161616161616266</v>
      </c>
      <c r="BA16" s="3">
        <v>61.424742810390917</v>
      </c>
      <c r="BB16" s="3">
        <v>85.967722248930755</v>
      </c>
      <c r="BC16" s="3">
        <v>4.3580984268017229</v>
      </c>
      <c r="BD16" s="3">
        <v>0.58826631581547772</v>
      </c>
      <c r="BE16" s="3">
        <v>2.3530652632619109</v>
      </c>
      <c r="BF16" s="3">
        <v>4.4100455897431639</v>
      </c>
      <c r="BG16" s="3">
        <v>0.39671205611115923</v>
      </c>
      <c r="BH16" s="3">
        <v>1.5868482244446369</v>
      </c>
      <c r="BI16" s="3">
        <v>4.9960324237940856</v>
      </c>
      <c r="BJ16" s="3">
        <v>6.5862599046664085</v>
      </c>
      <c r="BK16" s="3">
        <v>0.36022731497488758</v>
      </c>
      <c r="BL16" s="3">
        <v>4.9653975009629789</v>
      </c>
      <c r="BM16" s="22">
        <v>0.51086085220171895</v>
      </c>
      <c r="BN16" s="3">
        <v>-0.51016031132017359</v>
      </c>
      <c r="BO16" s="3">
        <v>5.11603103818981</v>
      </c>
      <c r="BP16" s="3">
        <v>-0.51016031132018469</v>
      </c>
      <c r="BQ16" s="3">
        <v>4.2462069115313472</v>
      </c>
      <c r="BR16" s="3" t="e">
        <v>#NUM!</v>
      </c>
      <c r="BS16" s="3">
        <v>4.1178127313474544</v>
      </c>
      <c r="BT16" s="3">
        <v>16.081232617524666</v>
      </c>
      <c r="BU16" s="3">
        <v>16.670497025779937</v>
      </c>
      <c r="BV16" s="3">
        <v>4.4731234050677591</v>
      </c>
      <c r="BW16" s="3">
        <v>14.990759761171088</v>
      </c>
      <c r="BX16" s="3">
        <v>4.4539719031154679</v>
      </c>
      <c r="BY16" s="3">
        <v>13.917279770512632</v>
      </c>
      <c r="BZ16" s="3">
        <v>9.3267477507536078</v>
      </c>
      <c r="CA16" s="3">
        <v>13.328015362257359</v>
      </c>
      <c r="CB16" s="3">
        <v>8.920216914953814</v>
      </c>
      <c r="CC16" s="3">
        <v>13.461604173427265</v>
      </c>
      <c r="CD16" s="3">
        <v>11.856723001892847</v>
      </c>
    </row>
    <row r="17" spans="1:82">
      <c r="A17" s="3" t="s">
        <v>16</v>
      </c>
      <c r="B17" s="3">
        <v>712.38</v>
      </c>
      <c r="C17" s="3">
        <v>39.890105225961108</v>
      </c>
      <c r="D17" s="3">
        <v>66.022523537950647</v>
      </c>
      <c r="E17" s="3"/>
      <c r="F17" s="15"/>
      <c r="G17" s="3">
        <v>73.72</v>
      </c>
      <c r="H17" s="3"/>
      <c r="I17" s="3">
        <v>3.01</v>
      </c>
      <c r="J17" s="3">
        <v>2.94</v>
      </c>
      <c r="K17" s="3">
        <v>9602952.8619999997</v>
      </c>
      <c r="L17" s="3">
        <v>610117.1274568321</v>
      </c>
      <c r="M17" s="3">
        <v>87.69</v>
      </c>
      <c r="N17" s="3">
        <v>1.44</v>
      </c>
      <c r="O17" s="3">
        <v>2.2000000000000002</v>
      </c>
      <c r="P17" s="3">
        <v>2168600</v>
      </c>
      <c r="Q17" s="3">
        <v>7503.6244796838828</v>
      </c>
      <c r="R17" s="3">
        <v>15739.523494494</v>
      </c>
      <c r="S17" s="3">
        <v>6281.7058135886</v>
      </c>
      <c r="T17" s="3">
        <v>289007</v>
      </c>
      <c r="U17" s="3"/>
      <c r="V17" s="3">
        <v>17595790.999653824</v>
      </c>
      <c r="W17" s="3">
        <v>1117936.7028366001</v>
      </c>
      <c r="X17" s="3"/>
      <c r="Y17" s="3">
        <v>3241000</v>
      </c>
      <c r="Z17" s="3">
        <v>11214.261246267391</v>
      </c>
      <c r="AA17" s="3">
        <v>15341.5</v>
      </c>
      <c r="AB17" s="3">
        <v>10928977.77</v>
      </c>
      <c r="AC17" s="3">
        <v>694365.22483181756</v>
      </c>
      <c r="AD17" s="3">
        <v>138899.61867764799</v>
      </c>
      <c r="AE17" s="3">
        <v>0.75249999999999995</v>
      </c>
      <c r="AF17" s="3">
        <v>0.36</v>
      </c>
      <c r="AG17" s="3">
        <v>0.73499999999999999</v>
      </c>
      <c r="AH17" s="3">
        <v>0.55000000000000004</v>
      </c>
      <c r="AI17" s="3">
        <v>114.077620519351</v>
      </c>
      <c r="AJ17" s="3">
        <v>78.682561363710306</v>
      </c>
      <c r="AK17" s="3">
        <v>168.23635762445031</v>
      </c>
      <c r="AL17" s="3">
        <v>39.103479269167899</v>
      </c>
      <c r="AM17" s="3">
        <v>110.43266685143914</v>
      </c>
      <c r="AN17" s="3">
        <v>82.725716911693539</v>
      </c>
      <c r="AO17" s="3">
        <v>148.13450989195081</v>
      </c>
      <c r="AP17" s="3">
        <v>47.271077715533053</v>
      </c>
      <c r="AQ17" s="3">
        <v>140.85754678741262</v>
      </c>
      <c r="AR17" s="3">
        <v>689.61837434436495</v>
      </c>
      <c r="AS17" s="3">
        <v>1.3635693370065249</v>
      </c>
      <c r="AT17" s="3">
        <v>136.35693370065249</v>
      </c>
      <c r="AU17" s="3">
        <v>1.6551102877257429</v>
      </c>
      <c r="AV17" s="3">
        <v>-0.69688109161793721</v>
      </c>
      <c r="AW17" s="3">
        <v>165.51102877257429</v>
      </c>
      <c r="AX17" s="3">
        <v>-0.6968810916179361</v>
      </c>
      <c r="AY17" s="22">
        <v>0.90543259557342992</v>
      </c>
      <c r="AZ17" s="3">
        <v>3.6217303822937197</v>
      </c>
      <c r="BA17" s="3">
        <v>61.200864348281371</v>
      </c>
      <c r="BB17" s="3">
        <v>86.430042869277344</v>
      </c>
      <c r="BC17" s="3">
        <v>4.365421547181505</v>
      </c>
      <c r="BD17" s="3">
        <v>0.73231203797821109</v>
      </c>
      <c r="BE17" s="3">
        <v>2.9292481519128444</v>
      </c>
      <c r="BF17" s="3">
        <v>4.4155305199737329</v>
      </c>
      <c r="BG17" s="3">
        <v>0.54849302305690628</v>
      </c>
      <c r="BH17" s="3">
        <v>2.1939720922276251</v>
      </c>
      <c r="BI17" s="3">
        <v>4.9477490732023259</v>
      </c>
      <c r="BJ17" s="3">
        <v>6.5361383639254376</v>
      </c>
      <c r="BK17" s="3">
        <v>0.31010577423391633</v>
      </c>
      <c r="BL17" s="3">
        <v>4.915275960222008</v>
      </c>
      <c r="BM17" s="22">
        <v>0.50386764571794962</v>
      </c>
      <c r="BN17" s="3">
        <v>-0.6993206483769332</v>
      </c>
      <c r="BO17" s="3">
        <v>5.1090378317060408</v>
      </c>
      <c r="BP17" s="3">
        <v>-0.69932064837692209</v>
      </c>
      <c r="BQ17" s="3">
        <v>4.3002741328016221</v>
      </c>
      <c r="BR17" s="3" t="e">
        <v>#NUM!</v>
      </c>
      <c r="BS17" s="3">
        <v>4.1141613127564778</v>
      </c>
      <c r="BT17" s="3">
        <v>16.077581198933689</v>
      </c>
      <c r="BU17" s="3">
        <v>16.683170283661056</v>
      </c>
      <c r="BV17" s="3">
        <v>4.4738078677912645</v>
      </c>
      <c r="BW17" s="3">
        <v>14.991392482123684</v>
      </c>
      <c r="BX17" s="3">
        <v>4.4593353337643933</v>
      </c>
      <c r="BY17" s="3">
        <v>13.926995314669188</v>
      </c>
      <c r="BZ17" s="3">
        <v>9.3249415728512997</v>
      </c>
      <c r="CA17" s="3">
        <v>13.321406229941822</v>
      </c>
      <c r="CB17" s="3">
        <v>8.9231414467478345</v>
      </c>
      <c r="CC17" s="3">
        <v>13.450753361626992</v>
      </c>
      <c r="CD17" s="3">
        <v>11.841506783437357</v>
      </c>
    </row>
    <row r="18" spans="1:82">
      <c r="A18" s="3" t="s">
        <v>17</v>
      </c>
      <c r="B18" s="3">
        <v>727.36</v>
      </c>
      <c r="C18" s="3">
        <v>41.420975492308301</v>
      </c>
      <c r="D18" s="3">
        <v>66.620312986483398</v>
      </c>
      <c r="E18" s="3"/>
      <c r="F18" s="15"/>
      <c r="G18" s="3">
        <v>71.12</v>
      </c>
      <c r="H18" s="3"/>
      <c r="I18" s="3">
        <v>2.74</v>
      </c>
      <c r="J18" s="3">
        <v>3.77</v>
      </c>
      <c r="K18" s="3">
        <v>9726245.7952267006</v>
      </c>
      <c r="L18" s="3">
        <v>615290.45832470257</v>
      </c>
      <c r="M18" s="3">
        <v>88.14</v>
      </c>
      <c r="N18" s="3">
        <v>1.25</v>
      </c>
      <c r="O18" s="3">
        <v>2.86</v>
      </c>
      <c r="P18" s="3">
        <v>2178125</v>
      </c>
      <c r="Q18" s="3">
        <v>7520.9161317500484</v>
      </c>
      <c r="R18" s="3">
        <v>15807.568057709001</v>
      </c>
      <c r="S18" s="3">
        <v>6369.9972389320001</v>
      </c>
      <c r="T18" s="3">
        <v>289609</v>
      </c>
      <c r="U18" s="3"/>
      <c r="V18" s="3">
        <v>17836973.072090998</v>
      </c>
      <c r="W18" s="3">
        <v>1128381.8615851097</v>
      </c>
      <c r="X18" s="3"/>
      <c r="Y18" s="3">
        <v>3257800</v>
      </c>
      <c r="Z18" s="3">
        <v>11248.959804425967</v>
      </c>
      <c r="AA18" s="3">
        <v>16491</v>
      </c>
      <c r="AB18" s="3">
        <v>11994893.76</v>
      </c>
      <c r="AC18" s="3">
        <v>758807.02940578875</v>
      </c>
      <c r="AD18" s="3">
        <v>151023.2667260374</v>
      </c>
      <c r="AE18" s="3">
        <v>0.68500000000000005</v>
      </c>
      <c r="AF18" s="3">
        <v>0.3125</v>
      </c>
      <c r="AG18" s="3">
        <v>0.9425</v>
      </c>
      <c r="AH18" s="3">
        <v>0.71499999999999997</v>
      </c>
      <c r="AI18" s="3">
        <v>115.15280209274589</v>
      </c>
      <c r="AJ18" s="3">
        <v>79.424144504563287</v>
      </c>
      <c r="AK18" s="3">
        <v>174.5788683068921</v>
      </c>
      <c r="AL18" s="3">
        <v>40.577680437615541</v>
      </c>
      <c r="AM18" s="3">
        <v>111.22226041942693</v>
      </c>
      <c r="AN18" s="3">
        <v>83.317205787612153</v>
      </c>
      <c r="AO18" s="3">
        <v>152.37115687486059</v>
      </c>
      <c r="AP18" s="3">
        <v>48.623030538197298</v>
      </c>
      <c r="AQ18" s="3">
        <v>143.81951378659207</v>
      </c>
      <c r="AR18" s="3">
        <v>702.53282480714051</v>
      </c>
      <c r="AS18" s="3">
        <v>1.3891048350594484</v>
      </c>
      <c r="AT18" s="3">
        <v>138.91048350594482</v>
      </c>
      <c r="AU18" s="3">
        <v>1.6083714155610485</v>
      </c>
      <c r="AV18" s="3">
        <v>-2.8239128541045715</v>
      </c>
      <c r="AW18" s="3">
        <v>160.83714155610485</v>
      </c>
      <c r="AX18" s="3">
        <v>-2.8239128541045702</v>
      </c>
      <c r="AY18" s="3">
        <v>3.2806620436114375</v>
      </c>
      <c r="AZ18" s="3">
        <v>13.12264817444575</v>
      </c>
      <c r="BA18" s="3">
        <v>61.986626206112405</v>
      </c>
      <c r="BB18" s="3">
        <v>86.809663895898154</v>
      </c>
      <c r="BC18" s="3">
        <v>4.3748024089872564</v>
      </c>
      <c r="BD18" s="3">
        <v>0.93808618057513726</v>
      </c>
      <c r="BE18" s="3">
        <v>3.7523447223005491</v>
      </c>
      <c r="BF18" s="3">
        <v>4.4226550799160291</v>
      </c>
      <c r="BG18" s="3">
        <v>0.71245599422962158</v>
      </c>
      <c r="BH18" s="3">
        <v>2.8498239769184863</v>
      </c>
      <c r="BI18" s="3">
        <v>4.9685591369607494</v>
      </c>
      <c r="BJ18" s="3">
        <v>6.5546921258204041</v>
      </c>
      <c r="BK18" s="3">
        <v>0.32865953612888321</v>
      </c>
      <c r="BL18" s="3">
        <v>4.9338297221169745</v>
      </c>
      <c r="BM18" s="3">
        <v>0.47522212391156415</v>
      </c>
      <c r="BN18" s="3">
        <v>-2.8645521806385466</v>
      </c>
      <c r="BO18" s="3">
        <v>5.080392309899656</v>
      </c>
      <c r="BP18" s="3">
        <v>-2.8645521806384799</v>
      </c>
      <c r="BQ18" s="3">
        <v>4.264368591205649</v>
      </c>
      <c r="BR18" s="3" t="e">
        <v>#NUM!</v>
      </c>
      <c r="BS18" s="3">
        <v>4.1269186554241042</v>
      </c>
      <c r="BT18" s="3">
        <v>16.090338541601316</v>
      </c>
      <c r="BU18" s="3">
        <v>16.696783999873492</v>
      </c>
      <c r="BV18" s="3">
        <v>4.4789264594138407</v>
      </c>
      <c r="BW18" s="3">
        <v>14.996562678905642</v>
      </c>
      <c r="BX18" s="3">
        <v>4.4637179506752007</v>
      </c>
      <c r="BY18" s="3">
        <v>13.9362951835259</v>
      </c>
      <c r="BZ18" s="3">
        <v>9.3280309415289047</v>
      </c>
      <c r="CA18" s="3">
        <v>13.329849725253721</v>
      </c>
      <c r="CB18" s="3">
        <v>8.9254432355542885</v>
      </c>
      <c r="CC18" s="3">
        <v>13.539502780845353</v>
      </c>
      <c r="CD18" s="3">
        <v>11.925189188205692</v>
      </c>
    </row>
    <row r="19" spans="1:82">
      <c r="A19" s="3" t="s">
        <v>18</v>
      </c>
      <c r="B19" s="3">
        <v>697.23</v>
      </c>
      <c r="C19" s="3">
        <v>40.766998994404403</v>
      </c>
      <c r="D19" s="3">
        <v>68.805900307966098</v>
      </c>
      <c r="E19" s="3"/>
      <c r="F19" s="15"/>
      <c r="G19" s="3">
        <v>73.12</v>
      </c>
      <c r="H19" s="3"/>
      <c r="I19" s="3">
        <v>2.74</v>
      </c>
      <c r="J19" s="3">
        <v>3.71</v>
      </c>
      <c r="K19" s="3">
        <v>9883916.7483734004</v>
      </c>
      <c r="L19" s="3">
        <v>623514.05569233943</v>
      </c>
      <c r="M19" s="3">
        <v>88.96</v>
      </c>
      <c r="N19" s="3">
        <v>1.24</v>
      </c>
      <c r="O19" s="3">
        <v>2.13</v>
      </c>
      <c r="P19" s="3">
        <v>2202375</v>
      </c>
      <c r="Q19" s="3">
        <v>7587.776870523302</v>
      </c>
      <c r="R19" s="3">
        <v>15851.954993056999</v>
      </c>
      <c r="S19" s="3">
        <v>6391.3433789033998</v>
      </c>
      <c r="T19" s="3">
        <v>290253</v>
      </c>
      <c r="U19" s="3"/>
      <c r="V19" s="3">
        <v>17918131.592599999</v>
      </c>
      <c r="W19" s="3">
        <v>1130342.0682463434</v>
      </c>
      <c r="X19" s="3"/>
      <c r="Y19" s="3">
        <v>3288025</v>
      </c>
      <c r="Z19" s="3">
        <v>11328.134420660597</v>
      </c>
      <c r="AA19" s="3">
        <v>15485.9</v>
      </c>
      <c r="AB19" s="3">
        <v>10797234.057</v>
      </c>
      <c r="AC19" s="3">
        <v>681129.49233889964</v>
      </c>
      <c r="AD19" s="3">
        <v>134694.68359844151</v>
      </c>
      <c r="AE19" s="3">
        <v>0.68500000000000005</v>
      </c>
      <c r="AF19" s="3">
        <v>0.31</v>
      </c>
      <c r="AG19" s="3">
        <v>0.92749999999999999</v>
      </c>
      <c r="AH19" s="3">
        <v>0.53249999999999997</v>
      </c>
      <c r="AI19" s="3">
        <v>116.22084433215609</v>
      </c>
      <c r="AJ19" s="3">
        <v>80.160803444843097</v>
      </c>
      <c r="AK19" s="3">
        <v>181.05574432107778</v>
      </c>
      <c r="AL19" s="3">
        <v>42.083112381851066</v>
      </c>
      <c r="AM19" s="3">
        <v>111.81451895616038</v>
      </c>
      <c r="AN19" s="3">
        <v>83.760869908431189</v>
      </c>
      <c r="AO19" s="3">
        <v>155.61666251629512</v>
      </c>
      <c r="AP19" s="3">
        <v>49.658701088660898</v>
      </c>
      <c r="AQ19" s="3">
        <v>137.86196601053891</v>
      </c>
      <c r="AR19" s="3">
        <v>670.79565201741991</v>
      </c>
      <c r="AS19" s="3">
        <v>1.3263515250124469</v>
      </c>
      <c r="AT19" s="3">
        <v>132.63515250124468</v>
      </c>
      <c r="AU19" s="3">
        <v>1.687784286437426</v>
      </c>
      <c r="AV19" s="3">
        <v>4.9374709167332398</v>
      </c>
      <c r="AW19" s="3">
        <v>168.77842864374259</v>
      </c>
      <c r="AX19" s="3">
        <v>4.93747091673323</v>
      </c>
      <c r="AY19" s="3">
        <v>2.8466175252377823</v>
      </c>
      <c r="AZ19" s="3">
        <v>11.386470100951129</v>
      </c>
      <c r="BA19" s="3">
        <v>62.991483644638421</v>
      </c>
      <c r="BB19" s="3">
        <v>87.776153123777874</v>
      </c>
      <c r="BC19" s="3">
        <v>4.3840346603008342</v>
      </c>
      <c r="BD19" s="3">
        <v>0.9232251313577855</v>
      </c>
      <c r="BE19" s="3">
        <v>3.692900525431142</v>
      </c>
      <c r="BF19" s="3">
        <v>4.4279659522346062</v>
      </c>
      <c r="BG19" s="3">
        <v>0.53108723185770756</v>
      </c>
      <c r="BH19" s="3">
        <v>2.1243489274308303</v>
      </c>
      <c r="BI19" s="3">
        <v>4.9262529382766012</v>
      </c>
      <c r="BJ19" s="3">
        <v>6.5084645481412551</v>
      </c>
      <c r="BK19" s="3">
        <v>0.28243195844973412</v>
      </c>
      <c r="BL19" s="3">
        <v>4.8876021444378255</v>
      </c>
      <c r="BM19" s="3">
        <v>0.52341659561273168</v>
      </c>
      <c r="BN19" s="3">
        <v>4.8194471701167529</v>
      </c>
      <c r="BO19" s="3">
        <v>5.1285867816008226</v>
      </c>
      <c r="BP19" s="3">
        <v>4.8194471701166641</v>
      </c>
      <c r="BQ19" s="3">
        <v>4.2921019271458949</v>
      </c>
      <c r="BR19" s="3" t="e">
        <v>#NUM!</v>
      </c>
      <c r="BS19" s="3">
        <v>4.1429995370100254</v>
      </c>
      <c r="BT19" s="3">
        <v>16.106419423187237</v>
      </c>
      <c r="BU19" s="3">
        <v>16.701323696269405</v>
      </c>
      <c r="BV19" s="3">
        <v>4.4881868305022721</v>
      </c>
      <c r="BW19" s="3">
        <v>15.005797638535627</v>
      </c>
      <c r="BX19" s="3">
        <v>4.4747898592371049</v>
      </c>
      <c r="BY19" s="3">
        <v>13.938030860141753</v>
      </c>
      <c r="BZ19" s="3">
        <v>9.335044682093729</v>
      </c>
      <c r="CA19" s="3">
        <v>13.343126587059585</v>
      </c>
      <c r="CB19" s="3">
        <v>8.9342939250510316</v>
      </c>
      <c r="CC19" s="3">
        <v>13.431507717332762</v>
      </c>
      <c r="CD19" s="3">
        <v>11.810765893159582</v>
      </c>
    </row>
    <row r="20" spans="1:82">
      <c r="A20" s="3" t="s">
        <v>19</v>
      </c>
      <c r="B20" s="3">
        <v>665.13</v>
      </c>
      <c r="C20" s="3">
        <v>41.582007848631797</v>
      </c>
      <c r="D20" s="3">
        <v>70.764541124530297</v>
      </c>
      <c r="E20" s="3"/>
      <c r="F20" s="15"/>
      <c r="G20" s="3">
        <v>72.37</v>
      </c>
      <c r="H20" s="3"/>
      <c r="I20" s="3">
        <v>2.74</v>
      </c>
      <c r="J20" s="3">
        <v>2.72</v>
      </c>
      <c r="K20" s="3">
        <v>9987526.7724098992</v>
      </c>
      <c r="L20" s="3">
        <v>628329.61051494884</v>
      </c>
      <c r="M20" s="3">
        <v>90.45</v>
      </c>
      <c r="N20" s="3">
        <v>1.01</v>
      </c>
      <c r="O20" s="3">
        <v>2.19</v>
      </c>
      <c r="P20" s="3">
        <v>2234850</v>
      </c>
      <c r="Q20" s="3">
        <v>7680.5831448857971</v>
      </c>
      <c r="R20" s="3">
        <v>15895.362251390001</v>
      </c>
      <c r="S20" s="3">
        <v>6349.3922155283999</v>
      </c>
      <c r="T20" s="3">
        <v>290974</v>
      </c>
      <c r="U20" s="3"/>
      <c r="V20" s="3">
        <v>18039778.37455</v>
      </c>
      <c r="W20" s="3">
        <v>1134908.2889238636</v>
      </c>
      <c r="X20" s="3"/>
      <c r="Y20" s="3">
        <v>3343100</v>
      </c>
      <c r="Z20" s="3">
        <v>11489.342690412201</v>
      </c>
      <c r="AA20" s="3">
        <v>15648.9</v>
      </c>
      <c r="AB20" s="3">
        <v>10408552.856999999</v>
      </c>
      <c r="AC20" s="3">
        <v>654816.96436894999</v>
      </c>
      <c r="AD20" s="3">
        <v>128968.92613473552</v>
      </c>
      <c r="AE20" s="3">
        <v>0.68500000000000005</v>
      </c>
      <c r="AF20" s="3">
        <v>0.2525</v>
      </c>
      <c r="AG20" s="3">
        <v>0.68</v>
      </c>
      <c r="AH20" s="3">
        <v>0.54749999999999999</v>
      </c>
      <c r="AI20" s="3">
        <v>117.01114607361474</v>
      </c>
      <c r="AJ20" s="3">
        <v>80.705896908268031</v>
      </c>
      <c r="AK20" s="3">
        <v>185.98046056661113</v>
      </c>
      <c r="AL20" s="3">
        <v>43.227773038637423</v>
      </c>
      <c r="AM20" s="3">
        <v>112.42670344744535</v>
      </c>
      <c r="AN20" s="3">
        <v>84.219460671179831</v>
      </c>
      <c r="AO20" s="3">
        <v>159.02466742540199</v>
      </c>
      <c r="AP20" s="3">
        <v>50.746226642502577</v>
      </c>
      <c r="AQ20" s="3">
        <v>131.51489386944013</v>
      </c>
      <c r="AR20" s="3">
        <v>639.07051399149884</v>
      </c>
      <c r="AS20" s="3">
        <v>1.2636220110757375</v>
      </c>
      <c r="AT20" s="3">
        <v>126.36220110757374</v>
      </c>
      <c r="AU20" s="3">
        <v>1.7018067377152573</v>
      </c>
      <c r="AV20" s="3">
        <v>0.83082011075182405</v>
      </c>
      <c r="AW20" s="3">
        <v>170.18067377152573</v>
      </c>
      <c r="AX20" s="3">
        <v>0.8308201107518336</v>
      </c>
      <c r="AY20" s="3">
        <v>2.0518275216971471</v>
      </c>
      <c r="AZ20" s="3">
        <v>8.2073100867885884</v>
      </c>
      <c r="BA20" s="3">
        <v>63.651803768802736</v>
      </c>
      <c r="BB20" s="3">
        <v>89.070451584618866</v>
      </c>
      <c r="BC20" s="3">
        <v>4.3908116445798582</v>
      </c>
      <c r="BD20" s="3">
        <v>0.67769842790239565</v>
      </c>
      <c r="BE20" s="3">
        <v>2.7107937116095826</v>
      </c>
      <c r="BF20" s="3">
        <v>4.4334260189039663</v>
      </c>
      <c r="BG20" s="3">
        <v>0.5460066669360053</v>
      </c>
      <c r="BH20" s="3">
        <v>2.1840266677440212</v>
      </c>
      <c r="BI20" s="3">
        <v>4.8791201065687986</v>
      </c>
      <c r="BJ20" s="3">
        <v>6.4600147988237895</v>
      </c>
      <c r="BK20" s="3">
        <v>0.23398220913226861</v>
      </c>
      <c r="BL20" s="3">
        <v>4.8391523951203599</v>
      </c>
      <c r="BM20" s="3">
        <v>0.53169047359533628</v>
      </c>
      <c r="BN20" s="3">
        <v>0.82738779826045938</v>
      </c>
      <c r="BO20" s="3">
        <v>5.1368606595834274</v>
      </c>
      <c r="BP20" s="3">
        <v>0.82738779826048159</v>
      </c>
      <c r="BQ20" s="3">
        <v>4.2817918488780364</v>
      </c>
      <c r="BR20" s="3" t="e">
        <v>#NUM!</v>
      </c>
      <c r="BS20" s="3">
        <v>4.1534276634675917</v>
      </c>
      <c r="BT20" s="3">
        <v>16.116847549644802</v>
      </c>
      <c r="BU20" s="3">
        <v>16.708089787298785</v>
      </c>
      <c r="BV20" s="3">
        <v>4.5047972118413044</v>
      </c>
      <c r="BW20" s="3">
        <v>15.022409078206413</v>
      </c>
      <c r="BX20" s="3">
        <v>4.4894276474277692</v>
      </c>
      <c r="BY20" s="3">
        <v>13.942062402922673</v>
      </c>
      <c r="BZ20" s="3">
        <v>9.3491751621056469</v>
      </c>
      <c r="CA20" s="3">
        <v>13.35082016526869</v>
      </c>
      <c r="CB20" s="3">
        <v>8.9464507535828286</v>
      </c>
      <c r="CC20" s="3">
        <v>13.392111031854194</v>
      </c>
      <c r="CD20" s="3">
        <v>11.767326771650449</v>
      </c>
    </row>
    <row r="21" spans="1:82">
      <c r="A21" s="3" t="s">
        <v>20</v>
      </c>
      <c r="B21" s="3">
        <v>599.41999999999996</v>
      </c>
      <c r="C21" s="3">
        <v>46.9440414831491</v>
      </c>
      <c r="D21" s="3">
        <v>72.216507454926102</v>
      </c>
      <c r="E21" s="3"/>
      <c r="F21" s="15"/>
      <c r="G21" s="3">
        <v>76.34</v>
      </c>
      <c r="H21" s="3"/>
      <c r="I21" s="3">
        <v>2.65</v>
      </c>
      <c r="J21" s="3">
        <v>1.06</v>
      </c>
      <c r="K21" s="3">
        <v>10183234.6119</v>
      </c>
      <c r="L21" s="3">
        <v>638388.94119035779</v>
      </c>
      <c r="M21" s="3">
        <v>91.51</v>
      </c>
      <c r="N21" s="3">
        <v>0.99</v>
      </c>
      <c r="O21" s="3">
        <v>1.89</v>
      </c>
      <c r="P21" s="3">
        <v>2252200</v>
      </c>
      <c r="Q21" s="3">
        <v>7721.7667972941927</v>
      </c>
      <c r="R21" s="3">
        <v>15951.458358461001</v>
      </c>
      <c r="S21" s="3">
        <v>6484.5222652088996</v>
      </c>
      <c r="T21" s="3">
        <v>291669</v>
      </c>
      <c r="U21" s="3"/>
      <c r="V21" s="3">
        <v>18122630.963428002</v>
      </c>
      <c r="W21" s="3">
        <v>1136111.2292165665</v>
      </c>
      <c r="X21" s="3"/>
      <c r="Y21" s="3">
        <v>3382175</v>
      </c>
      <c r="Z21" s="3">
        <v>11595.93580394214</v>
      </c>
      <c r="AA21" s="3">
        <v>15840</v>
      </c>
      <c r="AB21" s="3">
        <v>9494812.7999999989</v>
      </c>
      <c r="AC21" s="3">
        <v>595231.64507173374</v>
      </c>
      <c r="AD21" s="3">
        <v>117336.13539960358</v>
      </c>
      <c r="AE21" s="3">
        <v>0.66249999999999998</v>
      </c>
      <c r="AF21" s="3">
        <v>0.2475</v>
      </c>
      <c r="AG21" s="3">
        <v>0.26500000000000001</v>
      </c>
      <c r="AH21" s="3">
        <v>0.47249999999999998</v>
      </c>
      <c r="AI21" s="3">
        <v>117.32122561070982</v>
      </c>
      <c r="AJ21" s="3">
        <v>80.919767535074939</v>
      </c>
      <c r="AK21" s="3">
        <v>187.95185344861719</v>
      </c>
      <c r="AL21" s="3">
        <v>43.685987432846972</v>
      </c>
      <c r="AM21" s="3">
        <v>112.95791962123454</v>
      </c>
      <c r="AN21" s="3">
        <v>84.617397622851172</v>
      </c>
      <c r="AO21" s="3">
        <v>162.03023363974208</v>
      </c>
      <c r="AP21" s="3">
        <v>51.705330326045875</v>
      </c>
      <c r="AQ21" s="3">
        <v>118.52218015007563</v>
      </c>
      <c r="AR21" s="3">
        <v>577.12690799898598</v>
      </c>
      <c r="AS21" s="3">
        <v>1.141142093345433</v>
      </c>
      <c r="AT21" s="3">
        <v>114.1142093345433</v>
      </c>
      <c r="AU21" s="3">
        <v>1.538353008674141</v>
      </c>
      <c r="AV21" s="3">
        <v>-9.6047174698908115</v>
      </c>
      <c r="AW21" s="3">
        <v>153.83530086741411</v>
      </c>
      <c r="AX21" s="3">
        <v>-9.6047174698908151</v>
      </c>
      <c r="AY21" s="3">
        <v>-4.1991268535024551</v>
      </c>
      <c r="AZ21" s="3">
        <v>-16.79650741400982</v>
      </c>
      <c r="BA21" s="3">
        <v>64.899075218392497</v>
      </c>
      <c r="BB21" s="3">
        <v>89.76193975384416</v>
      </c>
      <c r="BC21" s="3">
        <v>4.3934581395207637</v>
      </c>
      <c r="BD21" s="3">
        <v>0.26464949409055194</v>
      </c>
      <c r="BE21" s="3">
        <v>1.0585979763622078</v>
      </c>
      <c r="BF21" s="3">
        <v>4.438139891130187</v>
      </c>
      <c r="BG21" s="3">
        <v>0.47138722262207722</v>
      </c>
      <c r="BH21" s="3">
        <v>1.8855488904883089</v>
      </c>
      <c r="BI21" s="3">
        <v>4.7751001173225109</v>
      </c>
      <c r="BJ21" s="3">
        <v>6.3580621868628162</v>
      </c>
      <c r="BK21" s="3">
        <v>0.13202959717129528</v>
      </c>
      <c r="BL21" s="3">
        <v>4.7371997831593866</v>
      </c>
      <c r="BM21" s="3">
        <v>0.43071236924227541</v>
      </c>
      <c r="BN21" s="3">
        <v>-10.097810435306087</v>
      </c>
      <c r="BO21" s="3">
        <v>5.0358825552303665</v>
      </c>
      <c r="BP21" s="3">
        <v>-10.097810435306087</v>
      </c>
      <c r="BQ21" s="3">
        <v>4.3351970473170836</v>
      </c>
      <c r="BR21" s="3" t="e">
        <v>#NUM!</v>
      </c>
      <c r="BS21" s="3">
        <v>4.1728333742771273</v>
      </c>
      <c r="BT21" s="3">
        <v>16.136253260454339</v>
      </c>
      <c r="BU21" s="3">
        <v>16.712672044696266</v>
      </c>
      <c r="BV21" s="3">
        <v>4.5164482559272869</v>
      </c>
      <c r="BW21" s="3">
        <v>15.034029551631825</v>
      </c>
      <c r="BX21" s="3">
        <v>4.4971610519892371</v>
      </c>
      <c r="BY21" s="3">
        <v>13.943121786512817</v>
      </c>
      <c r="BZ21" s="3">
        <v>9.35840995397432</v>
      </c>
      <c r="CA21" s="3">
        <v>13.366703002270889</v>
      </c>
      <c r="CB21" s="3">
        <v>8.9517984765875571</v>
      </c>
      <c r="CC21" s="3">
        <v>13.296705928210907</v>
      </c>
      <c r="CD21" s="3">
        <v>11.672798046873593</v>
      </c>
    </row>
    <row r="22" spans="1:82">
      <c r="A22" s="3" t="s">
        <v>21</v>
      </c>
      <c r="B22" s="3">
        <v>623.21</v>
      </c>
      <c r="C22" s="3">
        <v>54.056957856904603</v>
      </c>
      <c r="D22" s="3">
        <v>69.184044697724701</v>
      </c>
      <c r="E22" s="3"/>
      <c r="F22" s="15"/>
      <c r="G22" s="3">
        <v>74.56</v>
      </c>
      <c r="H22" s="3"/>
      <c r="I22" s="3">
        <v>1.77</v>
      </c>
      <c r="J22" s="3">
        <v>5.8711800000000001E-3</v>
      </c>
      <c r="K22" s="3">
        <v>10385998.561313</v>
      </c>
      <c r="L22" s="3">
        <v>649117.30438195029</v>
      </c>
      <c r="M22" s="3">
        <v>92.03</v>
      </c>
      <c r="N22" s="3">
        <v>1</v>
      </c>
      <c r="O22" s="3">
        <v>1.78</v>
      </c>
      <c r="P22" s="3">
        <v>2274100</v>
      </c>
      <c r="Q22" s="3">
        <v>7781.6977316356242</v>
      </c>
      <c r="R22" s="3">
        <v>16000.187471818999</v>
      </c>
      <c r="S22" s="3">
        <v>6509.2456676038</v>
      </c>
      <c r="T22" s="3">
        <v>292237</v>
      </c>
      <c r="U22" s="3"/>
      <c r="V22" s="3">
        <v>18568308.165989999</v>
      </c>
      <c r="W22" s="3">
        <v>1160505.6627426529</v>
      </c>
      <c r="X22" s="3"/>
      <c r="Y22" s="3">
        <v>3401625</v>
      </c>
      <c r="Z22" s="3">
        <v>11639.953188679052</v>
      </c>
      <c r="AA22" s="3">
        <v>15953.3</v>
      </c>
      <c r="AB22" s="3">
        <v>9942256.0930000003</v>
      </c>
      <c r="AC22" s="3">
        <v>621383.72506642283</v>
      </c>
      <c r="AD22" s="3">
        <v>122863.80035502068</v>
      </c>
      <c r="AE22" s="3">
        <v>0.4425</v>
      </c>
      <c r="AF22" s="3">
        <v>0.25</v>
      </c>
      <c r="AG22" s="3">
        <v>1.467795E-3</v>
      </c>
      <c r="AH22" s="3">
        <v>0.44500000000000001</v>
      </c>
      <c r="AI22" s="3">
        <v>117.32294764579328</v>
      </c>
      <c r="AJ22" s="3">
        <v>80.920955271376826</v>
      </c>
      <c r="AK22" s="3">
        <v>187.96288844024647</v>
      </c>
      <c r="AL22" s="3">
        <v>43.688552315803932</v>
      </c>
      <c r="AM22" s="3">
        <v>113.46058236354904</v>
      </c>
      <c r="AN22" s="3">
        <v>84.993945042272856</v>
      </c>
      <c r="AO22" s="3">
        <v>164.91437179852949</v>
      </c>
      <c r="AP22" s="3">
        <v>52.625685205849479</v>
      </c>
      <c r="AQ22" s="3">
        <v>123.22613174623575</v>
      </c>
      <c r="AR22" s="3">
        <v>602.69342829900131</v>
      </c>
      <c r="AS22" s="3">
        <v>1.1916942892149232</v>
      </c>
      <c r="AT22" s="3">
        <v>119.16942892149231</v>
      </c>
      <c r="AU22" s="3">
        <v>1.2798360736625867</v>
      </c>
      <c r="AV22" s="3">
        <v>-16.804786258672976</v>
      </c>
      <c r="AW22" s="3">
        <v>127.98360736625867</v>
      </c>
      <c r="AX22" s="3">
        <v>-16.804786258672976</v>
      </c>
      <c r="AY22" s="3">
        <v>4.3467667308153102</v>
      </c>
      <c r="AZ22" s="3">
        <v>17.387066923261241</v>
      </c>
      <c r="BA22" s="3">
        <v>66.191316171886299</v>
      </c>
      <c r="BB22" s="3">
        <v>90.634769200877813</v>
      </c>
      <c r="BC22" s="3">
        <v>4.3934728173630431</v>
      </c>
      <c r="BD22" s="3">
        <v>1.4677842279375852E-3</v>
      </c>
      <c r="BE22" s="3">
        <v>5.8711369117503409E-3</v>
      </c>
      <c r="BF22" s="3">
        <v>4.4425800191562077</v>
      </c>
      <c r="BG22" s="3">
        <v>0.44401280260206732</v>
      </c>
      <c r="BH22" s="3">
        <v>1.7760512104082693</v>
      </c>
      <c r="BI22" s="3">
        <v>4.8140211369374635</v>
      </c>
      <c r="BJ22" s="3">
        <v>6.40140865666151</v>
      </c>
      <c r="BK22" s="3">
        <v>0.17537606696998945</v>
      </c>
      <c r="BL22" s="3">
        <v>4.7805462529580804</v>
      </c>
      <c r="BM22" s="3">
        <v>0.2467320022790854</v>
      </c>
      <c r="BN22" s="3">
        <v>-18.398036696319</v>
      </c>
      <c r="BO22" s="3">
        <v>4.8519021882671769</v>
      </c>
      <c r="BP22" s="3">
        <v>-18.398036696318965</v>
      </c>
      <c r="BQ22" s="3">
        <v>4.3116041703773353</v>
      </c>
      <c r="BR22" s="3" t="e">
        <v>#NUM!</v>
      </c>
      <c r="BS22" s="3">
        <v>4.1925492786874203</v>
      </c>
      <c r="BT22" s="3">
        <v>16.155969164864633</v>
      </c>
      <c r="BU22" s="3">
        <v>16.736966823415987</v>
      </c>
      <c r="BV22" s="3">
        <v>4.5221146108507657</v>
      </c>
      <c r="BW22" s="3">
        <v>15.039763816585355</v>
      </c>
      <c r="BX22" s="3">
        <v>4.5068379054436951</v>
      </c>
      <c r="BY22" s="3">
        <v>13.964366384256161</v>
      </c>
      <c r="BZ22" s="3">
        <v>9.3621986996861963</v>
      </c>
      <c r="CA22" s="3">
        <v>13.383368725704807</v>
      </c>
      <c r="CB22" s="3">
        <v>8.9595298108003618</v>
      </c>
      <c r="CC22" s="3">
        <v>13.339704084845643</v>
      </c>
      <c r="CD22" s="3">
        <v>11.718831706642424</v>
      </c>
    </row>
    <row r="23" spans="1:82">
      <c r="A23" s="3" t="s">
        <v>22</v>
      </c>
      <c r="B23" s="3">
        <v>636.59</v>
      </c>
      <c r="C23" s="3">
        <v>54.833561546566898</v>
      </c>
      <c r="D23" s="3">
        <v>72.191313735677795</v>
      </c>
      <c r="E23" s="3"/>
      <c r="F23" s="15"/>
      <c r="G23" s="3">
        <v>77.180000000000007</v>
      </c>
      <c r="H23" s="3"/>
      <c r="I23" s="3">
        <v>1.74</v>
      </c>
      <c r="J23" s="3">
        <v>0.46</v>
      </c>
      <c r="K23" s="3">
        <v>10699117.315146999</v>
      </c>
      <c r="L23" s="3">
        <v>665733.78824510542</v>
      </c>
      <c r="M23" s="3">
        <v>92.71</v>
      </c>
      <c r="N23" s="3">
        <v>1.01</v>
      </c>
      <c r="O23" s="3">
        <v>2.86</v>
      </c>
      <c r="P23" s="3">
        <v>2288875</v>
      </c>
      <c r="Q23" s="3">
        <v>7815.194195475885</v>
      </c>
      <c r="R23" s="3">
        <v>16071.164636768999</v>
      </c>
      <c r="S23" s="3">
        <v>6549.3637297413998</v>
      </c>
      <c r="T23" s="3">
        <v>292875</v>
      </c>
      <c r="U23" s="3"/>
      <c r="V23" s="3">
        <v>18934898.999713</v>
      </c>
      <c r="W23" s="3">
        <v>1178190.8422736274</v>
      </c>
      <c r="X23" s="3"/>
      <c r="Y23" s="3">
        <v>3426550</v>
      </c>
      <c r="Z23" s="3">
        <v>11699.701237729407</v>
      </c>
      <c r="AA23" s="3">
        <v>15844.5</v>
      </c>
      <c r="AB23" s="3">
        <v>10086450.255000001</v>
      </c>
      <c r="AC23" s="3">
        <v>627611.65621583816</v>
      </c>
      <c r="AD23" s="3">
        <v>124502.53617777373</v>
      </c>
      <c r="AE23" s="3">
        <v>0.435</v>
      </c>
      <c r="AF23" s="3">
        <v>0.2525</v>
      </c>
      <c r="AG23" s="3">
        <v>0.115</v>
      </c>
      <c r="AH23" s="3">
        <v>0.71499999999999997</v>
      </c>
      <c r="AI23" s="3">
        <v>117.45786903558594</v>
      </c>
      <c r="AJ23" s="3">
        <v>81.01401436993892</v>
      </c>
      <c r="AK23" s="3">
        <v>188.82751772707161</v>
      </c>
      <c r="AL23" s="3">
        <v>43.889519656456628</v>
      </c>
      <c r="AM23" s="3">
        <v>114.27182552744841</v>
      </c>
      <c r="AN23" s="3">
        <v>85.601651749325114</v>
      </c>
      <c r="AO23" s="3">
        <v>169.63092283196741</v>
      </c>
      <c r="AP23" s="3">
        <v>54.130779802736775</v>
      </c>
      <c r="AQ23" s="3">
        <v>125.87173377888065</v>
      </c>
      <c r="AR23" s="3">
        <v>619.32250269651331</v>
      </c>
      <c r="AS23" s="3">
        <v>1.2245746427478539</v>
      </c>
      <c r="AT23" s="3">
        <v>122.45746427478537</v>
      </c>
      <c r="AU23" s="3">
        <v>1.3165534336916997</v>
      </c>
      <c r="AV23" s="3">
        <v>2.8689111664149864</v>
      </c>
      <c r="AW23" s="3">
        <v>131.65534336916997</v>
      </c>
      <c r="AX23" s="3">
        <v>2.868911166414982</v>
      </c>
      <c r="AY23" s="3">
        <v>5.5331910451148714</v>
      </c>
      <c r="AZ23" s="3">
        <v>22.132764180459485</v>
      </c>
      <c r="BA23" s="3">
        <v>68.186862609912481</v>
      </c>
      <c r="BB23" s="3">
        <v>91.223630163431338</v>
      </c>
      <c r="BC23" s="3">
        <v>4.3946221566195653</v>
      </c>
      <c r="BD23" s="3">
        <v>0.11493392565222749</v>
      </c>
      <c r="BE23" s="3">
        <v>0.45973570260890995</v>
      </c>
      <c r="BF23" s="3">
        <v>4.4497045790985039</v>
      </c>
      <c r="BG23" s="3">
        <v>0.71245599422962158</v>
      </c>
      <c r="BH23" s="3">
        <v>2.8498239769184863</v>
      </c>
      <c r="BI23" s="3">
        <v>4.8352634025700372</v>
      </c>
      <c r="BJ23" s="3">
        <v>6.4286261429798586</v>
      </c>
      <c r="BK23" s="3">
        <v>0.20259355328833761</v>
      </c>
      <c r="BL23" s="3">
        <v>4.807763739276429</v>
      </c>
      <c r="BM23" s="3">
        <v>0.27501728681890919</v>
      </c>
      <c r="BN23" s="3">
        <v>2.8285284539823792</v>
      </c>
      <c r="BO23" s="3">
        <v>4.8801874728070009</v>
      </c>
      <c r="BP23" s="3">
        <v>2.828528453982404</v>
      </c>
      <c r="BQ23" s="3">
        <v>4.3461403561094727</v>
      </c>
      <c r="BR23" s="3" t="e">
        <v>#NUM!</v>
      </c>
      <c r="BS23" s="3">
        <v>4.2222519159406176</v>
      </c>
      <c r="BT23" s="3">
        <v>16.185671802117831</v>
      </c>
      <c r="BU23" s="3">
        <v>16.756517285251153</v>
      </c>
      <c r="BV23" s="3">
        <v>4.5294763416188912</v>
      </c>
      <c r="BW23" s="3">
        <v>15.047064482050974</v>
      </c>
      <c r="BX23" s="3">
        <v>4.5133139661881891</v>
      </c>
      <c r="BY23" s="3">
        <v>13.979490635397884</v>
      </c>
      <c r="BZ23" s="3">
        <v>9.3673185852230141</v>
      </c>
      <c r="CA23" s="3">
        <v>13.40864515226456</v>
      </c>
      <c r="CB23" s="3">
        <v>8.9638250916160551</v>
      </c>
      <c r="CC23" s="3">
        <v>13.349676872351525</v>
      </c>
      <c r="CD23" s="3">
        <v>11.732081365585229</v>
      </c>
    </row>
    <row r="24" spans="1:82">
      <c r="A24" s="3" t="s">
        <v>23</v>
      </c>
      <c r="B24" s="3">
        <v>606.96</v>
      </c>
      <c r="C24" s="3">
        <v>56.575895646998099</v>
      </c>
      <c r="D24" s="3">
        <v>76.185797042651103</v>
      </c>
      <c r="E24" s="3"/>
      <c r="F24" s="15"/>
      <c r="G24" s="3">
        <v>78.319999999999993</v>
      </c>
      <c r="H24" s="3"/>
      <c r="I24" s="3">
        <v>1.8</v>
      </c>
      <c r="J24" s="3">
        <v>1.47</v>
      </c>
      <c r="K24" s="3">
        <v>10902227.053916</v>
      </c>
      <c r="L24" s="3">
        <v>676248.54407973832</v>
      </c>
      <c r="M24" s="3">
        <v>93.55</v>
      </c>
      <c r="N24" s="3">
        <v>1.44</v>
      </c>
      <c r="O24" s="3">
        <v>2.72</v>
      </c>
      <c r="P24" s="3">
        <v>2310750</v>
      </c>
      <c r="Q24" s="3">
        <v>7870.3214885406487</v>
      </c>
      <c r="R24" s="3">
        <v>16121.62739478</v>
      </c>
      <c r="S24" s="3">
        <v>6582.6512318454998</v>
      </c>
      <c r="T24" s="3">
        <v>293603</v>
      </c>
      <c r="U24" s="3"/>
      <c r="V24" s="3">
        <v>19495126.100588001</v>
      </c>
      <c r="W24" s="3">
        <v>1209252.9881257708</v>
      </c>
      <c r="X24" s="3"/>
      <c r="Y24" s="3">
        <v>3457700</v>
      </c>
      <c r="Z24" s="3">
        <v>11776.787021930975</v>
      </c>
      <c r="AA24" s="3">
        <v>15832.7</v>
      </c>
      <c r="AB24" s="3">
        <v>9609815.5920000002</v>
      </c>
      <c r="AC24" s="3">
        <v>596082.2289635319</v>
      </c>
      <c r="AD24" s="3">
        <v>118184.84623320519</v>
      </c>
      <c r="AE24" s="3">
        <v>0.45</v>
      </c>
      <c r="AF24" s="3">
        <v>0.36</v>
      </c>
      <c r="AG24" s="3">
        <v>0.36749999999999999</v>
      </c>
      <c r="AH24" s="3">
        <v>0.68</v>
      </c>
      <c r="AI24" s="3">
        <v>117.88952670429174</v>
      </c>
      <c r="AJ24" s="3">
        <v>81.311740872748445</v>
      </c>
      <c r="AK24" s="3">
        <v>191.60328223765956</v>
      </c>
      <c r="AL24" s="3">
        <v>44.534695595406539</v>
      </c>
      <c r="AM24" s="3">
        <v>115.04887394103505</v>
      </c>
      <c r="AN24" s="3">
        <v>86.183742981220519</v>
      </c>
      <c r="AO24" s="3">
        <v>174.24488393299694</v>
      </c>
      <c r="AP24" s="3">
        <v>55.603137013371217</v>
      </c>
      <c r="AQ24" s="3">
        <v>120.01305005486955</v>
      </c>
      <c r="AR24" s="3">
        <v>592.33476017262262</v>
      </c>
      <c r="AS24" s="3">
        <v>1.1712122911202734</v>
      </c>
      <c r="AT24" s="3">
        <v>117.12122911202734</v>
      </c>
      <c r="AU24" s="3">
        <v>1.346612301429708</v>
      </c>
      <c r="AV24" s="3">
        <v>2.2831483302368727</v>
      </c>
      <c r="AW24" s="3">
        <v>134.66123014297079</v>
      </c>
      <c r="AX24" s="3">
        <v>2.2831483302368718</v>
      </c>
      <c r="AY24" s="3">
        <v>4.6343365516411161</v>
      </c>
      <c r="AZ24" s="3">
        <v>18.537346206564465</v>
      </c>
      <c r="BA24" s="3">
        <v>69.481307323830151</v>
      </c>
      <c r="BB24" s="3">
        <v>92.095463229817682</v>
      </c>
      <c r="BC24" s="3">
        <v>4.3982904203059885</v>
      </c>
      <c r="BD24" s="3">
        <v>0.36682636864231455</v>
      </c>
      <c r="BE24" s="3">
        <v>1.4673054745692582</v>
      </c>
      <c r="BF24" s="3">
        <v>4.4564815633775279</v>
      </c>
      <c r="BG24" s="3">
        <v>0.67769842790239565</v>
      </c>
      <c r="BH24" s="3">
        <v>2.7107937116095826</v>
      </c>
      <c r="BI24" s="3">
        <v>4.7876004873263902</v>
      </c>
      <c r="BJ24" s="3">
        <v>6.3840719483288106</v>
      </c>
      <c r="BK24" s="3">
        <v>0.15803935863729004</v>
      </c>
      <c r="BL24" s="3">
        <v>4.763209544625381</v>
      </c>
      <c r="BM24" s="3">
        <v>0.29759203226458519</v>
      </c>
      <c r="BN24" s="3">
        <v>2.2574745445676001</v>
      </c>
      <c r="BO24" s="3">
        <v>4.9027622182526764</v>
      </c>
      <c r="BP24" s="3">
        <v>2.2574745445675504</v>
      </c>
      <c r="BQ24" s="3">
        <v>4.3608029982222547</v>
      </c>
      <c r="BR24" s="3" t="e">
        <v>#NUM!</v>
      </c>
      <c r="BS24" s="3">
        <v>4.241057757025338</v>
      </c>
      <c r="BT24" s="3">
        <v>16.204477643202551</v>
      </c>
      <c r="BU24" s="3">
        <v>16.785675048733289</v>
      </c>
      <c r="BV24" s="3">
        <v>4.5384960527200988</v>
      </c>
      <c r="BW24" s="3">
        <v>15.056114186111996</v>
      </c>
      <c r="BX24" s="3">
        <v>4.5228256828711988</v>
      </c>
      <c r="BY24" s="3">
        <v>14.005513361739254</v>
      </c>
      <c r="BZ24" s="3">
        <v>9.3738856714401884</v>
      </c>
      <c r="CA24" s="3">
        <v>13.424315956208515</v>
      </c>
      <c r="CB24" s="3">
        <v>8.9708541904552153</v>
      </c>
      <c r="CC24" s="3">
        <v>13.298133904590387</v>
      </c>
      <c r="CD24" s="3">
        <v>11.680005171278433</v>
      </c>
    </row>
    <row r="25" spans="1:82">
      <c r="A25" s="3" t="s">
        <v>24</v>
      </c>
      <c r="B25" s="3">
        <v>559.83000000000004</v>
      </c>
      <c r="C25" s="3">
        <v>61.239309140534402</v>
      </c>
      <c r="D25" s="3">
        <v>79.716503282157802</v>
      </c>
      <c r="E25" s="3"/>
      <c r="F25" s="15"/>
      <c r="G25" s="3">
        <v>83.45</v>
      </c>
      <c r="H25" s="3"/>
      <c r="I25" s="3">
        <v>2.1800000000000002</v>
      </c>
      <c r="J25" s="3">
        <v>2.27</v>
      </c>
      <c r="K25" s="3">
        <v>11141573.084008999</v>
      </c>
      <c r="L25" s="3">
        <v>689145.09881180292</v>
      </c>
      <c r="M25" s="3">
        <v>94.36</v>
      </c>
      <c r="N25" s="3">
        <v>1.94</v>
      </c>
      <c r="O25" s="3">
        <v>3.32</v>
      </c>
      <c r="P25" s="3">
        <v>2334450</v>
      </c>
      <c r="Q25" s="3">
        <v>7931.2957388544992</v>
      </c>
      <c r="R25" s="3">
        <v>16167.238370002</v>
      </c>
      <c r="S25" s="3">
        <v>6789.3471143713996</v>
      </c>
      <c r="T25" s="3">
        <v>294334</v>
      </c>
      <c r="U25" s="3"/>
      <c r="V25" s="3">
        <v>19871070.019374002</v>
      </c>
      <c r="W25" s="3">
        <v>1229094.887117171</v>
      </c>
      <c r="X25" s="3"/>
      <c r="Y25" s="3">
        <v>3487600</v>
      </c>
      <c r="Z25" s="3">
        <v>11849.123784544088</v>
      </c>
      <c r="AA25" s="3">
        <v>15994.2</v>
      </c>
      <c r="AB25" s="3">
        <v>8954032.9860000014</v>
      </c>
      <c r="AC25" s="3">
        <v>553838.12504515541</v>
      </c>
      <c r="AD25" s="3">
        <v>109498.40079922239</v>
      </c>
      <c r="AE25" s="3">
        <v>0.54500000000000004</v>
      </c>
      <c r="AF25" s="3">
        <v>0.48499999999999999</v>
      </c>
      <c r="AG25" s="3">
        <v>0.5675</v>
      </c>
      <c r="AH25" s="3">
        <v>0.83</v>
      </c>
      <c r="AI25" s="3">
        <v>118.55854976833861</v>
      </c>
      <c r="AJ25" s="3">
        <v>81.773185002201316</v>
      </c>
      <c r="AK25" s="3">
        <v>195.95267674445441</v>
      </c>
      <c r="AL25" s="3">
        <v>45.545633185422261</v>
      </c>
      <c r="AM25" s="3">
        <v>116.00377959474564</v>
      </c>
      <c r="AN25" s="3">
        <v>86.899068047964647</v>
      </c>
      <c r="AO25" s="3">
        <v>180.02981407957242</v>
      </c>
      <c r="AP25" s="3">
        <v>57.449161162215134</v>
      </c>
      <c r="AQ25" s="3">
        <v>110.69412450938717</v>
      </c>
      <c r="AR25" s="3">
        <v>547.76645005714727</v>
      </c>
      <c r="AS25" s="3">
        <v>1.0830882165066333</v>
      </c>
      <c r="AT25" s="3">
        <v>108.30882165066333</v>
      </c>
      <c r="AU25" s="3">
        <v>1.3017211395906052</v>
      </c>
      <c r="AV25" s="3">
        <v>-3.3336366964301103</v>
      </c>
      <c r="AW25" s="3">
        <v>130.17211395906051</v>
      </c>
      <c r="AX25" s="3">
        <v>-3.333636696430113</v>
      </c>
      <c r="AY25" s="3">
        <v>-5.4231177336876542</v>
      </c>
      <c r="AZ25" s="3">
        <v>-21.692470934750617</v>
      </c>
      <c r="BA25" s="3">
        <v>71.006690623167785</v>
      </c>
      <c r="BB25" s="3">
        <v>93.04003208345685</v>
      </c>
      <c r="BC25" s="3">
        <v>4.4039493781576677</v>
      </c>
      <c r="BD25" s="3">
        <v>0.56589578516792471</v>
      </c>
      <c r="BE25" s="3">
        <v>2.2635831406716989</v>
      </c>
      <c r="BF25" s="3">
        <v>4.4647473077945605</v>
      </c>
      <c r="BG25" s="3">
        <v>0.82657444170326499</v>
      </c>
      <c r="BH25" s="3">
        <v>3.30629776681306</v>
      </c>
      <c r="BI25" s="3">
        <v>4.706770762510061</v>
      </c>
      <c r="BJ25" s="3">
        <v>6.3058490100778357</v>
      </c>
      <c r="BK25" s="3">
        <v>7.9816420386314729E-2</v>
      </c>
      <c r="BL25" s="3">
        <v>4.6849866063744061</v>
      </c>
      <c r="BM25" s="3">
        <v>0.26368734234504737</v>
      </c>
      <c r="BN25" s="3">
        <v>-3.3904689919537825</v>
      </c>
      <c r="BO25" s="3">
        <v>4.8688575283331383</v>
      </c>
      <c r="BP25" s="3">
        <v>-3.39046899195381</v>
      </c>
      <c r="BQ25" s="3">
        <v>4.4242476501078443</v>
      </c>
      <c r="BR25" s="3" t="e">
        <v>#NUM!</v>
      </c>
      <c r="BS25" s="3">
        <v>4.2627741067306824</v>
      </c>
      <c r="BT25" s="3">
        <v>16.226193992907895</v>
      </c>
      <c r="BU25" s="3">
        <v>16.804775464078286</v>
      </c>
      <c r="BV25" s="3">
        <v>4.547117254539474</v>
      </c>
      <c r="BW25" s="3">
        <v>15.064724378535796</v>
      </c>
      <c r="BX25" s="3">
        <v>4.5330298530454405</v>
      </c>
      <c r="BY25" s="3">
        <v>14.021788592335312</v>
      </c>
      <c r="BZ25" s="3">
        <v>9.3800092015968488</v>
      </c>
      <c r="CA25" s="3">
        <v>13.443207121164919</v>
      </c>
      <c r="CB25" s="3">
        <v>8.9785716983623178</v>
      </c>
      <c r="CC25" s="3">
        <v>13.224627729973426</v>
      </c>
      <c r="CD25" s="3">
        <v>11.603665223558734</v>
      </c>
    </row>
    <row r="26" spans="1:82">
      <c r="A26" s="3" t="s">
        <v>25</v>
      </c>
      <c r="B26" s="3">
        <v>586.45000000000005</v>
      </c>
      <c r="C26" s="3">
        <v>64.746564746650407</v>
      </c>
      <c r="D26" s="3">
        <v>75.393383455987404</v>
      </c>
      <c r="E26" s="3"/>
      <c r="F26" s="15"/>
      <c r="G26" s="3">
        <v>79.39</v>
      </c>
      <c r="H26" s="3"/>
      <c r="I26" s="3">
        <v>2.64</v>
      </c>
      <c r="J26" s="3">
        <v>2.29</v>
      </c>
      <c r="K26" s="3">
        <v>11326338.739908</v>
      </c>
      <c r="L26" s="3">
        <v>698715.75058507361</v>
      </c>
      <c r="M26" s="3">
        <v>95.36</v>
      </c>
      <c r="N26" s="3">
        <v>2.4700000000000002</v>
      </c>
      <c r="O26" s="3">
        <v>3.04</v>
      </c>
      <c r="P26" s="3">
        <v>2352300</v>
      </c>
      <c r="Q26" s="3">
        <v>7975.0607715700935</v>
      </c>
      <c r="R26" s="3">
        <v>16210.223872045</v>
      </c>
      <c r="S26" s="3">
        <v>6776.6587520967996</v>
      </c>
      <c r="T26" s="3">
        <v>294957</v>
      </c>
      <c r="U26" s="3"/>
      <c r="V26" s="3">
        <v>19906176.83568</v>
      </c>
      <c r="W26" s="3">
        <v>1228001.352282912</v>
      </c>
      <c r="X26" s="3"/>
      <c r="Y26" s="3">
        <v>3524775</v>
      </c>
      <c r="Z26" s="3">
        <v>11950.131714114261</v>
      </c>
      <c r="AA26" s="3">
        <v>15364.9</v>
      </c>
      <c r="AB26" s="3">
        <v>9010745.6050000004</v>
      </c>
      <c r="AC26" s="3">
        <v>555868.05439123465</v>
      </c>
      <c r="AD26" s="3">
        <v>109564.67866371278</v>
      </c>
      <c r="AE26" s="3">
        <v>0.66</v>
      </c>
      <c r="AF26" s="3">
        <v>0.61750000000000005</v>
      </c>
      <c r="AG26" s="3">
        <v>0.57250000000000001</v>
      </c>
      <c r="AH26" s="3">
        <v>0.76</v>
      </c>
      <c r="AI26" s="3">
        <v>119.23729746576234</v>
      </c>
      <c r="AJ26" s="3">
        <v>82.241336486338909</v>
      </c>
      <c r="AK26" s="3">
        <v>200.4399930419024</v>
      </c>
      <c r="AL26" s="3">
        <v>46.588628185368428</v>
      </c>
      <c r="AM26" s="3">
        <v>116.88540831966571</v>
      </c>
      <c r="AN26" s="3">
        <v>87.559500965129175</v>
      </c>
      <c r="AO26" s="3">
        <v>185.50272042759141</v>
      </c>
      <c r="AP26" s="3">
        <v>59.195615661546476</v>
      </c>
      <c r="AQ26" s="3">
        <v>115.9576466401052</v>
      </c>
      <c r="AR26" s="3">
        <v>574.88260104813753</v>
      </c>
      <c r="AS26" s="3">
        <v>1.1367044677616933</v>
      </c>
      <c r="AT26" s="3">
        <v>113.67044677616933</v>
      </c>
      <c r="AU26" s="3">
        <v>1.164438356706605</v>
      </c>
      <c r="AV26" s="3">
        <v>-10.546251321321861</v>
      </c>
      <c r="AW26" s="3">
        <v>116.4438356706605</v>
      </c>
      <c r="AX26" s="3">
        <v>-10.546251321321853</v>
      </c>
      <c r="AY26" s="3">
        <v>5.1234823178757605</v>
      </c>
      <c r="AZ26" s="3">
        <v>20.493929271503042</v>
      </c>
      <c r="BA26" s="3">
        <v>72.184226117238808</v>
      </c>
      <c r="BB26" s="3">
        <v>93.751447865628109</v>
      </c>
      <c r="BC26" s="3">
        <v>4.4096580526246489</v>
      </c>
      <c r="BD26" s="3">
        <v>0.57086744669812006</v>
      </c>
      <c r="BE26" s="3">
        <v>2.2834697867924802</v>
      </c>
      <c r="BF26" s="3">
        <v>4.4723185732908783</v>
      </c>
      <c r="BG26" s="3">
        <v>0.75712654963178139</v>
      </c>
      <c r="BH26" s="3">
        <v>3.0285061985271255</v>
      </c>
      <c r="BI26" s="3">
        <v>4.7532250092640851</v>
      </c>
      <c r="BJ26" s="3">
        <v>6.3541658478611964</v>
      </c>
      <c r="BK26" s="3">
        <v>0.12813325816967541</v>
      </c>
      <c r="BL26" s="3">
        <v>4.7333034441577668</v>
      </c>
      <c r="BM26" s="3">
        <v>0.15223887352387366</v>
      </c>
      <c r="BN26" s="3">
        <v>-11.144846882117371</v>
      </c>
      <c r="BO26" s="3">
        <v>4.7574090595119651</v>
      </c>
      <c r="BP26" s="3">
        <v>-11.144846882117321</v>
      </c>
      <c r="BQ26" s="3">
        <v>4.3743724157370218</v>
      </c>
      <c r="BR26" s="3" t="e">
        <v>#NUM!</v>
      </c>
      <c r="BS26" s="3">
        <v>4.2792215471991906</v>
      </c>
      <c r="BT26" s="3">
        <v>16.242641433376402</v>
      </c>
      <c r="BU26" s="3">
        <v>16.806540635285309</v>
      </c>
      <c r="BV26" s="3">
        <v>4.5576592033170398</v>
      </c>
      <c r="BW26" s="3">
        <v>15.075327162404065</v>
      </c>
      <c r="BX26" s="3">
        <v>4.5406471086312976</v>
      </c>
      <c r="BY26" s="3">
        <v>14.020898488896201</v>
      </c>
      <c r="BZ26" s="3">
        <v>9.388497579400525</v>
      </c>
      <c r="CA26" s="3">
        <v>13.456999286987294</v>
      </c>
      <c r="CB26" s="3">
        <v>8.9840745478835835</v>
      </c>
      <c r="CC26" s="3">
        <v>13.228286232823733</v>
      </c>
      <c r="CD26" s="3">
        <v>11.604270326588191</v>
      </c>
    </row>
    <row r="27" spans="1:82">
      <c r="A27" s="3" t="s">
        <v>26</v>
      </c>
      <c r="B27" s="3">
        <v>578.91999999999996</v>
      </c>
      <c r="C27" s="3">
        <v>66.892497255458693</v>
      </c>
      <c r="D27" s="3">
        <v>79.256150126203195</v>
      </c>
      <c r="E27" s="3"/>
      <c r="F27" s="15"/>
      <c r="G27" s="3">
        <v>82.46</v>
      </c>
      <c r="H27" s="3"/>
      <c r="I27" s="3">
        <v>3.2</v>
      </c>
      <c r="J27" s="3">
        <v>2.76</v>
      </c>
      <c r="K27" s="3">
        <v>11554120.324522</v>
      </c>
      <c r="L27" s="3">
        <v>710012.23469902819</v>
      </c>
      <c r="M27" s="3">
        <v>95.86</v>
      </c>
      <c r="N27" s="3">
        <v>2.94</v>
      </c>
      <c r="O27" s="3">
        <v>2.94</v>
      </c>
      <c r="P27" s="3">
        <v>2377875</v>
      </c>
      <c r="Q27" s="3">
        <v>8044.5586424347402</v>
      </c>
      <c r="R27" s="3">
        <v>16273.128489708</v>
      </c>
      <c r="S27" s="3">
        <v>6806.5090366851</v>
      </c>
      <c r="T27" s="3">
        <v>295588</v>
      </c>
      <c r="U27" s="3"/>
      <c r="V27" s="3">
        <v>20157175.347134002</v>
      </c>
      <c r="W27" s="3">
        <v>1238678.5589435049</v>
      </c>
      <c r="X27" s="3"/>
      <c r="Y27" s="3">
        <v>3543175</v>
      </c>
      <c r="Z27" s="3">
        <v>11986.870238304668</v>
      </c>
      <c r="AA27" s="3">
        <v>16625.7</v>
      </c>
      <c r="AB27" s="3">
        <v>9624950.243999999</v>
      </c>
      <c r="AC27" s="3">
        <v>591462.80631209502</v>
      </c>
      <c r="AD27" s="3">
        <v>116231.0049833646</v>
      </c>
      <c r="AE27" s="3">
        <v>0.8</v>
      </c>
      <c r="AF27" s="3">
        <v>0.73499999999999999</v>
      </c>
      <c r="AG27" s="3">
        <v>0.69</v>
      </c>
      <c r="AH27" s="3">
        <v>0.73499999999999999</v>
      </c>
      <c r="AI27" s="3">
        <v>120.06003481827609</v>
      </c>
      <c r="AJ27" s="3">
        <v>82.808801708094634</v>
      </c>
      <c r="AK27" s="3">
        <v>205.97213684985891</v>
      </c>
      <c r="AL27" s="3">
        <v>47.874474323284602</v>
      </c>
      <c r="AM27" s="3">
        <v>117.74451607081525</v>
      </c>
      <c r="AN27" s="3">
        <v>88.203063297222869</v>
      </c>
      <c r="AO27" s="3">
        <v>190.95650040816261</v>
      </c>
      <c r="AP27" s="3">
        <v>60.93596676199595</v>
      </c>
      <c r="AQ27" s="3">
        <v>114.46875401635211</v>
      </c>
      <c r="AR27" s="3">
        <v>567.75475158649567</v>
      </c>
      <c r="AS27" s="3">
        <v>1.1226107061592216</v>
      </c>
      <c r="AT27" s="3">
        <v>112.26107061592219</v>
      </c>
      <c r="AU27" s="3">
        <v>1.1848286934710841</v>
      </c>
      <c r="AV27" s="3">
        <v>1.7510876936542468</v>
      </c>
      <c r="AW27" s="3">
        <v>118.48286934710841</v>
      </c>
      <c r="AX27" s="3">
        <v>1.7510876936542383</v>
      </c>
      <c r="AY27" s="3">
        <v>5.0912644775406912</v>
      </c>
      <c r="AZ27" s="3">
        <v>20.365057910162765</v>
      </c>
      <c r="BA27" s="3">
        <v>73.635907705322197</v>
      </c>
      <c r="BB27" s="3">
        <v>94.770745267814661</v>
      </c>
      <c r="BC27" s="3">
        <v>4.4165343565640809</v>
      </c>
      <c r="BD27" s="3">
        <v>0.68763039394319492</v>
      </c>
      <c r="BE27" s="3">
        <v>2.7505215757727797</v>
      </c>
      <c r="BF27" s="3">
        <v>4.4796416936706596</v>
      </c>
      <c r="BG27" s="3">
        <v>0.73231203797812228</v>
      </c>
      <c r="BH27" s="3">
        <v>2.9292481519124891</v>
      </c>
      <c r="BI27" s="3">
        <v>4.7403018950659739</v>
      </c>
      <c r="BJ27" s="3">
        <v>6.3416895501034354</v>
      </c>
      <c r="BK27" s="3">
        <v>0.11565696041191416</v>
      </c>
      <c r="BL27" s="3">
        <v>4.7208271464000058</v>
      </c>
      <c r="BM27" s="3">
        <v>0.16959820166527428</v>
      </c>
      <c r="BN27" s="3">
        <v>1.7359328141400621</v>
      </c>
      <c r="BO27" s="3">
        <v>4.7747683876533653</v>
      </c>
      <c r="BP27" s="3">
        <v>1.7359328141400177</v>
      </c>
      <c r="BQ27" s="3">
        <v>4.4123133272787536</v>
      </c>
      <c r="BR27" s="3" t="e">
        <v>#NUM!</v>
      </c>
      <c r="BS27" s="3">
        <v>4.2991327831928272</v>
      </c>
      <c r="BT27" s="3">
        <v>16.262552669370038</v>
      </c>
      <c r="BU27" s="3">
        <v>16.819070879601568</v>
      </c>
      <c r="BV27" s="3">
        <v>4.562888793731485</v>
      </c>
      <c r="BW27" s="3">
        <v>15.080533775797436</v>
      </c>
      <c r="BX27" s="3">
        <v>4.5514607674146168</v>
      </c>
      <c r="BY27" s="3">
        <v>14.029555691071021</v>
      </c>
      <c r="BZ27" s="3">
        <v>9.3915671829465932</v>
      </c>
      <c r="CA27" s="3">
        <v>13.473037480839492</v>
      </c>
      <c r="CB27" s="3">
        <v>8.992751196819599</v>
      </c>
      <c r="CC27" s="3">
        <v>13.290354080139668</v>
      </c>
      <c r="CD27" s="3">
        <v>11.663334912106134</v>
      </c>
    </row>
    <row r="28" spans="1:82">
      <c r="A28" s="3" t="s">
        <v>27</v>
      </c>
      <c r="B28" s="3">
        <v>533.69000000000005</v>
      </c>
      <c r="C28" s="3">
        <v>70.762061437679804</v>
      </c>
      <c r="D28" s="3">
        <v>83.291290343844906</v>
      </c>
      <c r="E28" s="3"/>
      <c r="F28" s="15"/>
      <c r="G28" s="3">
        <v>83</v>
      </c>
      <c r="H28" s="3"/>
      <c r="I28" s="3">
        <v>3.69</v>
      </c>
      <c r="J28" s="3">
        <v>3.32</v>
      </c>
      <c r="K28" s="3">
        <v>11835644.808036</v>
      </c>
      <c r="L28" s="3">
        <v>725563.17279095214</v>
      </c>
      <c r="M28" s="3">
        <v>96.67</v>
      </c>
      <c r="N28" s="3">
        <v>3.46</v>
      </c>
      <c r="O28" s="3">
        <v>3.83</v>
      </c>
      <c r="P28" s="3">
        <v>2396300</v>
      </c>
      <c r="Q28" s="3">
        <v>8086.319767834244</v>
      </c>
      <c r="R28" s="3">
        <v>16312.356045455001</v>
      </c>
      <c r="S28" s="3">
        <v>6795.7319664430997</v>
      </c>
      <c r="T28" s="3">
        <v>296340</v>
      </c>
      <c r="U28" s="3"/>
      <c r="V28" s="3">
        <v>20695250.574113</v>
      </c>
      <c r="W28" s="3">
        <v>1268685.5605925287</v>
      </c>
      <c r="X28" s="3"/>
      <c r="Y28" s="3">
        <v>3572950</v>
      </c>
      <c r="Z28" s="3">
        <v>12056.927853141662</v>
      </c>
      <c r="AA28" s="3">
        <v>15635.6</v>
      </c>
      <c r="AB28" s="3">
        <v>8344563.364000001</v>
      </c>
      <c r="AC28" s="3">
        <v>511548.62858238001</v>
      </c>
      <c r="AD28" s="3">
        <v>99939.540752985296</v>
      </c>
      <c r="AE28" s="3">
        <v>0.92249999999999999</v>
      </c>
      <c r="AF28" s="3">
        <v>0.86499999999999999</v>
      </c>
      <c r="AG28" s="3">
        <v>0.83</v>
      </c>
      <c r="AH28" s="3">
        <v>0.95750000000000002</v>
      </c>
      <c r="AI28" s="3">
        <v>121.05653310726778</v>
      </c>
      <c r="AJ28" s="3">
        <v>83.496114762271816</v>
      </c>
      <c r="AK28" s="3">
        <v>212.8104117932742</v>
      </c>
      <c r="AL28" s="3">
        <v>49.463906870817645</v>
      </c>
      <c r="AM28" s="3">
        <v>118.8719198121933</v>
      </c>
      <c r="AN28" s="3">
        <v>89.047607628293775</v>
      </c>
      <c r="AO28" s="3">
        <v>198.27013437379523</v>
      </c>
      <c r="AP28" s="3">
        <v>63.269814288980385</v>
      </c>
      <c r="AQ28" s="3">
        <v>105.52551186862947</v>
      </c>
      <c r="AR28" s="3">
        <v>524.05891079298306</v>
      </c>
      <c r="AS28" s="3">
        <v>1.0362117485946141</v>
      </c>
      <c r="AT28" s="3">
        <v>103.62117485946141</v>
      </c>
      <c r="AU28" s="3">
        <v>1.1770613892756587</v>
      </c>
      <c r="AV28" s="3">
        <v>-0.65556347835147488</v>
      </c>
      <c r="AW28" s="3">
        <v>117.70613892756587</v>
      </c>
      <c r="AX28" s="3">
        <v>-0.65556347835146966</v>
      </c>
      <c r="AY28" s="3">
        <v>1.9073436987467662</v>
      </c>
      <c r="AZ28" s="3">
        <v>7.6293747949870649</v>
      </c>
      <c r="BA28" s="3">
        <v>75.430099759980678</v>
      </c>
      <c r="BB28" s="3">
        <v>95.505077804873793</v>
      </c>
      <c r="BC28" s="3">
        <v>4.4248001009811135</v>
      </c>
      <c r="BD28" s="3">
        <v>0.82657444170326499</v>
      </c>
      <c r="BE28" s="3">
        <v>3.30629776681306</v>
      </c>
      <c r="BF28" s="3">
        <v>4.4891711438867885</v>
      </c>
      <c r="BG28" s="3">
        <v>0.95294502161289429</v>
      </c>
      <c r="BH28" s="3">
        <v>3.8117800864515772</v>
      </c>
      <c r="BI28" s="3">
        <v>4.6589527423426969</v>
      </c>
      <c r="BJ28" s="3">
        <v>6.2616041031792538</v>
      </c>
      <c r="BK28" s="3">
        <v>3.5571513487733346E-2</v>
      </c>
      <c r="BL28" s="3">
        <v>4.640741699475825</v>
      </c>
      <c r="BM28" s="3">
        <v>0.16302098433146292</v>
      </c>
      <c r="BN28" s="3">
        <v>-0.65772173338113638</v>
      </c>
      <c r="BO28" s="3">
        <v>4.7681911703195539</v>
      </c>
      <c r="BP28" s="3">
        <v>-0.6577217333811447</v>
      </c>
      <c r="BQ28" s="3">
        <v>4.4188406077965983</v>
      </c>
      <c r="BR28" s="3" t="e">
        <v>#NUM!</v>
      </c>
      <c r="BS28" s="3">
        <v>4.3232063964151184</v>
      </c>
      <c r="BT28" s="3">
        <v>16.28662628259233</v>
      </c>
      <c r="BU28" s="3">
        <v>16.845414791045908</v>
      </c>
      <c r="BV28" s="3">
        <v>4.5713031164765141</v>
      </c>
      <c r="BW28" s="3">
        <v>15.088902143064923</v>
      </c>
      <c r="BX28" s="3">
        <v>4.5591794168048336</v>
      </c>
      <c r="BY28" s="3">
        <v>14.053491930801629</v>
      </c>
      <c r="BZ28" s="3">
        <v>9.3973946992843338</v>
      </c>
      <c r="CA28" s="3">
        <v>13.494703422348049</v>
      </c>
      <c r="CB28" s="3">
        <v>8.9979289952800716</v>
      </c>
      <c r="CC28" s="3">
        <v>13.145197930397188</v>
      </c>
      <c r="CD28" s="3">
        <v>11.512320689660354</v>
      </c>
    </row>
    <row r="29" spans="1:82">
      <c r="A29" s="3" t="s">
        <v>28</v>
      </c>
      <c r="B29" s="3">
        <v>514.21</v>
      </c>
      <c r="C29" s="3">
        <v>79.068575260454395</v>
      </c>
      <c r="D29" s="3">
        <v>84.879941521823099</v>
      </c>
      <c r="E29" s="3"/>
      <c r="F29" s="15"/>
      <c r="G29" s="3">
        <v>88.02</v>
      </c>
      <c r="H29" s="3"/>
      <c r="I29" s="3">
        <v>4.3499999999999996</v>
      </c>
      <c r="J29" s="3">
        <v>3.8</v>
      </c>
      <c r="K29" s="3">
        <v>12058082.831819</v>
      </c>
      <c r="L29" s="3">
        <v>738062.88997657504</v>
      </c>
      <c r="M29" s="3">
        <v>97.22</v>
      </c>
      <c r="N29" s="3">
        <v>3.97</v>
      </c>
      <c r="O29" s="3">
        <v>3.73</v>
      </c>
      <c r="P29" s="3">
        <v>2405325</v>
      </c>
      <c r="Q29" s="3">
        <v>8096.3929636536222</v>
      </c>
      <c r="R29" s="3">
        <v>16337.473399050999</v>
      </c>
      <c r="S29" s="3">
        <v>6814.7271874772996</v>
      </c>
      <c r="T29" s="3">
        <v>297086</v>
      </c>
      <c r="U29" s="3"/>
      <c r="V29" s="3">
        <v>20889621.275137</v>
      </c>
      <c r="W29" s="3">
        <v>1278632.3053080179</v>
      </c>
      <c r="X29" s="3"/>
      <c r="Y29" s="3">
        <v>3593350</v>
      </c>
      <c r="Z29" s="3">
        <v>12095.319200500866</v>
      </c>
      <c r="AA29" s="3">
        <v>16929.599999999999</v>
      </c>
      <c r="AB29" s="3">
        <v>8705369.6160000004</v>
      </c>
      <c r="AC29" s="3">
        <v>532846.75074088702</v>
      </c>
      <c r="AD29" s="3">
        <v>103279.61840237187</v>
      </c>
      <c r="AE29" s="3">
        <v>1.0874999999999999</v>
      </c>
      <c r="AF29" s="3">
        <v>0.99250000000000005</v>
      </c>
      <c r="AG29" s="3">
        <v>0.95</v>
      </c>
      <c r="AH29" s="3">
        <v>0.9325</v>
      </c>
      <c r="AI29" s="3">
        <v>122.20657017178684</v>
      </c>
      <c r="AJ29" s="3">
        <v>84.289327852513424</v>
      </c>
      <c r="AK29" s="3">
        <v>220.89720744141863</v>
      </c>
      <c r="AL29" s="3">
        <v>51.343535331908718</v>
      </c>
      <c r="AM29" s="3">
        <v>119.980400464442</v>
      </c>
      <c r="AN29" s="3">
        <v>89.877976569427616</v>
      </c>
      <c r="AO29" s="3">
        <v>205.66561038593781</v>
      </c>
      <c r="AP29" s="3">
        <v>65.629778361959367</v>
      </c>
      <c r="AQ29" s="3">
        <v>101.6737684010717</v>
      </c>
      <c r="AR29" s="3">
        <v>504.84291995181076</v>
      </c>
      <c r="AS29" s="3">
        <v>0.99821633422339473</v>
      </c>
      <c r="AT29" s="3">
        <v>99.821633422339474</v>
      </c>
      <c r="AU29" s="3">
        <v>1.0734977991221655</v>
      </c>
      <c r="AV29" s="3">
        <v>-8.7984867311996648</v>
      </c>
      <c r="AW29" s="3">
        <v>107.34977991221655</v>
      </c>
      <c r="AX29" s="3">
        <v>-8.7984867311996648</v>
      </c>
      <c r="AY29" s="3">
        <v>-4.8478577104131837</v>
      </c>
      <c r="AZ29" s="3">
        <v>-19.391430841652735</v>
      </c>
      <c r="BA29" s="3">
        <v>76.847726141685925</v>
      </c>
      <c r="BB29" s="3">
        <v>95.864771218548611</v>
      </c>
      <c r="BC29" s="3">
        <v>4.4342552597518692</v>
      </c>
      <c r="BD29" s="3">
        <v>0.9455158770755645</v>
      </c>
      <c r="BE29" s="3">
        <v>3.782063508302258</v>
      </c>
      <c r="BF29" s="3">
        <v>4.4984529344850293</v>
      </c>
      <c r="BG29" s="3">
        <v>0.92817905982407467</v>
      </c>
      <c r="BH29" s="3">
        <v>3.7127162392962987</v>
      </c>
      <c r="BI29" s="3">
        <v>4.621769338624981</v>
      </c>
      <c r="BJ29" s="3">
        <v>6.2242473312890239</v>
      </c>
      <c r="BK29" s="3">
        <v>-1.7852584024965459E-3</v>
      </c>
      <c r="BL29" s="3">
        <v>4.6033849275855951</v>
      </c>
      <c r="BM29" s="3">
        <v>7.0922288145650103E-2</v>
      </c>
      <c r="BN29" s="3">
        <v>-9.2098696185812816</v>
      </c>
      <c r="BO29" s="3">
        <v>4.6760924741337417</v>
      </c>
      <c r="BP29" s="3">
        <v>-9.2098696185812123</v>
      </c>
      <c r="BQ29" s="3">
        <v>4.477564061382945</v>
      </c>
      <c r="BR29" s="3" t="e">
        <v>#NUM!</v>
      </c>
      <c r="BS29" s="3">
        <v>4.3418258812799273</v>
      </c>
      <c r="BT29" s="3">
        <v>16.305245767457137</v>
      </c>
      <c r="BU29" s="3">
        <v>16.854763003887172</v>
      </c>
      <c r="BV29" s="3">
        <v>4.576976451617309</v>
      </c>
      <c r="BW29" s="3">
        <v>15.094595472985183</v>
      </c>
      <c r="BX29" s="3">
        <v>4.5629385652713781</v>
      </c>
      <c r="BY29" s="3">
        <v>14.061301553152328</v>
      </c>
      <c r="BZ29" s="3">
        <v>9.4005738138079895</v>
      </c>
      <c r="CA29" s="3">
        <v>13.511784316722293</v>
      </c>
      <c r="CB29" s="3">
        <v>8.999173928350011</v>
      </c>
      <c r="CC29" s="3">
        <v>13.185989139743462</v>
      </c>
      <c r="CD29" s="3">
        <v>11.54519533072644</v>
      </c>
    </row>
    <row r="30" spans="1:82">
      <c r="A30" s="3" t="s">
        <v>29</v>
      </c>
      <c r="B30" s="3">
        <v>527.70000000000005</v>
      </c>
      <c r="C30" s="3">
        <v>89.899110939847205</v>
      </c>
      <c r="D30" s="3">
        <v>80.765082732163194</v>
      </c>
      <c r="E30" s="3"/>
      <c r="F30" s="15"/>
      <c r="G30" s="3">
        <v>84.29</v>
      </c>
      <c r="H30" s="3"/>
      <c r="I30" s="3">
        <v>4.59</v>
      </c>
      <c r="J30" s="3">
        <v>4.0599999999999996</v>
      </c>
      <c r="K30" s="3">
        <v>12270740.980630999</v>
      </c>
      <c r="L30" s="3">
        <v>750447.94524862</v>
      </c>
      <c r="M30" s="3">
        <v>98.39</v>
      </c>
      <c r="N30" s="3">
        <v>4.45</v>
      </c>
      <c r="O30" s="3">
        <v>3.64</v>
      </c>
      <c r="P30" s="3">
        <v>2432300</v>
      </c>
      <c r="Q30" s="3">
        <v>8169.3177848832529</v>
      </c>
      <c r="R30" s="3">
        <v>16351.222037879999</v>
      </c>
      <c r="S30" s="3">
        <v>6852.0519022738999</v>
      </c>
      <c r="T30" s="3">
        <v>297736</v>
      </c>
      <c r="U30" s="3"/>
      <c r="V30" s="3">
        <v>21040670.842953999</v>
      </c>
      <c r="W30" s="3">
        <v>1286795.0049366467</v>
      </c>
      <c r="X30" s="3"/>
      <c r="Y30" s="3">
        <v>3636525</v>
      </c>
      <c r="Z30" s="3">
        <v>12213.924416261387</v>
      </c>
      <c r="AA30" s="3">
        <v>15940.4</v>
      </c>
      <c r="AB30" s="3">
        <v>8411749.0800000001</v>
      </c>
      <c r="AC30" s="3">
        <v>514441.61546537327</v>
      </c>
      <c r="AD30" s="3">
        <v>98793.38144950381</v>
      </c>
      <c r="AE30" s="3">
        <v>1.1475</v>
      </c>
      <c r="AF30" s="3">
        <v>1.1125</v>
      </c>
      <c r="AG30" s="3">
        <v>1.0149999999999999</v>
      </c>
      <c r="AH30" s="3">
        <v>0.91</v>
      </c>
      <c r="AI30" s="3">
        <v>123.44696685903048</v>
      </c>
      <c r="AJ30" s="3">
        <v>85.144864530216438</v>
      </c>
      <c r="AK30" s="3">
        <v>229.86563406354023</v>
      </c>
      <c r="AL30" s="3">
        <v>53.428082866384209</v>
      </c>
      <c r="AM30" s="3">
        <v>121.07222210866843</v>
      </c>
      <c r="AN30" s="3">
        <v>90.695866156209419</v>
      </c>
      <c r="AO30" s="3">
        <v>213.15183860398594</v>
      </c>
      <c r="AP30" s="3">
        <v>68.018702294334673</v>
      </c>
      <c r="AQ30" s="3">
        <v>104.34112052516585</v>
      </c>
      <c r="AR30" s="3">
        <v>517.54865455465517</v>
      </c>
      <c r="AS30" s="3">
        <v>1.0233391423635532</v>
      </c>
      <c r="AT30" s="3">
        <v>102.33391423635531</v>
      </c>
      <c r="AU30" s="3">
        <v>0.89839690168019881</v>
      </c>
      <c r="AV30" s="3">
        <v>-16.311248852596851</v>
      </c>
      <c r="AW30" s="3">
        <v>89.839690168019885</v>
      </c>
      <c r="AX30" s="3">
        <v>-16.311248852596847</v>
      </c>
      <c r="AY30" s="3">
        <v>4.3564074305119771</v>
      </c>
      <c r="AZ30" s="3">
        <v>17.425629722047908</v>
      </c>
      <c r="BA30" s="3">
        <v>78.20302411149072</v>
      </c>
      <c r="BB30" s="3">
        <v>96.939865936983907</v>
      </c>
      <c r="BC30" s="3">
        <v>4.4443540944292836</v>
      </c>
      <c r="BD30" s="3">
        <v>1.0098834677414459</v>
      </c>
      <c r="BE30" s="3">
        <v>4.0395338709657835</v>
      </c>
      <c r="BF30" s="3">
        <v>4.5075117789733756</v>
      </c>
      <c r="BG30" s="3">
        <v>0.90588444883463737</v>
      </c>
      <c r="BH30" s="3">
        <v>3.6235377953385495</v>
      </c>
      <c r="BI30" s="3">
        <v>4.6476655367081925</v>
      </c>
      <c r="BJ30" s="3">
        <v>6.2491035391831673</v>
      </c>
      <c r="BK30" s="3">
        <v>2.3070949491646446E-2</v>
      </c>
      <c r="BL30" s="3">
        <v>4.6282411354797377</v>
      </c>
      <c r="BM30" s="3">
        <v>-0.10714332427244481</v>
      </c>
      <c r="BN30" s="3">
        <v>-17.806561241809494</v>
      </c>
      <c r="BO30" s="3">
        <v>4.4980268617156467</v>
      </c>
      <c r="BP30" s="3">
        <v>-17.806561241809504</v>
      </c>
      <c r="BQ30" s="3">
        <v>4.434263234009391</v>
      </c>
      <c r="BR30" s="3" t="e">
        <v>#NUM!</v>
      </c>
      <c r="BS30" s="3">
        <v>4.3593083183059811</v>
      </c>
      <c r="BT30" s="3">
        <v>16.322728204483195</v>
      </c>
      <c r="BU30" s="3">
        <v>16.861967829496312</v>
      </c>
      <c r="BV30" s="3">
        <v>4.5889391728776738</v>
      </c>
      <c r="BW30" s="3">
        <v>15.106539113295298</v>
      </c>
      <c r="BX30" s="3">
        <v>4.5740908474678923</v>
      </c>
      <c r="BY30" s="3">
        <v>14.067665192568139</v>
      </c>
      <c r="BZ30" s="3">
        <v>9.4103319254768341</v>
      </c>
      <c r="CA30" s="3">
        <v>13.528425567555022</v>
      </c>
      <c r="CB30" s="3">
        <v>9.0081406819052532</v>
      </c>
      <c r="CC30" s="3">
        <v>13.15083734961569</v>
      </c>
      <c r="CD30" s="3">
        <v>11.500785892114578</v>
      </c>
    </row>
    <row r="31" spans="1:82">
      <c r="A31" s="3" t="s">
        <v>30</v>
      </c>
      <c r="B31" s="3">
        <v>547.30999999999995</v>
      </c>
      <c r="C31" s="3">
        <v>101.142193013941</v>
      </c>
      <c r="D31" s="3">
        <v>84.283538797566294</v>
      </c>
      <c r="E31" s="3"/>
      <c r="F31" s="15"/>
      <c r="G31" s="3">
        <v>87.07</v>
      </c>
      <c r="H31" s="3"/>
      <c r="I31" s="3">
        <v>4.96</v>
      </c>
      <c r="J31" s="3">
        <v>3.8</v>
      </c>
      <c r="K31" s="3">
        <v>12474331.919365</v>
      </c>
      <c r="L31" s="3">
        <v>760384.52981167554</v>
      </c>
      <c r="M31" s="3">
        <v>98.68</v>
      </c>
      <c r="N31" s="3">
        <v>4.9000000000000004</v>
      </c>
      <c r="O31" s="3">
        <v>4.01</v>
      </c>
      <c r="P31" s="3">
        <v>2445250</v>
      </c>
      <c r="Q31" s="3">
        <v>8194.3178467065227</v>
      </c>
      <c r="R31" s="3">
        <v>16405.294203518999</v>
      </c>
      <c r="S31" s="3">
        <v>6791.5182788514003</v>
      </c>
      <c r="T31" s="3">
        <v>298408</v>
      </c>
      <c r="U31" s="3"/>
      <c r="V31" s="3">
        <v>21393843.017297</v>
      </c>
      <c r="W31" s="3">
        <v>1304081.6429069547</v>
      </c>
      <c r="X31" s="3"/>
      <c r="Y31" s="3">
        <v>3647400</v>
      </c>
      <c r="Z31" s="3">
        <v>12222.862657837592</v>
      </c>
      <c r="AA31" s="3">
        <v>17553.7</v>
      </c>
      <c r="AB31" s="3">
        <v>9607315.5470000003</v>
      </c>
      <c r="AC31" s="3">
        <v>585622.8744096033</v>
      </c>
      <c r="AD31" s="3">
        <v>111773.09403784241</v>
      </c>
      <c r="AE31" s="3">
        <v>1.24</v>
      </c>
      <c r="AF31" s="3">
        <v>1.2250000000000001</v>
      </c>
      <c r="AG31" s="3">
        <v>0.95</v>
      </c>
      <c r="AH31" s="3">
        <v>1.0024999999999999</v>
      </c>
      <c r="AI31" s="3">
        <v>124.61971304419129</v>
      </c>
      <c r="AJ31" s="3">
        <v>85.953740743253505</v>
      </c>
      <c r="AK31" s="3">
        <v>238.60052815795476</v>
      </c>
      <c r="AL31" s="3">
        <v>55.458350015306813</v>
      </c>
      <c r="AM31" s="3">
        <v>122.28597113530782</v>
      </c>
      <c r="AN31" s="3">
        <v>91.605092214425397</v>
      </c>
      <c r="AO31" s="3">
        <v>221.69922733200579</v>
      </c>
      <c r="AP31" s="3">
        <v>70.746252256337499</v>
      </c>
      <c r="AQ31" s="3">
        <v>108.21856864625452</v>
      </c>
      <c r="AR31" s="3">
        <v>537.06057594862148</v>
      </c>
      <c r="AS31" s="3">
        <v>1.0619196946062175</v>
      </c>
      <c r="AT31" s="3">
        <v>106.19196946062176</v>
      </c>
      <c r="AU31" s="3">
        <v>0.8333172960363735</v>
      </c>
      <c r="AV31" s="3">
        <v>-7.2439704012905874</v>
      </c>
      <c r="AW31" s="3">
        <v>83.331729603637356</v>
      </c>
      <c r="AX31" s="3">
        <v>-7.2439704012905848</v>
      </c>
      <c r="AY31" s="3">
        <v>4.7087876234718662</v>
      </c>
      <c r="AZ31" s="3">
        <v>18.835150493887465</v>
      </c>
      <c r="BA31" s="3">
        <v>79.500535575209796</v>
      </c>
      <c r="BB31" s="3">
        <v>97.455991112284622</v>
      </c>
      <c r="BC31" s="3">
        <v>4.4538092532000384</v>
      </c>
      <c r="BD31" s="3">
        <v>0.94551587707547569</v>
      </c>
      <c r="BE31" s="3">
        <v>3.7820635083019027</v>
      </c>
      <c r="BF31" s="3">
        <v>4.5174868619954536</v>
      </c>
      <c r="BG31" s="3">
        <v>0.99750830220779463</v>
      </c>
      <c r="BH31" s="3">
        <v>3.9900332088311785</v>
      </c>
      <c r="BI31" s="3">
        <v>4.6841529657942296</v>
      </c>
      <c r="BJ31" s="3">
        <v>6.2861108925205267</v>
      </c>
      <c r="BK31" s="3">
        <v>6.0078302829005711E-2</v>
      </c>
      <c r="BL31" s="3">
        <v>4.6652484888170971</v>
      </c>
      <c r="BM31" s="3">
        <v>-0.18234080173548914</v>
      </c>
      <c r="BN31" s="3">
        <v>-7.5197477463044322</v>
      </c>
      <c r="BO31" s="3">
        <v>4.4228293842526023</v>
      </c>
      <c r="BP31" s="3">
        <v>-7.5197477463044393</v>
      </c>
      <c r="BQ31" s="3">
        <v>4.4667123928405239</v>
      </c>
      <c r="BR31" s="3" t="e">
        <v>#NUM!</v>
      </c>
      <c r="BS31" s="3">
        <v>4.3757637584326856</v>
      </c>
      <c r="BT31" s="3">
        <v>16.339183644609896</v>
      </c>
      <c r="BU31" s="3">
        <v>16.878613729123668</v>
      </c>
      <c r="BV31" s="3">
        <v>4.5918822916611557</v>
      </c>
      <c r="BW31" s="3">
        <v>15.109525142964868</v>
      </c>
      <c r="BX31" s="3">
        <v>4.5794009028969143</v>
      </c>
      <c r="BY31" s="3">
        <v>14.081009629100059</v>
      </c>
      <c r="BZ31" s="3">
        <v>9.41106346534316</v>
      </c>
      <c r="CA31" s="3">
        <v>13.541579544586291</v>
      </c>
      <c r="CB31" s="3">
        <v>9.0111962475310321</v>
      </c>
      <c r="CC31" s="3">
        <v>13.280431302358167</v>
      </c>
      <c r="CD31" s="3">
        <v>11.624226149181736</v>
      </c>
    </row>
    <row r="32" spans="1:82">
      <c r="A32" s="3" t="s">
        <v>31</v>
      </c>
      <c r="B32" s="3">
        <v>538.22</v>
      </c>
      <c r="C32" s="3">
        <v>98.027412030066102</v>
      </c>
      <c r="D32" s="3">
        <v>88.252271641090204</v>
      </c>
      <c r="E32" s="3"/>
      <c r="F32" s="15"/>
      <c r="G32" s="3">
        <v>87</v>
      </c>
      <c r="H32" s="3"/>
      <c r="I32" s="3">
        <v>5.23</v>
      </c>
      <c r="J32" s="3">
        <v>3.48</v>
      </c>
      <c r="K32" s="3">
        <v>12708172.125150001</v>
      </c>
      <c r="L32" s="3">
        <v>772370.94460756797</v>
      </c>
      <c r="M32" s="3">
        <v>98.77</v>
      </c>
      <c r="N32" s="3">
        <v>5.25</v>
      </c>
      <c r="O32" s="3">
        <v>3.33</v>
      </c>
      <c r="P32" s="3">
        <v>2459525</v>
      </c>
      <c r="Q32" s="3">
        <v>8220.8870913831142</v>
      </c>
      <c r="R32" s="3">
        <v>16453.456999999999</v>
      </c>
      <c r="S32" s="3">
        <v>6746.5240000000003</v>
      </c>
      <c r="T32" s="3">
        <v>299180</v>
      </c>
      <c r="U32" s="3"/>
      <c r="V32" s="3">
        <v>21751295.608676001</v>
      </c>
      <c r="W32" s="3">
        <v>1321989.3915713886</v>
      </c>
      <c r="X32" s="3"/>
      <c r="Y32" s="3">
        <v>3650650</v>
      </c>
      <c r="Z32" s="3">
        <v>12202.185974998329</v>
      </c>
      <c r="AA32" s="3">
        <v>17526.2</v>
      </c>
      <c r="AB32" s="3">
        <v>9432951.3640000001</v>
      </c>
      <c r="AC32" s="3">
        <v>573311.21137642988</v>
      </c>
      <c r="AD32" s="3">
        <v>108797.97002789812</v>
      </c>
      <c r="AE32" s="3">
        <v>1.3075000000000001</v>
      </c>
      <c r="AF32" s="3">
        <v>1.3125</v>
      </c>
      <c r="AG32" s="3">
        <v>0.87</v>
      </c>
      <c r="AH32" s="3">
        <v>0.83250000000000002</v>
      </c>
      <c r="AI32" s="3">
        <v>125.70390454767575</v>
      </c>
      <c r="AJ32" s="3">
        <v>86.701538287719799</v>
      </c>
      <c r="AK32" s="3">
        <v>246.90382653785156</v>
      </c>
      <c r="AL32" s="3">
        <v>57.388300595839482</v>
      </c>
      <c r="AM32" s="3">
        <v>123.30400184500924</v>
      </c>
      <c r="AN32" s="3">
        <v>92.367704607110483</v>
      </c>
      <c r="AO32" s="3">
        <v>229.08181160216159</v>
      </c>
      <c r="AP32" s="3">
        <v>73.102102456473546</v>
      </c>
      <c r="AQ32" s="3">
        <v>106.42122018013032</v>
      </c>
      <c r="AR32" s="3">
        <v>527.9444589396245</v>
      </c>
      <c r="AS32" s="3">
        <v>1.0438945692782422</v>
      </c>
      <c r="AT32" s="3">
        <v>104.38945692782421</v>
      </c>
      <c r="AU32" s="3">
        <v>0.90028156220244038</v>
      </c>
      <c r="AV32" s="3">
        <v>8.035866588222591</v>
      </c>
      <c r="AW32" s="3">
        <v>90.028156220244043</v>
      </c>
      <c r="AX32" s="3">
        <v>8.0358665882225893</v>
      </c>
      <c r="AY32" s="3">
        <v>-2.3708655315974991</v>
      </c>
      <c r="AZ32" s="3">
        <v>-9.4834621263899965</v>
      </c>
      <c r="BA32" s="3">
        <v>80.990829541980489</v>
      </c>
      <c r="BB32" s="3">
        <v>98.024924461892169</v>
      </c>
      <c r="BC32" s="3">
        <v>4.462471626278691</v>
      </c>
      <c r="BD32" s="3">
        <v>0.86623730786525854</v>
      </c>
      <c r="BE32" s="3">
        <v>3.4649492314610342</v>
      </c>
      <c r="BF32" s="3">
        <v>4.5257774003131876</v>
      </c>
      <c r="BG32" s="3">
        <v>0.82905383177340752</v>
      </c>
      <c r="BH32" s="3">
        <v>3.3162153270936301</v>
      </c>
      <c r="BI32" s="3">
        <v>4.6674049948056533</v>
      </c>
      <c r="BJ32" s="3">
        <v>6.2689910867710319</v>
      </c>
      <c r="BK32" s="3">
        <v>4.2958497079510945E-2</v>
      </c>
      <c r="BL32" s="3">
        <v>4.6481286830676023</v>
      </c>
      <c r="BM32" s="3">
        <v>-0.10504771769261063</v>
      </c>
      <c r="BN32" s="3">
        <v>7.7293084042878508</v>
      </c>
      <c r="BO32" s="3">
        <v>4.5001224682954808</v>
      </c>
      <c r="BP32" s="3">
        <v>7.729308404287849</v>
      </c>
      <c r="BQ32" s="3">
        <v>4.4659081186545837</v>
      </c>
      <c r="BR32" s="3" t="e">
        <v>#NUM!</v>
      </c>
      <c r="BS32" s="3">
        <v>4.3943359327319715</v>
      </c>
      <c r="BT32" s="3">
        <v>16.357755818909183</v>
      </c>
      <c r="BU32" s="3">
        <v>16.89518388193984</v>
      </c>
      <c r="BV32" s="3">
        <v>4.5927939149200361</v>
      </c>
      <c r="BW32" s="3">
        <v>15.110415791895704</v>
      </c>
      <c r="BX32" s="3">
        <v>4.5852217775776616</v>
      </c>
      <c r="BY32" s="3">
        <v>14.094648274831609</v>
      </c>
      <c r="BZ32" s="3">
        <v>9.4093703929493895</v>
      </c>
      <c r="CA32" s="3">
        <v>13.557220211800953</v>
      </c>
      <c r="CB32" s="3">
        <v>9.0144334008871727</v>
      </c>
      <c r="CC32" s="3">
        <v>13.259183974568561</v>
      </c>
      <c r="CD32" s="3">
        <v>11.597247955398101</v>
      </c>
    </row>
    <row r="33" spans="1:82">
      <c r="A33" s="3" t="s">
        <v>32</v>
      </c>
      <c r="B33" s="3">
        <v>534.42999999999995</v>
      </c>
      <c r="C33" s="3">
        <v>94.699385703393503</v>
      </c>
      <c r="D33" s="3">
        <v>86.159928951899801</v>
      </c>
      <c r="E33" s="3"/>
      <c r="F33" s="15"/>
      <c r="G33" s="3">
        <v>93.48</v>
      </c>
      <c r="H33" s="3"/>
      <c r="I33" s="3">
        <v>5.29</v>
      </c>
      <c r="J33" s="3">
        <v>2.2400000000000002</v>
      </c>
      <c r="K33" s="3">
        <v>12961602.421026001</v>
      </c>
      <c r="L33" s="3">
        <v>785801.59441172564</v>
      </c>
      <c r="M33" s="3">
        <v>99.54</v>
      </c>
      <c r="N33" s="3">
        <v>5.24</v>
      </c>
      <c r="O33" s="3">
        <v>1.93</v>
      </c>
      <c r="P33" s="3">
        <v>2484600</v>
      </c>
      <c r="Q33" s="3">
        <v>8283.4910283851095</v>
      </c>
      <c r="R33" s="3">
        <v>16494.752</v>
      </c>
      <c r="S33" s="3">
        <v>6820.9189999999999</v>
      </c>
      <c r="T33" s="3">
        <v>299946</v>
      </c>
      <c r="U33" s="3"/>
      <c r="V33" s="3">
        <v>22189919.942051999</v>
      </c>
      <c r="W33" s="3">
        <v>1345271.5107236532</v>
      </c>
      <c r="X33" s="3"/>
      <c r="Y33" s="3">
        <v>3679225</v>
      </c>
      <c r="Z33" s="3">
        <v>12266.291265761171</v>
      </c>
      <c r="AA33" s="3">
        <v>19392.400000000001</v>
      </c>
      <c r="AB33" s="3">
        <v>10363880.332</v>
      </c>
      <c r="AC33" s="3">
        <v>628313.80138361594</v>
      </c>
      <c r="AD33" s="3">
        <v>118869.46883571197</v>
      </c>
      <c r="AE33" s="3">
        <v>1.3225</v>
      </c>
      <c r="AF33" s="3">
        <v>1.31</v>
      </c>
      <c r="AG33" s="3">
        <v>0.56000000000000005</v>
      </c>
      <c r="AH33" s="3">
        <v>0.48249999999999998</v>
      </c>
      <c r="AI33" s="3">
        <v>126.40784641314274</v>
      </c>
      <c r="AJ33" s="3">
        <v>87.187066902131036</v>
      </c>
      <c r="AK33" s="3">
        <v>252.43447225229943</v>
      </c>
      <c r="AL33" s="3">
        <v>58.673798529186286</v>
      </c>
      <c r="AM33" s="3">
        <v>123.89894365391142</v>
      </c>
      <c r="AN33" s="3">
        <v>92.813378781839788</v>
      </c>
      <c r="AO33" s="3">
        <v>233.50309056608333</v>
      </c>
      <c r="AP33" s="3">
        <v>74.512973033883497</v>
      </c>
      <c r="AQ33" s="3">
        <v>105.67183066565164</v>
      </c>
      <c r="AR33" s="3">
        <v>523.82280321860947</v>
      </c>
      <c r="AS33" s="3">
        <v>1.0357448975642061</v>
      </c>
      <c r="AT33" s="3">
        <v>103.5744897564206</v>
      </c>
      <c r="AU33" s="3">
        <v>0.90982563732525146</v>
      </c>
      <c r="AV33" s="3">
        <v>1.0601211358213916</v>
      </c>
      <c r="AW33" s="3">
        <v>90.982563732525151</v>
      </c>
      <c r="AX33" s="3">
        <v>1.0601211358213916</v>
      </c>
      <c r="AY33" s="3">
        <v>-5.3809174713209558</v>
      </c>
      <c r="AZ33" s="3">
        <v>-21.523669885283823</v>
      </c>
      <c r="BA33" s="3">
        <v>82.6059736942576</v>
      </c>
      <c r="BB33" s="3">
        <v>99.024294251132758</v>
      </c>
      <c r="BC33" s="3">
        <v>4.4680560045725919</v>
      </c>
      <c r="BD33" s="3">
        <v>0.55843782939009046</v>
      </c>
      <c r="BE33" s="3">
        <v>2.2337513175603618</v>
      </c>
      <c r="BF33" s="3">
        <v>4.5305907973087169</v>
      </c>
      <c r="BG33" s="3">
        <v>0.48133969955292955</v>
      </c>
      <c r="BH33" s="3">
        <v>1.9253587982117182</v>
      </c>
      <c r="BI33" s="3">
        <v>4.6603383546678945</v>
      </c>
      <c r="BJ33" s="3">
        <v>6.2611534653349015</v>
      </c>
      <c r="BK33" s="3">
        <v>3.512087564338081E-2</v>
      </c>
      <c r="BL33" s="3">
        <v>4.6402910616314719</v>
      </c>
      <c r="BM33" s="3">
        <v>-9.4502305165160408E-2</v>
      </c>
      <c r="BN33" s="3">
        <v>1.0545412527450226</v>
      </c>
      <c r="BO33" s="3">
        <v>4.5106678808229308</v>
      </c>
      <c r="BP33" s="3">
        <v>1.0545412527450004</v>
      </c>
      <c r="BQ33" s="3">
        <v>4.5377475096706572</v>
      </c>
      <c r="BR33" s="3" t="e">
        <v>#NUM!</v>
      </c>
      <c r="BS33" s="3">
        <v>4.4140819986656368</v>
      </c>
      <c r="BT33" s="3">
        <v>16.377501884842847</v>
      </c>
      <c r="BU33" s="3">
        <v>16.91514868706324</v>
      </c>
      <c r="BV33" s="3">
        <v>4.6005595734304086</v>
      </c>
      <c r="BW33" s="3">
        <v>15.11821269014019</v>
      </c>
      <c r="BX33" s="3">
        <v>4.595365216505888</v>
      </c>
      <c r="BY33" s="3">
        <v>14.11210641735477</v>
      </c>
      <c r="BZ33" s="3">
        <v>9.4146102316859341</v>
      </c>
      <c r="CA33" s="3">
        <v>13.574459615134376</v>
      </c>
      <c r="CB33" s="3">
        <v>9.0220197803074562</v>
      </c>
      <c r="CC33" s="3">
        <v>13.350795004381864</v>
      </c>
      <c r="CD33" s="3">
        <v>11.685781269517744</v>
      </c>
    </row>
    <row r="34" spans="1:82">
      <c r="A34" s="3" t="s">
        <v>33</v>
      </c>
      <c r="B34" s="3">
        <v>539.37</v>
      </c>
      <c r="C34" s="3">
        <v>99.767484731810995</v>
      </c>
      <c r="D34" s="3">
        <v>81.523734281649297</v>
      </c>
      <c r="E34" s="3"/>
      <c r="F34" s="15"/>
      <c r="G34" s="3">
        <v>89.19</v>
      </c>
      <c r="H34" s="3"/>
      <c r="I34" s="3">
        <v>5.08</v>
      </c>
      <c r="J34" s="3">
        <v>2.68</v>
      </c>
      <c r="K34" s="3">
        <v>13241445.213955</v>
      </c>
      <c r="L34" s="3">
        <v>800729.50433027046</v>
      </c>
      <c r="M34" s="3">
        <v>99.6</v>
      </c>
      <c r="N34" s="3">
        <v>5.25</v>
      </c>
      <c r="O34" s="3">
        <v>2.42</v>
      </c>
      <c r="P34" s="3">
        <v>2497675</v>
      </c>
      <c r="Q34" s="3">
        <v>8308.7166385570617</v>
      </c>
      <c r="R34" s="3">
        <v>16536.726999999999</v>
      </c>
      <c r="S34" s="3">
        <v>6925.174</v>
      </c>
      <c r="T34" s="3">
        <v>300609</v>
      </c>
      <c r="U34" s="3"/>
      <c r="V34" s="3">
        <v>22413445.240290999</v>
      </c>
      <c r="W34" s="3">
        <v>1355373.723004014</v>
      </c>
      <c r="X34" s="3"/>
      <c r="Y34" s="3">
        <v>3681500</v>
      </c>
      <c r="Z34" s="3">
        <v>12246.805651194742</v>
      </c>
      <c r="AA34" s="3">
        <v>15323.5</v>
      </c>
      <c r="AB34" s="3">
        <v>8265036.1950000003</v>
      </c>
      <c r="AC34" s="3">
        <v>499798.79301387758</v>
      </c>
      <c r="AD34" s="3">
        <v>94165.674937903794</v>
      </c>
      <c r="AE34" s="3">
        <v>1.27</v>
      </c>
      <c r="AF34" s="3">
        <v>1.3125</v>
      </c>
      <c r="AG34" s="3">
        <v>0.67</v>
      </c>
      <c r="AH34" s="3">
        <v>0.60499999999999998</v>
      </c>
      <c r="AI34" s="3">
        <v>127.25477898411079</v>
      </c>
      <c r="AJ34" s="3">
        <v>87.771220250375308</v>
      </c>
      <c r="AK34" s="3">
        <v>259.19971610866105</v>
      </c>
      <c r="AL34" s="3">
        <v>60.246256329768478</v>
      </c>
      <c r="AM34" s="3">
        <v>124.6485322630176</v>
      </c>
      <c r="AN34" s="3">
        <v>93.374899723469937</v>
      </c>
      <c r="AO34" s="3">
        <v>239.15386535778254</v>
      </c>
      <c r="AP34" s="3">
        <v>76.316186981303474</v>
      </c>
      <c r="AQ34" s="3">
        <v>106.64860749982698</v>
      </c>
      <c r="AR34" s="3">
        <v>528.32341058954216</v>
      </c>
      <c r="AS34" s="3">
        <v>1.0446438631910193</v>
      </c>
      <c r="AT34" s="3">
        <v>104.46438631910193</v>
      </c>
      <c r="AU34" s="3">
        <v>0.81713731182856353</v>
      </c>
      <c r="AV34" s="3">
        <v>-10.18748227068842</v>
      </c>
      <c r="AW34" s="3">
        <v>81.71373118285635</v>
      </c>
      <c r="AX34" s="3">
        <v>-10.187482270688429</v>
      </c>
      <c r="AY34" s="3">
        <v>5.7727713127907476</v>
      </c>
      <c r="AZ34" s="3">
        <v>23.09108525116299</v>
      </c>
      <c r="BA34" s="3">
        <v>84.389448116657789</v>
      </c>
      <c r="BB34" s="3">
        <v>99.545401329669971</v>
      </c>
      <c r="BC34" s="3">
        <v>4.4747336593258327</v>
      </c>
      <c r="BD34" s="3">
        <v>0.66776547532407804</v>
      </c>
      <c r="BE34" s="3">
        <v>2.6710619012963122</v>
      </c>
      <c r="BF34" s="3">
        <v>4.5366225695404365</v>
      </c>
      <c r="BG34" s="3">
        <v>0.60317722317195788</v>
      </c>
      <c r="BH34" s="3">
        <v>2.4127088926878315</v>
      </c>
      <c r="BI34" s="3">
        <v>4.6695393881028835</v>
      </c>
      <c r="BJ34" s="3">
        <v>6.2697086162483702</v>
      </c>
      <c r="BK34" s="3">
        <v>4.367602655684881E-2</v>
      </c>
      <c r="BL34" s="3">
        <v>4.6488462125449406</v>
      </c>
      <c r="BM34" s="3">
        <v>-0.20194812991041919</v>
      </c>
      <c r="BN34" s="3">
        <v>-10.744582474525878</v>
      </c>
      <c r="BO34" s="3">
        <v>4.4032220560776718</v>
      </c>
      <c r="BP34" s="3">
        <v>-10.744582474525899</v>
      </c>
      <c r="BQ34" s="3">
        <v>4.4907689256781156</v>
      </c>
      <c r="BR34" s="3" t="e">
        <v>#NUM!</v>
      </c>
      <c r="BS34" s="3">
        <v>4.4354423714714892</v>
      </c>
      <c r="BT34" s="3">
        <v>16.398862257648702</v>
      </c>
      <c r="BU34" s="3">
        <v>16.925171570698492</v>
      </c>
      <c r="BV34" s="3">
        <v>4.6011621645905523</v>
      </c>
      <c r="BW34" s="3">
        <v>15.118830835790909</v>
      </c>
      <c r="BX34" s="3">
        <v>4.6006138348642978</v>
      </c>
      <c r="BY34" s="3">
        <v>14.119587784602325</v>
      </c>
      <c r="BZ34" s="3">
        <v>9.4130204188004711</v>
      </c>
      <c r="CA34" s="3">
        <v>13.593278471552537</v>
      </c>
      <c r="CB34" s="3">
        <v>9.0250604401296854</v>
      </c>
      <c r="CC34" s="3">
        <v>13.121960882441853</v>
      </c>
      <c r="CD34" s="3">
        <v>11.452811009212185</v>
      </c>
    </row>
    <row r="35" spans="1:82">
      <c r="A35" s="3" t="s">
        <v>34</v>
      </c>
      <c r="B35" s="3">
        <v>527.46</v>
      </c>
      <c r="C35" s="3">
        <v>105.568960473348</v>
      </c>
      <c r="D35" s="3">
        <v>86.229913027376099</v>
      </c>
      <c r="E35" s="3"/>
      <c r="F35" s="15"/>
      <c r="G35" s="3">
        <v>92.07</v>
      </c>
      <c r="H35" s="3"/>
      <c r="I35" s="3">
        <v>5.08</v>
      </c>
      <c r="J35" s="3">
        <v>2.86</v>
      </c>
      <c r="K35" s="3">
        <v>13452925.293581</v>
      </c>
      <c r="L35" s="3">
        <v>811515.27407634351</v>
      </c>
      <c r="M35" s="3">
        <v>100.37</v>
      </c>
      <c r="N35" s="3">
        <v>5.25</v>
      </c>
      <c r="O35" s="3">
        <v>2.65</v>
      </c>
      <c r="P35" s="3">
        <v>2506150</v>
      </c>
      <c r="Q35" s="3">
        <v>8318.2313033549744</v>
      </c>
      <c r="R35" s="3">
        <v>16577.538</v>
      </c>
      <c r="S35" s="3">
        <v>6869.7920000000004</v>
      </c>
      <c r="T35" s="3">
        <v>301284</v>
      </c>
      <c r="U35" s="3"/>
      <c r="V35" s="3">
        <v>22587516.702484999</v>
      </c>
      <c r="W35" s="3">
        <v>1362537.4710336961</v>
      </c>
      <c r="X35" s="3"/>
      <c r="Y35" s="3">
        <v>3709675</v>
      </c>
      <c r="Z35" s="3">
        <v>12312.884189004395</v>
      </c>
      <c r="AA35" s="3">
        <v>17830.400000000001</v>
      </c>
      <c r="AB35" s="3">
        <v>9404822.7840000018</v>
      </c>
      <c r="AC35" s="3">
        <v>567323.25294624583</v>
      </c>
      <c r="AD35" s="3">
        <v>106390.86091327609</v>
      </c>
      <c r="AE35" s="3">
        <v>1.27</v>
      </c>
      <c r="AF35" s="3">
        <v>1.3125</v>
      </c>
      <c r="AG35" s="3">
        <v>0.71499999999999997</v>
      </c>
      <c r="AH35" s="3">
        <v>0.66249999999999998</v>
      </c>
      <c r="AI35" s="3">
        <v>128.16465065384719</v>
      </c>
      <c r="AJ35" s="3">
        <v>88.398784475165499</v>
      </c>
      <c r="AK35" s="3">
        <v>266.61282798936872</v>
      </c>
      <c r="AL35" s="3">
        <v>61.969299260799851</v>
      </c>
      <c r="AM35" s="3">
        <v>125.4743287892601</v>
      </c>
      <c r="AN35" s="3">
        <v>93.993508434137937</v>
      </c>
      <c r="AO35" s="3">
        <v>245.49144278976377</v>
      </c>
      <c r="AP35" s="3">
        <v>78.338565936308015</v>
      </c>
      <c r="AQ35" s="3">
        <v>104.29366578018566</v>
      </c>
      <c r="AR35" s="3">
        <v>516.38801436702158</v>
      </c>
      <c r="AS35" s="3">
        <v>1.0210442305253071</v>
      </c>
      <c r="AT35" s="3">
        <v>102.10442305253072</v>
      </c>
      <c r="AU35" s="3">
        <v>0.81681123543075673</v>
      </c>
      <c r="AV35" s="3">
        <v>-3.9904725079449956E-2</v>
      </c>
      <c r="AW35" s="3">
        <v>81.681123543075671</v>
      </c>
      <c r="AX35" s="3">
        <v>-3.9904725079448873E-2</v>
      </c>
      <c r="AY35" s="3">
        <v>5.8568473945150856</v>
      </c>
      <c r="AZ35" s="3">
        <v>23.427389578060343</v>
      </c>
      <c r="BA35" s="3">
        <v>85.737238098713277</v>
      </c>
      <c r="BB35" s="3">
        <v>99.883174369104239</v>
      </c>
      <c r="BC35" s="3">
        <v>4.4818582192681289</v>
      </c>
      <c r="BD35" s="3">
        <v>0.71245599422962158</v>
      </c>
      <c r="BE35" s="3">
        <v>2.8498239769184863</v>
      </c>
      <c r="BF35" s="3">
        <v>4.5432257206740081</v>
      </c>
      <c r="BG35" s="3">
        <v>0.6603151133571572</v>
      </c>
      <c r="BH35" s="3">
        <v>2.6412604534286288</v>
      </c>
      <c r="BI35" s="3">
        <v>4.6472106293877129</v>
      </c>
      <c r="BJ35" s="3">
        <v>6.2468584487244749</v>
      </c>
      <c r="BK35" s="3">
        <v>2.0825859032953749E-2</v>
      </c>
      <c r="BL35" s="3">
        <v>4.6259960450210453</v>
      </c>
      <c r="BM35" s="3">
        <v>-0.20234725680175547</v>
      </c>
      <c r="BN35" s="3">
        <v>-3.9912689133628221E-2</v>
      </c>
      <c r="BO35" s="3">
        <v>4.4028229291863354</v>
      </c>
      <c r="BP35" s="3">
        <v>-3.9912689133636547E-2</v>
      </c>
      <c r="BQ35" s="3">
        <v>4.5225491572997543</v>
      </c>
      <c r="BR35" s="3" t="e">
        <v>#NUM!</v>
      </c>
      <c r="BS35" s="3">
        <v>4.4512872481330739</v>
      </c>
      <c r="BT35" s="3">
        <v>16.414707134310284</v>
      </c>
      <c r="BU35" s="3">
        <v>16.932907953339349</v>
      </c>
      <c r="BV35" s="3">
        <v>4.608863357825709</v>
      </c>
      <c r="BW35" s="3">
        <v>15.126454829668253</v>
      </c>
      <c r="BX35" s="3">
        <v>4.6040012467357787</v>
      </c>
      <c r="BY35" s="3">
        <v>14.124859306817479</v>
      </c>
      <c r="BZ35" s="3">
        <v>9.4184014881614058</v>
      </c>
      <c r="CA35" s="3">
        <v>13.606658487788417</v>
      </c>
      <c r="CB35" s="3">
        <v>9.0262049274847573</v>
      </c>
      <c r="CC35" s="3">
        <v>13.248684531274652</v>
      </c>
      <c r="CD35" s="3">
        <v>11.57487495852839</v>
      </c>
    </row>
    <row r="36" spans="1:82">
      <c r="A36" s="3" t="s">
        <v>35</v>
      </c>
      <c r="B36" s="3">
        <v>511.72</v>
      </c>
      <c r="C36" s="3">
        <v>104.117608896074</v>
      </c>
      <c r="D36" s="3">
        <v>91.280267441812597</v>
      </c>
      <c r="E36" s="3"/>
      <c r="F36" s="15"/>
      <c r="G36" s="3">
        <v>90.7</v>
      </c>
      <c r="H36" s="3"/>
      <c r="I36" s="3">
        <v>5.45</v>
      </c>
      <c r="J36" s="3">
        <v>4.78</v>
      </c>
      <c r="K36" s="3">
        <v>13624971.212169001</v>
      </c>
      <c r="L36" s="3">
        <v>819844.65172648826</v>
      </c>
      <c r="M36" s="3">
        <v>101.04</v>
      </c>
      <c r="N36" s="3">
        <v>5.07</v>
      </c>
      <c r="O36" s="3">
        <v>2.36</v>
      </c>
      <c r="P36" s="3">
        <v>2517300</v>
      </c>
      <c r="Q36" s="3">
        <v>8333.7195675060084</v>
      </c>
      <c r="R36" s="3">
        <v>16618.967000000001</v>
      </c>
      <c r="S36" s="3">
        <v>6904.51</v>
      </c>
      <c r="T36" s="3">
        <v>302062</v>
      </c>
      <c r="U36" s="3"/>
      <c r="V36" s="3">
        <v>22739028.145888999</v>
      </c>
      <c r="W36" s="3">
        <v>1368257.6146814057</v>
      </c>
      <c r="X36" s="3"/>
      <c r="Y36" s="3">
        <v>3734625</v>
      </c>
      <c r="Z36" s="3">
        <v>12363.769689666358</v>
      </c>
      <c r="AA36" s="3">
        <v>16280.3</v>
      </c>
      <c r="AB36" s="3">
        <v>8330955.1160000004</v>
      </c>
      <c r="AC36" s="3">
        <v>501291.99462277046</v>
      </c>
      <c r="AD36" s="3">
        <v>93129.966476940433</v>
      </c>
      <c r="AE36" s="3">
        <v>1.3625</v>
      </c>
      <c r="AF36" s="3">
        <v>1.2675000000000001</v>
      </c>
      <c r="AG36" s="3">
        <v>1.1950000000000001</v>
      </c>
      <c r="AH36" s="3">
        <v>0.59</v>
      </c>
      <c r="AI36" s="3">
        <v>129.69621822916065</v>
      </c>
      <c r="AJ36" s="3">
        <v>89.455149949643726</v>
      </c>
      <c r="AK36" s="3">
        <v>279.35692116726057</v>
      </c>
      <c r="AL36" s="3">
        <v>64.931431765466087</v>
      </c>
      <c r="AM36" s="3">
        <v>126.21462732911674</v>
      </c>
      <c r="AN36" s="3">
        <v>94.548070133899358</v>
      </c>
      <c r="AO36" s="3">
        <v>251.2850408396022</v>
      </c>
      <c r="AP36" s="3">
        <v>80.187356092404883</v>
      </c>
      <c r="AQ36" s="3">
        <v>101.18142542190233</v>
      </c>
      <c r="AR36" s="3">
        <v>497.98328724386892</v>
      </c>
      <c r="AS36" s="3">
        <v>0.98465291252285037</v>
      </c>
      <c r="AT36" s="3">
        <v>98.465291252285013</v>
      </c>
      <c r="AU36" s="3">
        <v>0.87670345496432667</v>
      </c>
      <c r="AV36" s="3">
        <v>7.3324431564637997</v>
      </c>
      <c r="AW36" s="3">
        <v>87.670345496432674</v>
      </c>
      <c r="AX36" s="3">
        <v>7.3324431564638113</v>
      </c>
      <c r="AY36" s="3">
        <v>4.4236425997910223</v>
      </c>
      <c r="AZ36" s="3">
        <v>17.694570399164089</v>
      </c>
      <c r="BA36" s="3">
        <v>86.833709056812594</v>
      </c>
      <c r="BB36" s="3">
        <v>100.32756013779944</v>
      </c>
      <c r="BC36" s="3">
        <v>4.4937373817982058</v>
      </c>
      <c r="BD36" s="3">
        <v>1.1879162530076925</v>
      </c>
      <c r="BE36" s="3">
        <v>4.7516650120307702</v>
      </c>
      <c r="BF36" s="3">
        <v>4.5491083838321638</v>
      </c>
      <c r="BG36" s="3">
        <v>0.58826631581556654</v>
      </c>
      <c r="BH36" s="3">
        <v>2.3530652632622662</v>
      </c>
      <c r="BI36" s="3">
        <v>4.6169151967454045</v>
      </c>
      <c r="BJ36" s="3">
        <v>6.2105665167102444</v>
      </c>
      <c r="BK36" s="3">
        <v>-1.5466072981276105E-2</v>
      </c>
      <c r="BL36" s="3">
        <v>4.5897041130068148</v>
      </c>
      <c r="BM36" s="3">
        <v>-0.13158647952125874</v>
      </c>
      <c r="BN36" s="3">
        <v>7.0760777280496736</v>
      </c>
      <c r="BO36" s="3">
        <v>4.4735837064668331</v>
      </c>
      <c r="BP36" s="3">
        <v>7.0760777280497678</v>
      </c>
      <c r="BQ36" s="3">
        <v>4.5075573571210912</v>
      </c>
      <c r="BR36" s="3" t="e">
        <v>#NUM!</v>
      </c>
      <c r="BS36" s="3">
        <v>4.4639948994658081</v>
      </c>
      <c r="BT36" s="3">
        <v>16.42741478564302</v>
      </c>
      <c r="BU36" s="3">
        <v>16.939593307725584</v>
      </c>
      <c r="BV36" s="3">
        <v>4.6155164780422355</v>
      </c>
      <c r="BW36" s="3">
        <v>15.133157969902051</v>
      </c>
      <c r="BX36" s="3">
        <v>4.6084404342704453</v>
      </c>
      <c r="BY36" s="3">
        <v>14.129048674261211</v>
      </c>
      <c r="BZ36" s="3">
        <v>9.4225256755846889</v>
      </c>
      <c r="CA36" s="3">
        <v>13.616870152178647</v>
      </c>
      <c r="CB36" s="3">
        <v>9.0280651622089092</v>
      </c>
      <c r="CC36" s="3">
        <v>13.124944033889635</v>
      </c>
      <c r="CD36" s="3">
        <v>11.441751285555803</v>
      </c>
    </row>
    <row r="37" spans="1:82">
      <c r="A37" s="3" t="s">
        <v>36</v>
      </c>
      <c r="B37" s="3">
        <v>495.82</v>
      </c>
      <c r="C37" s="3">
        <v>106.606123720017</v>
      </c>
      <c r="D37" s="3">
        <v>95.318180237571795</v>
      </c>
      <c r="E37" s="3"/>
      <c r="F37" s="15"/>
      <c r="G37" s="3">
        <v>98.03</v>
      </c>
      <c r="H37" s="3"/>
      <c r="I37" s="3">
        <v>5.81</v>
      </c>
      <c r="J37" s="3">
        <v>7.23</v>
      </c>
      <c r="K37" s="3">
        <v>13951462.485458</v>
      </c>
      <c r="L37" s="3">
        <v>837413.92185004067</v>
      </c>
      <c r="M37" s="3">
        <v>101.4</v>
      </c>
      <c r="N37" s="3">
        <v>4.49</v>
      </c>
      <c r="O37" s="3">
        <v>3.97</v>
      </c>
      <c r="P37" s="3">
        <v>2520450</v>
      </c>
      <c r="Q37" s="3">
        <v>8323.0139781857088</v>
      </c>
      <c r="R37" s="3">
        <v>16660.174999999999</v>
      </c>
      <c r="S37" s="3">
        <v>7078.07</v>
      </c>
      <c r="T37" s="3">
        <v>302829</v>
      </c>
      <c r="U37" s="3"/>
      <c r="V37" s="3">
        <v>23151495.086371001</v>
      </c>
      <c r="W37" s="3">
        <v>1389630.9664436898</v>
      </c>
      <c r="X37" s="3"/>
      <c r="Y37" s="3">
        <v>3747950</v>
      </c>
      <c r="Z37" s="3">
        <v>12376.45668017264</v>
      </c>
      <c r="AA37" s="3">
        <v>16837.2</v>
      </c>
      <c r="AB37" s="3">
        <v>8348220.5040000007</v>
      </c>
      <c r="AC37" s="3">
        <v>501088.40417342557</v>
      </c>
      <c r="AD37" s="3">
        <v>91666.107662861512</v>
      </c>
      <c r="AE37" s="3">
        <v>1.4524999999999999</v>
      </c>
      <c r="AF37" s="3">
        <v>1.1225000000000001</v>
      </c>
      <c r="AG37" s="3">
        <v>1.8075000000000001</v>
      </c>
      <c r="AH37" s="3">
        <v>0.99250000000000005</v>
      </c>
      <c r="AI37" s="3">
        <v>132.04047737365275</v>
      </c>
      <c r="AJ37" s="3">
        <v>91.072051784983543</v>
      </c>
      <c r="AK37" s="3">
        <v>299.55442656765354</v>
      </c>
      <c r="AL37" s="3">
        <v>69.625974282109297</v>
      </c>
      <c r="AM37" s="3">
        <v>127.46730750535822</v>
      </c>
      <c r="AN37" s="3">
        <v>95.486459729978307</v>
      </c>
      <c r="AO37" s="3">
        <v>261.26105696093441</v>
      </c>
      <c r="AP37" s="3">
        <v>83.370794129273364</v>
      </c>
      <c r="AQ37" s="3">
        <v>98.037548566965555</v>
      </c>
      <c r="AR37" s="3">
        <v>478.64746980926742</v>
      </c>
      <c r="AS37" s="3">
        <v>0.94642056730025492</v>
      </c>
      <c r="AT37" s="3">
        <v>94.642056730025473</v>
      </c>
      <c r="AU37" s="3">
        <v>0.89411543081623457</v>
      </c>
      <c r="AV37" s="3">
        <v>1.9860735980122719</v>
      </c>
      <c r="AW37" s="3">
        <v>89.411543081623464</v>
      </c>
      <c r="AX37" s="3">
        <v>1.9860735980122712</v>
      </c>
      <c r="AY37" s="3">
        <v>-0.38378573107850089</v>
      </c>
      <c r="AZ37" s="3">
        <v>-1.5351429243140036</v>
      </c>
      <c r="BA37" s="3">
        <v>88.914480296097437</v>
      </c>
      <c r="BB37" s="3">
        <v>100.45310409935908</v>
      </c>
      <c r="BC37" s="3">
        <v>4.5116509710830845</v>
      </c>
      <c r="BD37" s="3">
        <v>1.7913589284878739</v>
      </c>
      <c r="BE37" s="3">
        <v>7.1654357139514957</v>
      </c>
      <c r="BF37" s="3">
        <v>4.5589844545023706</v>
      </c>
      <c r="BG37" s="3">
        <v>0.98760706702067935</v>
      </c>
      <c r="BH37" s="3">
        <v>3.9504282680827174</v>
      </c>
      <c r="BI37" s="3">
        <v>4.5853505539303798</v>
      </c>
      <c r="BJ37" s="3">
        <v>6.1709643552805478</v>
      </c>
      <c r="BK37" s="3">
        <v>-5.5068234410973131E-2</v>
      </c>
      <c r="BL37" s="3">
        <v>4.5501019515771182</v>
      </c>
      <c r="BM37" s="3">
        <v>-0.11192039489942657</v>
      </c>
      <c r="BN37" s="3">
        <v>1.9666084621832169</v>
      </c>
      <c r="BO37" s="3">
        <v>4.4932497910886653</v>
      </c>
      <c r="BP37" s="3">
        <v>1.9666084621832169</v>
      </c>
      <c r="BQ37" s="3">
        <v>4.5852735542736349</v>
      </c>
      <c r="BR37" s="3" t="e">
        <v>#NUM!</v>
      </c>
      <c r="BS37" s="3">
        <v>4.4876750122265934</v>
      </c>
      <c r="BT37" s="3">
        <v>16.451094898403806</v>
      </c>
      <c r="BU37" s="3">
        <v>16.957569918975775</v>
      </c>
      <c r="BV37" s="3">
        <v>4.619073091157083</v>
      </c>
      <c r="BW37" s="3">
        <v>15.136719581803225</v>
      </c>
      <c r="BX37" s="3">
        <v>4.609690992718372</v>
      </c>
      <c r="BY37" s="3">
        <v>14.144548778090567</v>
      </c>
      <c r="BZ37" s="3">
        <v>9.4235512920385354</v>
      </c>
      <c r="CA37" s="3">
        <v>13.638073757518596</v>
      </c>
      <c r="CB37" s="3">
        <v>9.0267797252095061</v>
      </c>
      <c r="CC37" s="3">
        <v>13.124537819936553</v>
      </c>
      <c r="CD37" s="3">
        <v>11.425907989738675</v>
      </c>
    </row>
    <row r="38" spans="1:82">
      <c r="A38" s="3" t="s">
        <v>37</v>
      </c>
      <c r="B38" s="3">
        <v>439.09</v>
      </c>
      <c r="C38" s="3">
        <v>115.648311979799</v>
      </c>
      <c r="D38" s="3">
        <v>94.952362662696302</v>
      </c>
      <c r="E38" s="3"/>
      <c r="F38" s="15"/>
      <c r="G38" s="3">
        <v>93.95</v>
      </c>
      <c r="H38" s="3"/>
      <c r="I38" s="3">
        <v>6.22</v>
      </c>
      <c r="J38" s="3">
        <v>8.01</v>
      </c>
      <c r="K38" s="3">
        <v>14235378.847879</v>
      </c>
      <c r="L38" s="3">
        <v>852338.6837270573</v>
      </c>
      <c r="M38" s="3">
        <v>100.71</v>
      </c>
      <c r="N38" s="3">
        <v>3.17</v>
      </c>
      <c r="O38" s="3">
        <v>4.09</v>
      </c>
      <c r="P38" s="3">
        <v>2515250</v>
      </c>
      <c r="Q38" s="3">
        <v>8287.6432483014505</v>
      </c>
      <c r="R38" s="3">
        <v>16701.552</v>
      </c>
      <c r="S38" s="3">
        <v>7180.1270000000004</v>
      </c>
      <c r="T38" s="3">
        <v>303494</v>
      </c>
      <c r="U38" s="3"/>
      <c r="V38" s="3">
        <v>23606373.243730001</v>
      </c>
      <c r="W38" s="3">
        <v>1413423.9287300967</v>
      </c>
      <c r="X38" s="3"/>
      <c r="Y38" s="3">
        <v>3722375</v>
      </c>
      <c r="Z38" s="3">
        <v>12265.069490665384</v>
      </c>
      <c r="AA38" s="3">
        <v>17844.7</v>
      </c>
      <c r="AB38" s="3">
        <v>7835429.3229999999</v>
      </c>
      <c r="AC38" s="3">
        <v>469143.78514044679</v>
      </c>
      <c r="AD38" s="3">
        <v>84346.460069008855</v>
      </c>
      <c r="AE38" s="3">
        <v>1.5549999999999999</v>
      </c>
      <c r="AF38" s="3">
        <v>0.79249999999999998</v>
      </c>
      <c r="AG38" s="3">
        <v>2.0024999999999999</v>
      </c>
      <c r="AH38" s="3">
        <v>1.0225</v>
      </c>
      <c r="AI38" s="3">
        <v>134.68458793306013</v>
      </c>
      <c r="AJ38" s="3">
        <v>92.895769621977834</v>
      </c>
      <c r="AK38" s="3">
        <v>323.54873613572261</v>
      </c>
      <c r="AL38" s="3">
        <v>75.203014822106255</v>
      </c>
      <c r="AM38" s="3">
        <v>128.7706607246005</v>
      </c>
      <c r="AN38" s="3">
        <v>96.462808780717324</v>
      </c>
      <c r="AO38" s="3">
        <v>271.94663419063659</v>
      </c>
      <c r="AP38" s="3">
        <v>86.780659609160622</v>
      </c>
      <c r="AQ38" s="3">
        <v>86.820433222276037</v>
      </c>
      <c r="AR38" s="3">
        <v>419.80979624533467</v>
      </c>
      <c r="AS38" s="3">
        <v>0.83008195087511416</v>
      </c>
      <c r="AT38" s="3">
        <v>83.00819508751141</v>
      </c>
      <c r="AU38" s="3">
        <v>0.82104408648249194</v>
      </c>
      <c r="AV38" s="3">
        <v>-8.1724732417419599</v>
      </c>
      <c r="AW38" s="3">
        <v>82.104408648249191</v>
      </c>
      <c r="AX38" s="3">
        <v>-8.1724732417419723</v>
      </c>
      <c r="AY38" s="3">
        <v>7.5376838002415791</v>
      </c>
      <c r="AZ38" s="3">
        <v>30.150735200966317</v>
      </c>
      <c r="BA38" s="3">
        <v>90.723916105320626</v>
      </c>
      <c r="BB38" s="3">
        <v>100.24585692472094</v>
      </c>
      <c r="BC38" s="3">
        <v>4.5314781078828261</v>
      </c>
      <c r="BD38" s="3">
        <v>1.9827136799741574</v>
      </c>
      <c r="BE38" s="3">
        <v>7.9308547198966295</v>
      </c>
      <c r="BF38" s="3">
        <v>4.5691575328227065</v>
      </c>
      <c r="BG38" s="3">
        <v>1.0173078320335982</v>
      </c>
      <c r="BH38" s="3">
        <v>4.0692313281343928</v>
      </c>
      <c r="BI38" s="3">
        <v>4.4638419997493006</v>
      </c>
      <c r="BJ38" s="3">
        <v>6.0398017426200639</v>
      </c>
      <c r="BK38" s="3">
        <v>-0.18623084707145743</v>
      </c>
      <c r="BL38" s="3">
        <v>4.4189393389166343</v>
      </c>
      <c r="BM38" s="3">
        <v>-0.19717847245438003</v>
      </c>
      <c r="BN38" s="3">
        <v>-8.5258077554953466</v>
      </c>
      <c r="BO38" s="3">
        <v>4.4079917135337112</v>
      </c>
      <c r="BP38" s="3">
        <v>-8.525807755495407</v>
      </c>
      <c r="BQ38" s="3">
        <v>4.5427627258594745</v>
      </c>
      <c r="BR38" s="3" t="e">
        <v>#NUM!</v>
      </c>
      <c r="BS38" s="3">
        <v>4.5078210059935504</v>
      </c>
      <c r="BT38" s="3">
        <v>16.471240892170762</v>
      </c>
      <c r="BU38" s="3">
        <v>16.977027286238595</v>
      </c>
      <c r="BV38" s="3">
        <v>4.6122450996600532</v>
      </c>
      <c r="BW38" s="3">
        <v>15.12987246339288</v>
      </c>
      <c r="BX38" s="3">
        <v>4.6076257378984717</v>
      </c>
      <c r="BY38" s="3">
        <v>14.161525637002258</v>
      </c>
      <c r="BZ38" s="3">
        <v>9.4145106224462403</v>
      </c>
      <c r="CA38" s="3">
        <v>13.655739242934425</v>
      </c>
      <c r="CB38" s="3">
        <v>9.0225209192076559</v>
      </c>
      <c r="CC38" s="3">
        <v>13.058664578567566</v>
      </c>
      <c r="CD38" s="3">
        <v>11.342688119921077</v>
      </c>
    </row>
    <row r="39" spans="1:82">
      <c r="A39" s="3" t="s">
        <v>38</v>
      </c>
      <c r="B39" s="3">
        <v>520.14</v>
      </c>
      <c r="C39" s="3">
        <v>111.604416973892</v>
      </c>
      <c r="D39" s="3">
        <v>102.109571521069</v>
      </c>
      <c r="E39" s="3"/>
      <c r="F39" s="15"/>
      <c r="G39" s="3">
        <v>96.28</v>
      </c>
      <c r="H39" s="3"/>
      <c r="I39" s="3">
        <v>6.38</v>
      </c>
      <c r="J39" s="3">
        <v>8.8800000000000008</v>
      </c>
      <c r="K39" s="3">
        <v>14399625.930191001</v>
      </c>
      <c r="L39" s="3">
        <v>860037.2435777738</v>
      </c>
      <c r="M39" s="3">
        <v>101.21</v>
      </c>
      <c r="N39" s="3">
        <v>2.08</v>
      </c>
      <c r="O39" s="3">
        <v>4.37</v>
      </c>
      <c r="P39" s="3">
        <v>2519475</v>
      </c>
      <c r="Q39" s="3">
        <v>8283.3870331404523</v>
      </c>
      <c r="R39" s="3">
        <v>16743.026000000002</v>
      </c>
      <c r="S39" s="3">
        <v>7186.1310000000003</v>
      </c>
      <c r="T39" s="3">
        <v>304160</v>
      </c>
      <c r="U39" s="3"/>
      <c r="V39" s="3">
        <v>23592820.578662999</v>
      </c>
      <c r="W39" s="3">
        <v>1409113.2976000274</v>
      </c>
      <c r="X39" s="3"/>
      <c r="Y39" s="3">
        <v>3740850</v>
      </c>
      <c r="Z39" s="3">
        <v>12298.954497632823</v>
      </c>
      <c r="AA39" s="3">
        <v>20147.599999999999</v>
      </c>
      <c r="AB39" s="3">
        <v>10479572.663999999</v>
      </c>
      <c r="AC39" s="3">
        <v>625906.73059935507</v>
      </c>
      <c r="AD39" s="3">
        <v>110360.01722982664</v>
      </c>
      <c r="AE39" s="3">
        <v>1.595</v>
      </c>
      <c r="AF39" s="3">
        <v>0.52</v>
      </c>
      <c r="AG39" s="3">
        <v>2.2200000000000002</v>
      </c>
      <c r="AH39" s="3">
        <v>1.0925</v>
      </c>
      <c r="AI39" s="3">
        <v>137.67458578517406</v>
      </c>
      <c r="AJ39" s="3">
        <v>94.958055707585729</v>
      </c>
      <c r="AK39" s="3">
        <v>352.27986390457477</v>
      </c>
      <c r="AL39" s="3">
        <v>81.881042538309273</v>
      </c>
      <c r="AM39" s="3">
        <v>130.17748019301678</v>
      </c>
      <c r="AN39" s="3">
        <v>97.516664966646672</v>
      </c>
      <c r="AO39" s="3">
        <v>283.8307021047674</v>
      </c>
      <c r="AP39" s="3">
        <v>90.572974434080948</v>
      </c>
      <c r="AQ39" s="3">
        <v>102.84629605829024</v>
      </c>
      <c r="AR39" s="3">
        <v>491.81564020283668</v>
      </c>
      <c r="AS39" s="3">
        <v>0.97245774096201965</v>
      </c>
      <c r="AT39" s="3">
        <v>97.24577409620197</v>
      </c>
      <c r="AU39" s="3">
        <v>0.91492410685641445</v>
      </c>
      <c r="AV39" s="3">
        <v>11.434224047105955</v>
      </c>
      <c r="AW39" s="3">
        <v>91.492410685641445</v>
      </c>
      <c r="AX39" s="3">
        <v>11.43422404710596</v>
      </c>
      <c r="AY39" s="3">
        <v>4.1134370470757853</v>
      </c>
      <c r="AZ39" s="3">
        <v>16.453748188303141</v>
      </c>
      <c r="BA39" s="3">
        <v>91.770684068116211</v>
      </c>
      <c r="BB39" s="3">
        <v>100.41424525411442</v>
      </c>
      <c r="BC39" s="3">
        <v>4.5534352752348681</v>
      </c>
      <c r="BD39" s="3">
        <v>2.1957167352042006</v>
      </c>
      <c r="BE39" s="3">
        <v>8.7828669408168025</v>
      </c>
      <c r="BF39" s="3">
        <v>4.580023286133013</v>
      </c>
      <c r="BG39" s="3">
        <v>1.0865753310306481</v>
      </c>
      <c r="BH39" s="3">
        <v>4.3463013241225923</v>
      </c>
      <c r="BI39" s="3">
        <v>4.6332356024051746</v>
      </c>
      <c r="BJ39" s="3">
        <v>6.1981039312342014</v>
      </c>
      <c r="BK39" s="3">
        <v>-2.7928658457319316E-2</v>
      </c>
      <c r="BL39" s="3">
        <v>4.5772415275307718</v>
      </c>
      <c r="BM39" s="3">
        <v>-8.8914160472926648E-2</v>
      </c>
      <c r="BN39" s="3">
        <v>10.826431198145338</v>
      </c>
      <c r="BO39" s="3">
        <v>4.5162560255151645</v>
      </c>
      <c r="BP39" s="3">
        <v>10.826431198145325</v>
      </c>
      <c r="BQ39" s="3">
        <v>4.567260612914871</v>
      </c>
      <c r="BR39" s="3" t="e">
        <v>#NUM!</v>
      </c>
      <c r="BS39" s="3">
        <v>4.5192929009615384</v>
      </c>
      <c r="BT39" s="3">
        <v>16.482712787138748</v>
      </c>
      <c r="BU39" s="3">
        <v>16.976453010945232</v>
      </c>
      <c r="BV39" s="3">
        <v>4.6171975662008098</v>
      </c>
      <c r="BW39" s="3">
        <v>15.134823416295454</v>
      </c>
      <c r="BX39" s="3">
        <v>4.6093040821940434</v>
      </c>
      <c r="BY39" s="3">
        <v>14.158471197584255</v>
      </c>
      <c r="BZ39" s="3">
        <v>9.4172695375553346</v>
      </c>
      <c r="CA39" s="3">
        <v>13.664730973777775</v>
      </c>
      <c r="CB39" s="3">
        <v>9.0220072257097499</v>
      </c>
      <c r="CC39" s="3">
        <v>13.346956646328941</v>
      </c>
      <c r="CD39" s="3">
        <v>11.611503184455048</v>
      </c>
    </row>
    <row r="40" spans="1:82">
      <c r="A40" s="3" t="s">
        <v>39</v>
      </c>
      <c r="B40" s="3">
        <v>552.47</v>
      </c>
      <c r="C40" s="3">
        <v>96.369222038355005</v>
      </c>
      <c r="D40" s="3">
        <v>106.309784464627</v>
      </c>
      <c r="E40" s="3"/>
      <c r="F40" s="15"/>
      <c r="G40" s="3">
        <v>94.17</v>
      </c>
      <c r="H40" s="3"/>
      <c r="I40" s="3">
        <v>7.58</v>
      </c>
      <c r="J40" s="3">
        <v>9.33</v>
      </c>
      <c r="K40" s="3">
        <v>14277016.473409001</v>
      </c>
      <c r="L40" s="3">
        <v>850619.713216251</v>
      </c>
      <c r="M40" s="3">
        <v>100.72</v>
      </c>
      <c r="N40" s="3">
        <v>1.94</v>
      </c>
      <c r="O40" s="3">
        <v>5.3</v>
      </c>
      <c r="P40" s="3">
        <v>2501275</v>
      </c>
      <c r="Q40" s="3">
        <v>8203.5375300916348</v>
      </c>
      <c r="R40" s="3">
        <v>16784.253000000001</v>
      </c>
      <c r="S40" s="3">
        <v>7160.6540000000014</v>
      </c>
      <c r="T40" s="3">
        <v>304902</v>
      </c>
      <c r="U40" s="3"/>
      <c r="V40" s="3">
        <v>23521662.081549</v>
      </c>
      <c r="W40" s="3">
        <v>1401412.5073989888</v>
      </c>
      <c r="X40" s="3"/>
      <c r="Y40" s="3">
        <v>3722900</v>
      </c>
      <c r="Z40" s="3">
        <v>12210.152770398357</v>
      </c>
      <c r="AA40" s="3">
        <v>24170.1</v>
      </c>
      <c r="AB40" s="3">
        <v>13353255.147</v>
      </c>
      <c r="AC40" s="3">
        <v>795582.33226107829</v>
      </c>
      <c r="AD40" s="3">
        <v>137417.40703675209</v>
      </c>
      <c r="AE40" s="3">
        <v>1.895</v>
      </c>
      <c r="AF40" s="3">
        <v>0.48499999999999999</v>
      </c>
      <c r="AG40" s="3">
        <v>2.3325</v>
      </c>
      <c r="AH40" s="3">
        <v>1.325</v>
      </c>
      <c r="AI40" s="3">
        <v>140.88584549861324</v>
      </c>
      <c r="AJ40" s="3">
        <v>97.172952356965155</v>
      </c>
      <c r="AK40" s="3">
        <v>385.14757520687158</v>
      </c>
      <c r="AL40" s="3">
        <v>89.520543807133535</v>
      </c>
      <c r="AM40" s="3">
        <v>131.90233180557425</v>
      </c>
      <c r="AN40" s="3">
        <v>98.808760777454737</v>
      </c>
      <c r="AO40" s="3">
        <v>298.87372931632007</v>
      </c>
      <c r="AP40" s="3">
        <v>95.373342079087237</v>
      </c>
      <c r="AQ40" s="3">
        <v>109.23884566332835</v>
      </c>
      <c r="AR40" s="3">
        <v>517.24203375237505</v>
      </c>
      <c r="AS40" s="3">
        <v>1.0227328668644773</v>
      </c>
      <c r="AT40" s="3">
        <v>102.27328668644772</v>
      </c>
      <c r="AU40" s="3">
        <v>1.1031508008056312</v>
      </c>
      <c r="AV40" s="3">
        <v>20.572929769655364</v>
      </c>
      <c r="AW40" s="3">
        <v>110.31508008056312</v>
      </c>
      <c r="AX40" s="3">
        <v>20.572929769655364</v>
      </c>
      <c r="AY40" s="3">
        <v>-10.127766231791302</v>
      </c>
      <c r="AZ40" s="3">
        <v>-40.511064927165208</v>
      </c>
      <c r="BA40" s="3">
        <v>90.989278094332349</v>
      </c>
      <c r="BB40" s="3">
        <v>99.68888014288099</v>
      </c>
      <c r="BC40" s="3">
        <v>4.5764924048102316</v>
      </c>
      <c r="BD40" s="3">
        <v>2.3057129575363433</v>
      </c>
      <c r="BE40" s="3">
        <v>9.2228518301453732</v>
      </c>
      <c r="BF40" s="3">
        <v>4.5931862726592936</v>
      </c>
      <c r="BG40" s="3">
        <v>1.3162986526280562</v>
      </c>
      <c r="BH40" s="3">
        <v>5.2651946105122249</v>
      </c>
      <c r="BI40" s="3">
        <v>4.6935367295717194</v>
      </c>
      <c r="BJ40" s="3">
        <v>6.2485109153516643</v>
      </c>
      <c r="BK40" s="3">
        <v>2.2478325660143624E-2</v>
      </c>
      <c r="BL40" s="3">
        <v>4.6276485116482347</v>
      </c>
      <c r="BM40" s="3">
        <v>9.8170449698310319E-2</v>
      </c>
      <c r="BN40" s="3">
        <v>18.708461017123696</v>
      </c>
      <c r="BO40" s="3">
        <v>4.703340635686402</v>
      </c>
      <c r="BP40" s="3">
        <v>18.708461017123756</v>
      </c>
      <c r="BQ40" s="3">
        <v>4.545101659521972</v>
      </c>
      <c r="BR40" s="3" t="e">
        <v>#NUM!</v>
      </c>
      <c r="BS40" s="3">
        <v>4.5107416764359538</v>
      </c>
      <c r="BT40" s="3">
        <v>16.474161562613165</v>
      </c>
      <c r="BU40" s="3">
        <v>16.973432345230449</v>
      </c>
      <c r="BV40" s="3">
        <v>4.6123443897360916</v>
      </c>
      <c r="BW40" s="3">
        <v>15.130013492435024</v>
      </c>
      <c r="BX40" s="3">
        <v>4.602054137576804</v>
      </c>
      <c r="BY40" s="3">
        <v>14.152991219810232</v>
      </c>
      <c r="BZ40" s="3">
        <v>9.4100230789346142</v>
      </c>
      <c r="CA40" s="3">
        <v>13.653720437192948</v>
      </c>
      <c r="CB40" s="3">
        <v>9.0123207463322199</v>
      </c>
      <c r="CC40" s="3">
        <v>13.586829618904266</v>
      </c>
      <c r="CD40" s="3">
        <v>11.830778339514252</v>
      </c>
    </row>
    <row r="41" spans="1:82">
      <c r="A41" s="3" t="s">
        <v>40</v>
      </c>
      <c r="B41" s="3">
        <v>629.11</v>
      </c>
      <c r="C41" s="3">
        <v>74.980635265726505</v>
      </c>
      <c r="D41" s="3">
        <v>95.542978012528394</v>
      </c>
      <c r="E41" s="3"/>
      <c r="F41" s="15"/>
      <c r="G41" s="3">
        <v>97.77</v>
      </c>
      <c r="H41" s="3"/>
      <c r="I41" s="3">
        <v>8.24</v>
      </c>
      <c r="J41" s="3">
        <v>8.6</v>
      </c>
      <c r="K41" s="3">
        <v>14169886.782135</v>
      </c>
      <c r="L41" s="3">
        <v>842164.84941859264</v>
      </c>
      <c r="M41" s="3">
        <v>98.6</v>
      </c>
      <c r="N41" s="3">
        <v>0.5</v>
      </c>
      <c r="O41" s="3">
        <v>1.6</v>
      </c>
      <c r="P41" s="3">
        <v>2471175</v>
      </c>
      <c r="Q41" s="3">
        <v>8085.8822836500703</v>
      </c>
      <c r="R41" s="3">
        <v>16825.55</v>
      </c>
      <c r="S41" s="3">
        <v>7285.0879999999997</v>
      </c>
      <c r="T41" s="3">
        <v>305616</v>
      </c>
      <c r="U41" s="3"/>
      <c r="V41" s="3">
        <v>23116862.450061999</v>
      </c>
      <c r="W41" s="3">
        <v>1373914.2227185441</v>
      </c>
      <c r="X41" s="3"/>
      <c r="Y41" s="3">
        <v>3644250</v>
      </c>
      <c r="Z41" s="3">
        <v>11924.277524736925</v>
      </c>
      <c r="AA41" s="3">
        <v>23072.799999999999</v>
      </c>
      <c r="AB41" s="3">
        <v>14515329.208000001</v>
      </c>
      <c r="AC41" s="3">
        <v>862695.67461390572</v>
      </c>
      <c r="AD41" s="3">
        <v>146232.23617054918</v>
      </c>
      <c r="AE41" s="3">
        <v>2.06</v>
      </c>
      <c r="AF41" s="3">
        <v>0.125</v>
      </c>
      <c r="AG41" s="3">
        <v>2.15</v>
      </c>
      <c r="AH41" s="3">
        <v>0.4</v>
      </c>
      <c r="AI41" s="3">
        <v>143.91489117683344</v>
      </c>
      <c r="AJ41" s="3">
        <v>99.262170832639924</v>
      </c>
      <c r="AK41" s="3">
        <v>418.27026667466254</v>
      </c>
      <c r="AL41" s="3">
        <v>97.219310574547023</v>
      </c>
      <c r="AM41" s="3">
        <v>132.42994113279656</v>
      </c>
      <c r="AN41" s="3">
        <v>99.203995820564572</v>
      </c>
      <c r="AO41" s="3">
        <v>303.65570898538118</v>
      </c>
      <c r="AP41" s="3">
        <v>96.899315552352633</v>
      </c>
      <c r="AQ41" s="3">
        <v>124.39272756033179</v>
      </c>
      <c r="AR41" s="3">
        <v>578.90465388799794</v>
      </c>
      <c r="AS41" s="3">
        <v>1.144657196587209</v>
      </c>
      <c r="AT41" s="3">
        <v>114.46571965872089</v>
      </c>
      <c r="AU41" s="3">
        <v>1.2742353765599648</v>
      </c>
      <c r="AV41" s="3">
        <v>15.508720623634634</v>
      </c>
      <c r="AW41" s="3">
        <v>127.42353765599648</v>
      </c>
      <c r="AX41" s="3">
        <v>15.508720623634641</v>
      </c>
      <c r="AY41" s="3">
        <v>-13.985398539476702</v>
      </c>
      <c r="AZ41" s="3">
        <v>-55.941594157906806</v>
      </c>
      <c r="BA41" s="3">
        <v>90.306526674268852</v>
      </c>
      <c r="BB41" s="3">
        <v>98.48923784353336</v>
      </c>
      <c r="BC41" s="3">
        <v>4.5977645400857714</v>
      </c>
      <c r="BD41" s="3">
        <v>2.1272135275539839</v>
      </c>
      <c r="BE41" s="3">
        <v>8.5088541102159354</v>
      </c>
      <c r="BF41" s="3">
        <v>4.597178293928831</v>
      </c>
      <c r="BG41" s="3">
        <v>0.39920212695374602</v>
      </c>
      <c r="BH41" s="3">
        <v>1.5968085078149841</v>
      </c>
      <c r="BI41" s="3">
        <v>4.8234437184702692</v>
      </c>
      <c r="BJ41" s="3">
        <v>6.3611377902442117</v>
      </c>
      <c r="BK41" s="3">
        <v>0.13510520055269076</v>
      </c>
      <c r="BL41" s="3">
        <v>4.7402753865407821</v>
      </c>
      <c r="BM41" s="3">
        <v>0.2423462940567733</v>
      </c>
      <c r="BN41" s="3">
        <v>14.417584435846297</v>
      </c>
      <c r="BO41" s="3">
        <v>4.8475164800448649</v>
      </c>
      <c r="BP41" s="3">
        <v>14.417584435846287</v>
      </c>
      <c r="BQ41" s="3">
        <v>4.5826177815175795</v>
      </c>
      <c r="BR41" s="3" t="e">
        <v>#NUM!</v>
      </c>
      <c r="BS41" s="3">
        <v>4.5032097354884302</v>
      </c>
      <c r="BT41" s="3">
        <v>16.466629621665643</v>
      </c>
      <c r="BU41" s="3">
        <v>16.956072885382149</v>
      </c>
      <c r="BV41" s="3">
        <v>4.5910712616085894</v>
      </c>
      <c r="BW41" s="3">
        <v>15.10866114093626</v>
      </c>
      <c r="BX41" s="3">
        <v>4.5899472817369409</v>
      </c>
      <c r="BY41" s="3">
        <v>14.133174320935424</v>
      </c>
      <c r="BZ41" s="3">
        <v>9.3863317289934791</v>
      </c>
      <c r="CA41" s="3">
        <v>13.643731057218917</v>
      </c>
      <c r="CB41" s="3">
        <v>8.9978748920499871</v>
      </c>
      <c r="CC41" s="3">
        <v>13.667817271274316</v>
      </c>
      <c r="CD41" s="3">
        <v>11.892951295635273</v>
      </c>
    </row>
    <row r="42" spans="1:82">
      <c r="A42" s="3" t="s">
        <v>41</v>
      </c>
      <c r="B42" s="3">
        <v>582.1</v>
      </c>
      <c r="C42" s="3">
        <v>74.642937477485901</v>
      </c>
      <c r="D42" s="3">
        <v>82.180911760991705</v>
      </c>
      <c r="E42" s="3"/>
      <c r="F42" s="15"/>
      <c r="G42" s="3">
        <v>91.04</v>
      </c>
      <c r="H42" s="3"/>
      <c r="I42" s="3">
        <v>5.49</v>
      </c>
      <c r="J42" s="3">
        <v>4.53</v>
      </c>
      <c r="K42" s="3">
        <v>13971393.785498001</v>
      </c>
      <c r="L42" s="3">
        <v>828332.73346947401</v>
      </c>
      <c r="M42" s="3">
        <v>97.23</v>
      </c>
      <c r="N42" s="3">
        <v>0.18</v>
      </c>
      <c r="O42" s="3">
        <v>-0.04</v>
      </c>
      <c r="P42" s="3">
        <v>2462700</v>
      </c>
      <c r="Q42" s="3">
        <v>8041.8107544156974</v>
      </c>
      <c r="R42" s="3">
        <v>16866.885999999999</v>
      </c>
      <c r="S42" s="3">
        <v>7276.6629999999996</v>
      </c>
      <c r="T42" s="3">
        <v>306237</v>
      </c>
      <c r="U42" s="3"/>
      <c r="V42" s="3">
        <v>22838927.606621001</v>
      </c>
      <c r="W42" s="3">
        <v>1354069.0087441751</v>
      </c>
      <c r="X42" s="3"/>
      <c r="Y42" s="3">
        <v>3593750</v>
      </c>
      <c r="Z42" s="3">
        <v>11735.192024477774</v>
      </c>
      <c r="AA42" s="3">
        <v>23267.3</v>
      </c>
      <c r="AB42" s="3">
        <v>13543895.33</v>
      </c>
      <c r="AC42" s="3">
        <v>802987.30482911912</v>
      </c>
      <c r="AD42" s="3">
        <v>134917.74592139432</v>
      </c>
      <c r="AE42" s="3">
        <v>1.3725000000000001</v>
      </c>
      <c r="AF42" s="3">
        <v>4.4999999999999998E-2</v>
      </c>
      <c r="AG42" s="3">
        <v>1.1325000000000001</v>
      </c>
      <c r="AH42" s="3">
        <v>-0.01</v>
      </c>
      <c r="AI42" s="3">
        <v>145.54472731941107</v>
      </c>
      <c r="AJ42" s="3">
        <v>100.38631491731958</v>
      </c>
      <c r="AK42" s="3">
        <v>437.21790975502472</v>
      </c>
      <c r="AL42" s="3">
        <v>101.623345343574</v>
      </c>
      <c r="AM42" s="3">
        <v>132.41669813868327</v>
      </c>
      <c r="AN42" s="3">
        <v>99.194075420982514</v>
      </c>
      <c r="AO42" s="3">
        <v>303.53424670178703</v>
      </c>
      <c r="AP42" s="3">
        <v>96.860555826131687</v>
      </c>
      <c r="AQ42" s="3">
        <v>115.09752938733948</v>
      </c>
      <c r="AR42" s="3">
        <v>529.59500083688386</v>
      </c>
      <c r="AS42" s="3">
        <v>1.0471581544788062</v>
      </c>
      <c r="AT42" s="3">
        <v>104.71581544788062</v>
      </c>
      <c r="AU42" s="3">
        <v>1.1009871065937007</v>
      </c>
      <c r="AV42" s="3">
        <v>-13.596253341669101</v>
      </c>
      <c r="AW42" s="3">
        <v>110.09871065937007</v>
      </c>
      <c r="AX42" s="3">
        <v>-13.596253341669106</v>
      </c>
      <c r="AY42" s="3">
        <v>-1.3622041784761341</v>
      </c>
      <c r="AZ42" s="3">
        <v>-5.4488167139045363</v>
      </c>
      <c r="BA42" s="3">
        <v>89.041505056872836</v>
      </c>
      <c r="BB42" s="3">
        <v>98.151464804099106</v>
      </c>
      <c r="BC42" s="3">
        <v>4.6090258923627889</v>
      </c>
      <c r="BD42" s="3">
        <v>1.1261352277017522</v>
      </c>
      <c r="BE42" s="3">
        <v>4.5045409108070089</v>
      </c>
      <c r="BF42" s="3">
        <v>4.5970782889284978</v>
      </c>
      <c r="BG42" s="3">
        <v>-1.0000500033324755E-2</v>
      </c>
      <c r="BH42" s="3">
        <v>-4.000200013329902E-2</v>
      </c>
      <c r="BI42" s="3">
        <v>4.7457798505742605</v>
      </c>
      <c r="BJ42" s="3">
        <v>6.2721125650708514</v>
      </c>
      <c r="BK42" s="3">
        <v>4.6079975379330666E-2</v>
      </c>
      <c r="BL42" s="3">
        <v>4.6512501613674218</v>
      </c>
      <c r="BM42" s="3">
        <v>9.6207147039548482E-2</v>
      </c>
      <c r="BN42" s="3">
        <v>-14.61391470172248</v>
      </c>
      <c r="BO42" s="3">
        <v>4.70137733302764</v>
      </c>
      <c r="BP42" s="3">
        <v>-14.613914701722486</v>
      </c>
      <c r="BQ42" s="3">
        <v>4.5112989703780206</v>
      </c>
      <c r="BR42" s="3" t="e">
        <v>#NUM!</v>
      </c>
      <c r="BS42" s="3">
        <v>4.4891026099788895</v>
      </c>
      <c r="BT42" s="3">
        <v>16.452522496156103</v>
      </c>
      <c r="BU42" s="3">
        <v>16.943976989225135</v>
      </c>
      <c r="BV42" s="3">
        <v>4.5770793058215657</v>
      </c>
      <c r="BW42" s="3">
        <v>15.094706783527798</v>
      </c>
      <c r="BX42" s="3">
        <v>4.5865118447486415</v>
      </c>
      <c r="BY42" s="3">
        <v>14.118624697731805</v>
      </c>
      <c r="BZ42" s="3">
        <v>9.3703474715494366</v>
      </c>
      <c r="CA42" s="3">
        <v>13.627170204662773</v>
      </c>
      <c r="CB42" s="3">
        <v>8.9924095550261054</v>
      </c>
      <c r="CC42" s="3">
        <v>13.596094183126613</v>
      </c>
      <c r="CD42" s="3">
        <v>11.812420582257152</v>
      </c>
    </row>
    <row r="43" spans="1:82">
      <c r="A43" s="3" t="s">
        <v>42</v>
      </c>
      <c r="B43" s="3">
        <v>529.07000000000005</v>
      </c>
      <c r="C43" s="3">
        <v>83.574781864792897</v>
      </c>
      <c r="D43" s="3">
        <v>81.061439947073694</v>
      </c>
      <c r="E43" s="3"/>
      <c r="F43" s="15"/>
      <c r="G43" s="3">
        <v>93.3</v>
      </c>
      <c r="H43" s="3"/>
      <c r="I43" s="3">
        <v>1.4</v>
      </c>
      <c r="J43" s="3">
        <v>1.52</v>
      </c>
      <c r="K43" s="3">
        <v>13901829.923071001</v>
      </c>
      <c r="L43" s="3">
        <v>822186.77169583563</v>
      </c>
      <c r="M43" s="3">
        <v>97.1</v>
      </c>
      <c r="N43" s="3">
        <v>0.18</v>
      </c>
      <c r="O43" s="3">
        <v>-1.1499999999999999</v>
      </c>
      <c r="P43" s="3">
        <v>2451600</v>
      </c>
      <c r="Q43" s="3">
        <v>7989.1548754179348</v>
      </c>
      <c r="R43" s="3">
        <v>16908.36</v>
      </c>
      <c r="S43" s="3">
        <v>7296.6940000000004</v>
      </c>
      <c r="T43" s="3">
        <v>306866</v>
      </c>
      <c r="U43" s="3"/>
      <c r="V43" s="3">
        <v>22957113.754214</v>
      </c>
      <c r="W43" s="3">
        <v>1357737.4597071507</v>
      </c>
      <c r="X43" s="3"/>
      <c r="Y43" s="3">
        <v>3588900</v>
      </c>
      <c r="Z43" s="3">
        <v>11695.332816278114</v>
      </c>
      <c r="AA43" s="3">
        <v>23362.1</v>
      </c>
      <c r="AB43" s="3">
        <v>12360186.247</v>
      </c>
      <c r="AC43" s="3">
        <v>731010.35505513242</v>
      </c>
      <c r="AD43" s="3">
        <v>122660.09918614672</v>
      </c>
      <c r="AE43" s="3">
        <v>0.35</v>
      </c>
      <c r="AF43" s="3">
        <v>4.4999999999999998E-2</v>
      </c>
      <c r="AG43" s="3">
        <v>0.38</v>
      </c>
      <c r="AH43" s="3">
        <v>-0.28749999999999998</v>
      </c>
      <c r="AI43" s="3">
        <v>146.09779728322482</v>
      </c>
      <c r="AJ43" s="3">
        <v>100.76778291400537</v>
      </c>
      <c r="AK43" s="3">
        <v>443.86362198330113</v>
      </c>
      <c r="AL43" s="3">
        <v>103.16802019279632</v>
      </c>
      <c r="AM43" s="3">
        <v>132.03600013153456</v>
      </c>
      <c r="AN43" s="3">
        <v>98.908892454147193</v>
      </c>
      <c r="AO43" s="3">
        <v>300.04360286471649</v>
      </c>
      <c r="AP43" s="3">
        <v>95.746659434131175</v>
      </c>
      <c r="AQ43" s="3">
        <v>104.61200802776102</v>
      </c>
      <c r="AR43" s="3">
        <v>478.14743198467102</v>
      </c>
      <c r="AS43" s="3">
        <v>0.94543185198997703</v>
      </c>
      <c r="AT43" s="3">
        <v>94.543185198997719</v>
      </c>
      <c r="AU43" s="3">
        <v>0.96992702988103174</v>
      </c>
      <c r="AV43" s="3">
        <v>-11.903870256768982</v>
      </c>
      <c r="AW43" s="3">
        <v>96.992702988103176</v>
      </c>
      <c r="AX43" s="3">
        <v>-11.903870256768982</v>
      </c>
      <c r="AY43" s="3">
        <v>5.3384280070060797</v>
      </c>
      <c r="AZ43" s="3">
        <v>21.353712028024319</v>
      </c>
      <c r="BA43" s="3">
        <v>88.59816553733981</v>
      </c>
      <c r="BB43" s="3">
        <v>97.709071796698481</v>
      </c>
      <c r="BC43" s="3">
        <v>4.6128186906014852</v>
      </c>
      <c r="BD43" s="3">
        <v>0.37927982386962711</v>
      </c>
      <c r="BE43" s="3">
        <v>1.5171192954785084</v>
      </c>
      <c r="BF43" s="3">
        <v>4.5941991481776547</v>
      </c>
      <c r="BG43" s="3">
        <v>-0.28791407508430567</v>
      </c>
      <c r="BH43" s="3">
        <v>-1.1516563003372227</v>
      </c>
      <c r="BI43" s="3">
        <v>4.6502583445424479</v>
      </c>
      <c r="BJ43" s="3">
        <v>6.1699191200494994</v>
      </c>
      <c r="BK43" s="3">
        <v>-5.6113469642021956E-2</v>
      </c>
      <c r="BL43" s="3">
        <v>4.5490567163460698</v>
      </c>
      <c r="BM43" s="3">
        <v>-3.0534437241167112E-2</v>
      </c>
      <c r="BN43" s="3">
        <v>-12.674158428071557</v>
      </c>
      <c r="BO43" s="3">
        <v>4.5746357487469247</v>
      </c>
      <c r="BP43" s="3">
        <v>-12.674158428071536</v>
      </c>
      <c r="BQ43" s="3">
        <v>4.535820107853298</v>
      </c>
      <c r="BR43" s="3" t="e">
        <v>#NUM!</v>
      </c>
      <c r="BS43" s="3">
        <v>4.4841111524005193</v>
      </c>
      <c r="BT43" s="3">
        <v>16.447531038577733</v>
      </c>
      <c r="BU43" s="3">
        <v>16.949138413944706</v>
      </c>
      <c r="BV43" s="3">
        <v>4.5757413752972793</v>
      </c>
      <c r="BW43" s="3">
        <v>15.093356306827106</v>
      </c>
      <c r="BX43" s="3">
        <v>4.5819944083378878</v>
      </c>
      <c r="BY43" s="3">
        <v>14.121330239770588</v>
      </c>
      <c r="BZ43" s="3">
        <v>9.3669451366106316</v>
      </c>
      <c r="CA43" s="3">
        <v>13.619722864403615</v>
      </c>
      <c r="CB43" s="3">
        <v>8.9858402603772412</v>
      </c>
      <c r="CC43" s="3">
        <v>13.502182904233681</v>
      </c>
      <c r="CD43" s="3">
        <v>11.717172387806313</v>
      </c>
    </row>
    <row r="44" spans="1:82">
      <c r="A44" s="3" t="s">
        <v>43</v>
      </c>
      <c r="B44" s="3">
        <v>546.07000000000005</v>
      </c>
      <c r="C44" s="3">
        <v>89.855701808728895</v>
      </c>
      <c r="D44" s="3">
        <v>85.388846560090698</v>
      </c>
      <c r="E44" s="3"/>
      <c r="F44" s="15"/>
      <c r="G44" s="3">
        <v>93.6</v>
      </c>
      <c r="H44" s="3"/>
      <c r="I44" s="3">
        <v>0.46</v>
      </c>
      <c r="J44" s="3">
        <v>-2.13</v>
      </c>
      <c r="K44" s="3">
        <v>14227291.944999</v>
      </c>
      <c r="L44" s="3">
        <v>839620.29103479546</v>
      </c>
      <c r="M44" s="3">
        <v>97.42</v>
      </c>
      <c r="N44" s="3">
        <v>0.15</v>
      </c>
      <c r="O44" s="3">
        <v>-1.62</v>
      </c>
      <c r="P44" s="3">
        <v>2466475</v>
      </c>
      <c r="Q44" s="3">
        <v>8019.1531766442431</v>
      </c>
      <c r="R44" s="3">
        <v>16944.912</v>
      </c>
      <c r="S44" s="3">
        <v>7280.6559999999999</v>
      </c>
      <c r="T44" s="3">
        <v>307573</v>
      </c>
      <c r="U44" s="3"/>
      <c r="V44" s="3">
        <v>23356485.580598999</v>
      </c>
      <c r="W44" s="3">
        <v>1378377.5082808926</v>
      </c>
      <c r="X44" s="3"/>
      <c r="Y44" s="3">
        <v>3600625</v>
      </c>
      <c r="Z44" s="3">
        <v>11706.570472700791</v>
      </c>
      <c r="AA44" s="3">
        <v>25959.8</v>
      </c>
      <c r="AB44" s="3">
        <v>14175867.986000001</v>
      </c>
      <c r="AC44" s="3">
        <v>836585.51817796414</v>
      </c>
      <c r="AD44" s="3">
        <v>141431.6975963467</v>
      </c>
      <c r="AE44" s="3">
        <v>0.115</v>
      </c>
      <c r="AF44" s="3">
        <v>3.7499999999999999E-2</v>
      </c>
      <c r="AG44" s="3">
        <v>-0.53249999999999997</v>
      </c>
      <c r="AH44" s="3">
        <v>-0.40500000000000003</v>
      </c>
      <c r="AI44" s="3">
        <v>145.31982651269163</v>
      </c>
      <c r="AJ44" s="3">
        <v>100.2311944699883</v>
      </c>
      <c r="AK44" s="3">
        <v>434.40932683505685</v>
      </c>
      <c r="AL44" s="3">
        <v>100.97054136268977</v>
      </c>
      <c r="AM44" s="3">
        <v>131.50125433100186</v>
      </c>
      <c r="AN44" s="3">
        <v>98.508311439707896</v>
      </c>
      <c r="AO44" s="3">
        <v>295.18289649830808</v>
      </c>
      <c r="AP44" s="3">
        <v>94.19556355129825</v>
      </c>
      <c r="AQ44" s="3">
        <v>107.97338579719029</v>
      </c>
      <c r="AR44" s="3">
        <v>494.14379080791639</v>
      </c>
      <c r="AS44" s="3">
        <v>0.9770611490136657</v>
      </c>
      <c r="AT44" s="3">
        <v>97.706114901366561</v>
      </c>
      <c r="AU44" s="3">
        <v>0.95028857202466066</v>
      </c>
      <c r="AV44" s="3">
        <v>-2.0247355987985896</v>
      </c>
      <c r="AW44" s="3">
        <v>95.028857202466071</v>
      </c>
      <c r="AX44" s="3">
        <v>-2.024735598798586</v>
      </c>
      <c r="AY44" s="3">
        <v>3.911836251979306</v>
      </c>
      <c r="AZ44" s="3">
        <v>15.647345007917224</v>
      </c>
      <c r="BA44" s="3">
        <v>90.672377224179684</v>
      </c>
      <c r="BB44" s="3">
        <v>98.301918281841211</v>
      </c>
      <c r="BC44" s="3">
        <v>4.6074794622558803</v>
      </c>
      <c r="BD44" s="3">
        <v>-0.53392283456048517</v>
      </c>
      <c r="BE44" s="3">
        <v>-2.1356913382419407</v>
      </c>
      <c r="BF44" s="3">
        <v>4.5901409247167999</v>
      </c>
      <c r="BG44" s="3">
        <v>-0.40582234608548262</v>
      </c>
      <c r="BH44" s="3">
        <v>-1.6232893843419305</v>
      </c>
      <c r="BI44" s="3">
        <v>4.6818847689521057</v>
      </c>
      <c r="BJ44" s="3">
        <v>6.2028265493439081</v>
      </c>
      <c r="BK44" s="3">
        <v>-2.3206040347612776E-2</v>
      </c>
      <c r="BL44" s="3">
        <v>4.5819641456404785</v>
      </c>
      <c r="BM44" s="3">
        <v>-5.0989580487328094E-2</v>
      </c>
      <c r="BN44" s="3">
        <v>-2.0455143246160983</v>
      </c>
      <c r="BO44" s="3">
        <v>4.554180605500763</v>
      </c>
      <c r="BP44" s="3">
        <v>-2.0455143246161711</v>
      </c>
      <c r="BQ44" s="3">
        <v>4.5390303834835466</v>
      </c>
      <c r="BR44" s="3" t="e">
        <v>#NUM!</v>
      </c>
      <c r="BS44" s="3">
        <v>4.5072527597346905</v>
      </c>
      <c r="BT44" s="3">
        <v>16.4706726459119</v>
      </c>
      <c r="BU44" s="3">
        <v>16.96638525857016</v>
      </c>
      <c r="BV44" s="3">
        <v>4.5790315283783967</v>
      </c>
      <c r="BW44" s="3">
        <v>15.096617999468785</v>
      </c>
      <c r="BX44" s="3">
        <v>4.5880435415287488</v>
      </c>
      <c r="BY44" s="3">
        <v>14.13641764679698</v>
      </c>
      <c r="BZ44" s="3">
        <v>9.367905542022763</v>
      </c>
      <c r="CA44" s="3">
        <v>13.640705034138724</v>
      </c>
      <c r="CB44" s="3">
        <v>8.9895881063385534</v>
      </c>
      <c r="CC44" s="3">
        <v>13.637084027510459</v>
      </c>
      <c r="CD44" s="3">
        <v>11.859572177027758</v>
      </c>
    </row>
    <row r="45" spans="1:82">
      <c r="A45" s="3" t="s">
        <v>44</v>
      </c>
      <c r="B45" s="3">
        <v>506.43</v>
      </c>
      <c r="C45" s="3">
        <v>105.02691741888199</v>
      </c>
      <c r="D45" s="3">
        <v>88.729118414975304</v>
      </c>
      <c r="E45" s="3"/>
      <c r="F45" s="15"/>
      <c r="G45" s="3">
        <v>100.27</v>
      </c>
      <c r="H45" s="3"/>
      <c r="I45" s="3">
        <v>0.42</v>
      </c>
      <c r="J45" s="3">
        <v>-3.29</v>
      </c>
      <c r="K45" s="3">
        <v>14532749.266316</v>
      </c>
      <c r="L45" s="3">
        <v>855321.32670825033</v>
      </c>
      <c r="M45" s="3">
        <v>98.36</v>
      </c>
      <c r="N45" s="3">
        <v>0.12</v>
      </c>
      <c r="O45" s="3">
        <v>1.44</v>
      </c>
      <c r="P45" s="3">
        <v>2466200</v>
      </c>
      <c r="Q45" s="3">
        <v>7999.7404998621405</v>
      </c>
      <c r="R45" s="3">
        <v>16990.982</v>
      </c>
      <c r="S45" s="3">
        <v>7343.7780000000002</v>
      </c>
      <c r="T45" s="3">
        <v>308285</v>
      </c>
      <c r="U45" s="3"/>
      <c r="V45" s="3">
        <v>23718218.772852998</v>
      </c>
      <c r="W45" s="3">
        <v>1395929.839302578</v>
      </c>
      <c r="X45" s="3"/>
      <c r="Y45" s="3">
        <v>3635475</v>
      </c>
      <c r="Z45" s="3">
        <v>11792.57829605722</v>
      </c>
      <c r="AA45" s="3">
        <v>25283.9</v>
      </c>
      <c r="AB45" s="3">
        <v>12804525.477000002</v>
      </c>
      <c r="AC45" s="3">
        <v>753607.14742679393</v>
      </c>
      <c r="AD45" s="3">
        <v>128809.36105105116</v>
      </c>
      <c r="AE45" s="3">
        <v>0.105</v>
      </c>
      <c r="AF45" s="3">
        <v>0.03</v>
      </c>
      <c r="AG45" s="3">
        <v>-0.82250000000000001</v>
      </c>
      <c r="AH45" s="3">
        <v>0.36</v>
      </c>
      <c r="AI45" s="3">
        <v>144.12457093962473</v>
      </c>
      <c r="AJ45" s="3">
        <v>99.406792895472634</v>
      </c>
      <c r="AK45" s="3">
        <v>420.11725998218344</v>
      </c>
      <c r="AL45" s="3">
        <v>97.648610551857274</v>
      </c>
      <c r="AM45" s="3">
        <v>131.97465884659348</v>
      </c>
      <c r="AN45" s="3">
        <v>98.862941360890872</v>
      </c>
      <c r="AO45" s="3">
        <v>299.43353020788373</v>
      </c>
      <c r="AP45" s="3">
        <v>95.551979666436949</v>
      </c>
      <c r="AQ45" s="3">
        <v>100.13544375129759</v>
      </c>
      <c r="AR45" s="3">
        <v>463.73721041416729</v>
      </c>
      <c r="AS45" s="3">
        <v>0.91693879408430601</v>
      </c>
      <c r="AT45" s="3">
        <v>91.69387940843059</v>
      </c>
      <c r="AU45" s="3">
        <v>0.84482264733234347</v>
      </c>
      <c r="AV45" s="3">
        <v>-11.098305061968091</v>
      </c>
      <c r="AW45" s="3">
        <v>84.482264733234345</v>
      </c>
      <c r="AX45" s="3">
        <v>-11.098305061968096</v>
      </c>
      <c r="AY45" s="3">
        <v>-0.2299903211324672</v>
      </c>
      <c r="AZ45" s="3">
        <v>-0.91996128452986881</v>
      </c>
      <c r="BA45" s="3">
        <v>92.619096358883183</v>
      </c>
      <c r="BB45" s="3">
        <v>98.290958094720921</v>
      </c>
      <c r="BC45" s="3">
        <v>4.5992204503161842</v>
      </c>
      <c r="BD45" s="3">
        <v>-0.8259011939696137</v>
      </c>
      <c r="BE45" s="3">
        <v>-3.3036047758784548</v>
      </c>
      <c r="BF45" s="3">
        <v>4.5937344602269308</v>
      </c>
      <c r="BG45" s="3">
        <v>0.3593535510130863</v>
      </c>
      <c r="BH45" s="3">
        <v>1.4374142040523452</v>
      </c>
      <c r="BI45" s="3">
        <v>4.6065237070779776</v>
      </c>
      <c r="BJ45" s="3">
        <v>6.1393180349196061</v>
      </c>
      <c r="BK45" s="3">
        <v>-8.6714554771914684E-2</v>
      </c>
      <c r="BL45" s="3">
        <v>4.5184556312161765</v>
      </c>
      <c r="BM45" s="3">
        <v>-0.16862855846765787</v>
      </c>
      <c r="BN45" s="3">
        <v>-11.763897798032977</v>
      </c>
      <c r="BO45" s="3">
        <v>4.4365416275204339</v>
      </c>
      <c r="BP45" s="3">
        <v>-11.763897798032907</v>
      </c>
      <c r="BQ45" s="3">
        <v>4.607866547535834</v>
      </c>
      <c r="BR45" s="3" t="e">
        <v>#NUM!</v>
      </c>
      <c r="BS45" s="3">
        <v>4.5284953445688547</v>
      </c>
      <c r="BT45" s="3">
        <v>16.491915230746066</v>
      </c>
      <c r="BU45" s="3">
        <v>16.981754035380899</v>
      </c>
      <c r="BV45" s="3">
        <v>4.5886342173479919</v>
      </c>
      <c r="BW45" s="3">
        <v>15.106250334415405</v>
      </c>
      <c r="BX45" s="3">
        <v>4.5879320401627419</v>
      </c>
      <c r="BY45" s="3">
        <v>14.149071302662218</v>
      </c>
      <c r="BZ45" s="3">
        <v>9.3752256546154698</v>
      </c>
      <c r="CA45" s="3">
        <v>13.659232498027386</v>
      </c>
      <c r="CB45" s="3">
        <v>8.9871643826186336</v>
      </c>
      <c r="CC45" s="3">
        <v>13.532626486576694</v>
      </c>
      <c r="CD45" s="3">
        <v>11.766088768979191</v>
      </c>
    </row>
    <row r="46" spans="1:82">
      <c r="A46" s="3" t="s">
        <v>45</v>
      </c>
      <c r="B46" s="3">
        <v>526.29</v>
      </c>
      <c r="C46" s="3">
        <v>105.268936411753</v>
      </c>
      <c r="D46" s="3">
        <v>88.525050030594699</v>
      </c>
      <c r="E46" s="3"/>
      <c r="F46" s="15"/>
      <c r="G46" s="3">
        <v>93.28</v>
      </c>
      <c r="H46" s="3"/>
      <c r="I46" s="3">
        <v>0.42</v>
      </c>
      <c r="J46" s="3">
        <v>-0.25</v>
      </c>
      <c r="K46" s="3">
        <v>14770260.289889</v>
      </c>
      <c r="L46" s="3">
        <v>867235.16971089982</v>
      </c>
      <c r="M46" s="3">
        <v>98.78</v>
      </c>
      <c r="N46" s="3">
        <v>0.13</v>
      </c>
      <c r="O46" s="3">
        <v>2.36</v>
      </c>
      <c r="P46" s="3">
        <v>2479425</v>
      </c>
      <c r="Q46" s="3">
        <v>8026.6267400453216</v>
      </c>
      <c r="R46" s="3">
        <v>17031.436000009999</v>
      </c>
      <c r="S46" s="3">
        <v>7613.82</v>
      </c>
      <c r="T46" s="3">
        <v>308900</v>
      </c>
      <c r="U46" s="3"/>
      <c r="V46" s="3">
        <v>23412250.323088001</v>
      </c>
      <c r="W46" s="3">
        <v>1374649.2264700555</v>
      </c>
      <c r="X46" s="3"/>
      <c r="Y46" s="3">
        <v>3651200</v>
      </c>
      <c r="Z46" s="3">
        <v>11820.006474587246</v>
      </c>
      <c r="AA46" s="3">
        <v>25585.3</v>
      </c>
      <c r="AB46" s="3">
        <v>13465287.536999999</v>
      </c>
      <c r="AC46" s="3">
        <v>790613.75312052912</v>
      </c>
      <c r="AD46" s="3">
        <v>135541.12563560726</v>
      </c>
      <c r="AE46" s="3">
        <v>0.105</v>
      </c>
      <c r="AF46" s="3">
        <v>3.2500000000000001E-2</v>
      </c>
      <c r="AG46" s="3">
        <v>-6.25E-2</v>
      </c>
      <c r="AH46" s="3">
        <v>0.59</v>
      </c>
      <c r="AI46" s="3">
        <v>144.03449308278746</v>
      </c>
      <c r="AJ46" s="3">
        <v>99.34466364991296</v>
      </c>
      <c r="AK46" s="3">
        <v>419.06696683222799</v>
      </c>
      <c r="AL46" s="3">
        <v>97.404489025477631</v>
      </c>
      <c r="AM46" s="3">
        <v>132.75330933378839</v>
      </c>
      <c r="AN46" s="3">
        <v>99.446232714920129</v>
      </c>
      <c r="AO46" s="3">
        <v>306.50016152078979</v>
      </c>
      <c r="AP46" s="3">
        <v>97.807006386564865</v>
      </c>
      <c r="AQ46" s="3">
        <v>104.06232389840729</v>
      </c>
      <c r="AR46" s="3">
        <v>485.06949740935886</v>
      </c>
      <c r="AS46" s="3">
        <v>0.95911872071767168</v>
      </c>
      <c r="AT46" s="3">
        <v>95.911872071767164</v>
      </c>
      <c r="AU46" s="3">
        <v>0.84094181102328591</v>
      </c>
      <c r="AV46" s="3">
        <v>-0.45936698327298509</v>
      </c>
      <c r="AW46" s="3">
        <v>84.094181102328591</v>
      </c>
      <c r="AX46" s="3">
        <v>-0.45936698327298353</v>
      </c>
      <c r="AY46" s="3">
        <v>-4.6139491972130298E-2</v>
      </c>
      <c r="AZ46" s="3">
        <v>-0.18455796788852119</v>
      </c>
      <c r="BA46" s="3">
        <v>94.132784923619653</v>
      </c>
      <c r="BB46" s="3">
        <v>98.81804345714194</v>
      </c>
      <c r="BC46" s="3">
        <v>4.598595254922266</v>
      </c>
      <c r="BD46" s="3">
        <v>-6.2519539391825418E-2</v>
      </c>
      <c r="BE46" s="3">
        <v>-0.25007815756730167</v>
      </c>
      <c r="BF46" s="3">
        <v>4.5996171233850864</v>
      </c>
      <c r="BG46" s="3">
        <v>0.58826631581556654</v>
      </c>
      <c r="BH46" s="3">
        <v>2.3530652632622662</v>
      </c>
      <c r="BI46" s="3">
        <v>4.6449899879057739</v>
      </c>
      <c r="BJ46" s="3">
        <v>6.1842921742994763</v>
      </c>
      <c r="BK46" s="3">
        <v>-4.1740415392044782E-2</v>
      </c>
      <c r="BL46" s="3">
        <v>4.5634297705960467</v>
      </c>
      <c r="BM46" s="3">
        <v>-0.17323281162495721</v>
      </c>
      <c r="BN46" s="3">
        <v>-0.46042531572993428</v>
      </c>
      <c r="BO46" s="3">
        <v>4.4319373743631338</v>
      </c>
      <c r="BP46" s="3">
        <v>-0.46042531573000645</v>
      </c>
      <c r="BQ46" s="3">
        <v>4.535605722602182</v>
      </c>
      <c r="BR46" s="3" t="e">
        <v>#NUM!</v>
      </c>
      <c r="BS46" s="3">
        <v>4.5447063910517791</v>
      </c>
      <c r="BT46" s="3">
        <v>16.508126277228993</v>
      </c>
      <c r="BU46" s="3">
        <v>16.968769961420833</v>
      </c>
      <c r="BV46" s="3">
        <v>4.5928951551124788</v>
      </c>
      <c r="BW46" s="3">
        <v>15.110566438649894</v>
      </c>
      <c r="BX46" s="3">
        <v>4.5932802141641416</v>
      </c>
      <c r="BY46" s="3">
        <v>14.133709148515445</v>
      </c>
      <c r="BZ46" s="3">
        <v>9.3775488387253585</v>
      </c>
      <c r="CA46" s="3">
        <v>13.673065464323603</v>
      </c>
      <c r="CB46" s="3">
        <v>8.9905196364954314</v>
      </c>
      <c r="CC46" s="3">
        <v>13.580564825494744</v>
      </c>
      <c r="CD46" s="3">
        <v>11.817030383477865</v>
      </c>
    </row>
    <row r="47" spans="1:82">
      <c r="A47" s="3" t="s">
        <v>46</v>
      </c>
      <c r="B47" s="3">
        <v>543.09</v>
      </c>
      <c r="C47" s="3">
        <v>104.751107506575</v>
      </c>
      <c r="D47" s="3">
        <v>88.484205022242506</v>
      </c>
      <c r="E47" s="3"/>
      <c r="F47" s="15"/>
      <c r="G47" s="3">
        <v>99.42</v>
      </c>
      <c r="H47" s="3"/>
      <c r="I47" s="3">
        <v>0.51</v>
      </c>
      <c r="J47" s="3">
        <v>1.19</v>
      </c>
      <c r="K47" s="3">
        <v>15534089.347405</v>
      </c>
      <c r="L47" s="3">
        <v>909869.45828773791</v>
      </c>
      <c r="M47" s="3">
        <v>99.74</v>
      </c>
      <c r="N47" s="3">
        <v>0.19</v>
      </c>
      <c r="O47" s="3">
        <v>1.76</v>
      </c>
      <c r="P47" s="3">
        <v>2499600</v>
      </c>
      <c r="Q47" s="3">
        <v>8077.374239393519</v>
      </c>
      <c r="R47" s="3">
        <v>17072.877000002001</v>
      </c>
      <c r="S47" s="3">
        <v>7682.79</v>
      </c>
      <c r="T47" s="3">
        <v>309457</v>
      </c>
      <c r="U47" s="3"/>
      <c r="V47" s="3">
        <v>24459475.988696001</v>
      </c>
      <c r="W47" s="3">
        <v>1432651.0985051398</v>
      </c>
      <c r="X47" s="3"/>
      <c r="Y47" s="3">
        <v>3686475</v>
      </c>
      <c r="Z47" s="3">
        <v>11912.721315077701</v>
      </c>
      <c r="AA47" s="3">
        <v>25118.5</v>
      </c>
      <c r="AB47" s="3">
        <v>13641606.165000001</v>
      </c>
      <c r="AC47" s="3">
        <v>799022.10769739642</v>
      </c>
      <c r="AD47" s="3">
        <v>136908.63973532844</v>
      </c>
      <c r="AE47" s="3">
        <v>0.1275</v>
      </c>
      <c r="AF47" s="3">
        <v>4.7500000000000001E-2</v>
      </c>
      <c r="AG47" s="3">
        <v>0.29749999999999999</v>
      </c>
      <c r="AH47" s="3">
        <v>0.44</v>
      </c>
      <c r="AI47" s="3">
        <v>144.46299569970876</v>
      </c>
      <c r="AJ47" s="3">
        <v>99.640214024271444</v>
      </c>
      <c r="AK47" s="3">
        <v>424.05386373753151</v>
      </c>
      <c r="AL47" s="3">
        <v>98.563602444880814</v>
      </c>
      <c r="AM47" s="3">
        <v>133.33742389485707</v>
      </c>
      <c r="AN47" s="3">
        <v>99.883796138865776</v>
      </c>
      <c r="AO47" s="3">
        <v>311.89456436355573</v>
      </c>
      <c r="AP47" s="3">
        <v>99.528409698968417</v>
      </c>
      <c r="AQ47" s="3">
        <v>107.38415604701974</v>
      </c>
      <c r="AR47" s="3">
        <v>501.26484773708671</v>
      </c>
      <c r="AS47" s="3">
        <v>0.99114147987046197</v>
      </c>
      <c r="AT47" s="3">
        <v>99.114147987046181</v>
      </c>
      <c r="AU47" s="3">
        <v>0.84470901672031051</v>
      </c>
      <c r="AV47" s="3">
        <v>0.44797459796184225</v>
      </c>
      <c r="AW47" s="3">
        <v>84.470901672031047</v>
      </c>
      <c r="AX47" s="3">
        <v>0.44797459796183808</v>
      </c>
      <c r="AY47" s="3">
        <v>0.11156469015511927</v>
      </c>
      <c r="AZ47" s="3">
        <v>0.44625876062047709</v>
      </c>
      <c r="BA47" s="3">
        <v>99.000766596142014</v>
      </c>
      <c r="BB47" s="3">
        <v>99.622122639511971</v>
      </c>
      <c r="BC47" s="3">
        <v>4.6015658383670983</v>
      </c>
      <c r="BD47" s="3">
        <v>0.29705834448323643</v>
      </c>
      <c r="BE47" s="3">
        <v>1.1882333779329457</v>
      </c>
      <c r="BF47" s="3">
        <v>4.604007471686379</v>
      </c>
      <c r="BG47" s="3">
        <v>0.43903483012925903</v>
      </c>
      <c r="BH47" s="3">
        <v>1.7561393205170361</v>
      </c>
      <c r="BI47" s="3">
        <v>4.6764126483525326</v>
      </c>
      <c r="BJ47" s="3">
        <v>6.2171345996026952</v>
      </c>
      <c r="BK47" s="3">
        <v>-8.8979900888254745E-3</v>
      </c>
      <c r="BL47" s="3">
        <v>4.5962721958992656</v>
      </c>
      <c r="BM47" s="3">
        <v>-0.16876306984098333</v>
      </c>
      <c r="BN47" s="3">
        <v>0.44697417839738851</v>
      </c>
      <c r="BO47" s="3">
        <v>4.4364071161471079</v>
      </c>
      <c r="BP47" s="3">
        <v>0.44697417839740794</v>
      </c>
      <c r="BQ47" s="3">
        <v>4.5993533006665261</v>
      </c>
      <c r="BR47" s="3" t="e">
        <v>#NUM!</v>
      </c>
      <c r="BS47" s="3">
        <v>4.595127593499984</v>
      </c>
      <c r="BT47" s="3">
        <v>16.558547479677195</v>
      </c>
      <c r="BU47" s="3">
        <v>17.012528264800689</v>
      </c>
      <c r="BV47" s="3">
        <v>4.6025668001179767</v>
      </c>
      <c r="BW47" s="3">
        <v>15.120181274888781</v>
      </c>
      <c r="BX47" s="3">
        <v>4.6013842547812382</v>
      </c>
      <c r="BY47" s="3">
        <v>14.175037200895185</v>
      </c>
      <c r="BZ47" s="3">
        <v>9.3853621261804552</v>
      </c>
      <c r="CA47" s="3">
        <v>13.721056415771692</v>
      </c>
      <c r="CB47" s="3">
        <v>8.9968221283287377</v>
      </c>
      <c r="CC47" s="3">
        <v>13.591143893573882</v>
      </c>
      <c r="CD47" s="3">
        <v>11.827069119112288</v>
      </c>
    </row>
    <row r="48" spans="1:82">
      <c r="A48" s="3" t="s">
        <v>47</v>
      </c>
      <c r="B48" s="3">
        <v>485.23</v>
      </c>
      <c r="C48" s="3">
        <v>114.986192391652</v>
      </c>
      <c r="D48" s="3">
        <v>88.582922151411793</v>
      </c>
      <c r="E48" s="3"/>
      <c r="F48" s="15"/>
      <c r="G48" s="3">
        <v>100.49</v>
      </c>
      <c r="H48" s="3"/>
      <c r="I48" s="3">
        <v>1.76</v>
      </c>
      <c r="J48" s="3">
        <v>2.2400000000000002</v>
      </c>
      <c r="K48" s="3">
        <v>16024794.311845001</v>
      </c>
      <c r="L48" s="3">
        <v>936437.06815810979</v>
      </c>
      <c r="M48" s="3">
        <v>100.41</v>
      </c>
      <c r="N48" s="3">
        <v>0.18</v>
      </c>
      <c r="O48" s="3">
        <v>1.17</v>
      </c>
      <c r="P48" s="3">
        <v>2515775</v>
      </c>
      <c r="Q48" s="3">
        <v>8113.6496305637174</v>
      </c>
      <c r="R48" s="3">
        <v>17112.515999996001</v>
      </c>
      <c r="S48" s="3">
        <v>7836.3239999999996</v>
      </c>
      <c r="T48" s="3">
        <v>310067</v>
      </c>
      <c r="U48" s="3"/>
      <c r="V48" s="3">
        <v>25085266.746987</v>
      </c>
      <c r="W48" s="3">
        <v>1465901.7263734252</v>
      </c>
      <c r="X48" s="3"/>
      <c r="Y48" s="3">
        <v>3711375</v>
      </c>
      <c r="Z48" s="3">
        <v>11969.590443355792</v>
      </c>
      <c r="AA48" s="3">
        <v>26430</v>
      </c>
      <c r="AB48" s="3">
        <v>12824628.9</v>
      </c>
      <c r="AC48" s="3">
        <v>749429.76824699517</v>
      </c>
      <c r="AD48" s="3">
        <v>127992.60864441589</v>
      </c>
      <c r="AE48" s="3">
        <v>0.44</v>
      </c>
      <c r="AF48" s="3">
        <v>4.4999999999999998E-2</v>
      </c>
      <c r="AG48" s="3">
        <v>0.56000000000000005</v>
      </c>
      <c r="AH48" s="3">
        <v>0.29249999999999998</v>
      </c>
      <c r="AI48" s="3">
        <v>145.27198847562713</v>
      </c>
      <c r="AJ48" s="3">
        <v>100.19819922280738</v>
      </c>
      <c r="AK48" s="3">
        <v>433.55267028525219</v>
      </c>
      <c r="AL48" s="3">
        <v>100.77142713964614</v>
      </c>
      <c r="AM48" s="3">
        <v>133.72743585974953</v>
      </c>
      <c r="AN48" s="3">
        <v>100.17595624257196</v>
      </c>
      <c r="AO48" s="3">
        <v>315.54373076660937</v>
      </c>
      <c r="AP48" s="3">
        <v>100.69289209244636</v>
      </c>
      <c r="AQ48" s="3">
        <v>95.943607944715225</v>
      </c>
      <c r="AR48" s="3">
        <v>446.66948104116358</v>
      </c>
      <c r="AS48" s="3">
        <v>0.88319109638486515</v>
      </c>
      <c r="AT48" s="3">
        <v>88.319109638486509</v>
      </c>
      <c r="AU48" s="3">
        <v>0.77037877599852522</v>
      </c>
      <c r="AV48" s="3">
        <v>-8.7995083810495878</v>
      </c>
      <c r="AW48" s="3">
        <v>77.037877599852521</v>
      </c>
      <c r="AX48" s="3">
        <v>-8.799508381049586</v>
      </c>
      <c r="AY48" s="3">
        <v>2.4157974333261611</v>
      </c>
      <c r="AZ48" s="3">
        <v>9.6631897333046446</v>
      </c>
      <c r="BA48" s="3">
        <v>102.12809299202168</v>
      </c>
      <c r="BB48" s="3">
        <v>100.26678091831423</v>
      </c>
      <c r="BC48" s="3">
        <v>4.6071502166609992</v>
      </c>
      <c r="BD48" s="3">
        <v>0.55843782939009046</v>
      </c>
      <c r="BE48" s="3">
        <v>2.2337513175603618</v>
      </c>
      <c r="BF48" s="3">
        <v>4.6069282021973565</v>
      </c>
      <c r="BG48" s="3">
        <v>0.29207305109775206</v>
      </c>
      <c r="BH48" s="3">
        <v>1.1682922043910082</v>
      </c>
      <c r="BI48" s="3">
        <v>4.563760601628184</v>
      </c>
      <c r="BJ48" s="3">
        <v>6.1018189050954232</v>
      </c>
      <c r="BK48" s="3">
        <v>-0.12421368459609763</v>
      </c>
      <c r="BL48" s="3">
        <v>4.4809565013919936</v>
      </c>
      <c r="BM48" s="3">
        <v>-0.26087296820465117</v>
      </c>
      <c r="BN48" s="3">
        <v>-9.2109898363667835</v>
      </c>
      <c r="BO48" s="3">
        <v>4.3442972177834402</v>
      </c>
      <c r="BP48" s="3">
        <v>-9.2109898363667675</v>
      </c>
      <c r="BQ48" s="3">
        <v>4.6100582200608669</v>
      </c>
      <c r="BR48" s="3" t="e">
        <v>#NUM!</v>
      </c>
      <c r="BS48" s="3">
        <v>4.6262278390571305</v>
      </c>
      <c r="BT48" s="3">
        <v>16.589647725234343</v>
      </c>
      <c r="BU48" s="3">
        <v>17.03779124956877</v>
      </c>
      <c r="BV48" s="3">
        <v>4.6092618038913447</v>
      </c>
      <c r="BW48" s="3">
        <v>15.126912985867103</v>
      </c>
      <c r="BX48" s="3">
        <v>4.6078344428847942</v>
      </c>
      <c r="BY48" s="3">
        <v>14.197981123965828</v>
      </c>
      <c r="BZ48" s="3">
        <v>9.3901245827081663</v>
      </c>
      <c r="CA48" s="3">
        <v>13.749837599631404</v>
      </c>
      <c r="CB48" s="3">
        <v>9.0013030619816838</v>
      </c>
      <c r="CC48" s="3">
        <v>13.527067887327009</v>
      </c>
      <c r="CD48" s="3">
        <v>11.759727796268949</v>
      </c>
    </row>
    <row r="49" spans="1:82">
      <c r="A49" s="3" t="s">
        <v>48</v>
      </c>
      <c r="B49" s="3">
        <v>468.37</v>
      </c>
      <c r="C49" s="3">
        <v>129.03992030697501</v>
      </c>
      <c r="D49" s="3">
        <v>90.722906111110902</v>
      </c>
      <c r="E49" s="3"/>
      <c r="F49" s="15"/>
      <c r="G49" s="3">
        <v>106.79</v>
      </c>
      <c r="H49" s="3"/>
      <c r="I49" s="3">
        <v>2.9</v>
      </c>
      <c r="J49" s="3">
        <v>2.4700000000000002</v>
      </c>
      <c r="K49" s="3">
        <v>16434367.411429999</v>
      </c>
      <c r="L49" s="3">
        <v>957910.21301747207</v>
      </c>
      <c r="M49" s="3">
        <v>101.05</v>
      </c>
      <c r="N49" s="3">
        <v>0.18</v>
      </c>
      <c r="O49" s="3">
        <v>1.27</v>
      </c>
      <c r="P49" s="3">
        <v>2541525</v>
      </c>
      <c r="Q49" s="3">
        <v>8180.523368095789</v>
      </c>
      <c r="R49" s="3">
        <v>17156.48</v>
      </c>
      <c r="S49" s="3">
        <v>7917.5940000000001</v>
      </c>
      <c r="T49" s="3">
        <v>310680</v>
      </c>
      <c r="U49" s="3"/>
      <c r="V49" s="3">
        <v>25245696.763620999</v>
      </c>
      <c r="W49" s="3">
        <v>1471496.2954884102</v>
      </c>
      <c r="X49" s="3"/>
      <c r="Y49" s="3">
        <v>3734750</v>
      </c>
      <c r="Z49" s="3">
        <v>12021.21153598558</v>
      </c>
      <c r="AA49" s="3">
        <v>27816.799999999999</v>
      </c>
      <c r="AB49" s="3">
        <v>13028554.616</v>
      </c>
      <c r="AC49" s="3">
        <v>759395.55293393519</v>
      </c>
      <c r="AD49" s="3">
        <v>129229.83775936374</v>
      </c>
      <c r="AE49" s="3">
        <v>0.72499999999999998</v>
      </c>
      <c r="AF49" s="3">
        <v>4.4999999999999998E-2</v>
      </c>
      <c r="AG49" s="3">
        <v>0.61750000000000005</v>
      </c>
      <c r="AH49" s="3">
        <v>0.3175</v>
      </c>
      <c r="AI49" s="3">
        <v>146.16904300446413</v>
      </c>
      <c r="AJ49" s="3">
        <v>100.81692310300821</v>
      </c>
      <c r="AK49" s="3">
        <v>444.26142124129791</v>
      </c>
      <c r="AL49" s="3">
        <v>103.26048138999539</v>
      </c>
      <c r="AM49" s="3">
        <v>134.15202046860423</v>
      </c>
      <c r="AN49" s="3">
        <v>100.49401490364214</v>
      </c>
      <c r="AO49" s="3">
        <v>319.55113614734529</v>
      </c>
      <c r="AP49" s="3">
        <v>101.97169182202042</v>
      </c>
      <c r="AQ49" s="3">
        <v>92.609912109857746</v>
      </c>
      <c r="AR49" s="3">
        <v>429.86381066311827</v>
      </c>
      <c r="AS49" s="3">
        <v>0.84996156296773751</v>
      </c>
      <c r="AT49" s="3">
        <v>84.996156296773734</v>
      </c>
      <c r="AU49" s="3">
        <v>0.70306077293979119</v>
      </c>
      <c r="AV49" s="3">
        <v>-8.7382992829053361</v>
      </c>
      <c r="AW49" s="3">
        <v>70.306077293979115</v>
      </c>
      <c r="AX49" s="3">
        <v>-8.7382992829053396</v>
      </c>
      <c r="AY49" s="3">
        <v>4.6412549689164972</v>
      </c>
      <c r="AZ49" s="3">
        <v>18.565019875665989</v>
      </c>
      <c r="BA49" s="3">
        <v>104.73835548821664</v>
      </c>
      <c r="BB49" s="3">
        <v>101.29305298503186</v>
      </c>
      <c r="BC49" s="3">
        <v>4.6133062294723359</v>
      </c>
      <c r="BD49" s="3">
        <v>0.61560128113367085</v>
      </c>
      <c r="BE49" s="3">
        <v>2.4624051245346834</v>
      </c>
      <c r="BF49" s="3">
        <v>4.6100981725281773</v>
      </c>
      <c r="BG49" s="3">
        <v>0.31699703308207816</v>
      </c>
      <c r="BH49" s="3">
        <v>1.2679881323283126</v>
      </c>
      <c r="BI49" s="3">
        <v>4.5283961781466093</v>
      </c>
      <c r="BJ49" s="3">
        <v>6.0634684391333327</v>
      </c>
      <c r="BK49" s="3">
        <v>-0.16256415055818754</v>
      </c>
      <c r="BL49" s="3">
        <v>4.442606035429904</v>
      </c>
      <c r="BM49" s="3">
        <v>-0.35231194291387158</v>
      </c>
      <c r="BN49" s="3">
        <v>-9.1438974709220417</v>
      </c>
      <c r="BO49" s="3">
        <v>4.2528582430742201</v>
      </c>
      <c r="BP49" s="3">
        <v>-9.1438974709220133</v>
      </c>
      <c r="BQ49" s="3">
        <v>4.670864289183454</v>
      </c>
      <c r="BR49" s="3" t="e">
        <v>#NUM!</v>
      </c>
      <c r="BS49" s="3">
        <v>4.6514653878326895</v>
      </c>
      <c r="BT49" s="3">
        <v>16.6148852740099</v>
      </c>
      <c r="BU49" s="3">
        <v>17.044166273958488</v>
      </c>
      <c r="BV49" s="3">
        <v>4.61561544384963</v>
      </c>
      <c r="BW49" s="3">
        <v>15.133191439904564</v>
      </c>
      <c r="BX49" s="3">
        <v>4.6180178302754928</v>
      </c>
      <c r="BY49" s="3">
        <v>14.201790329145469</v>
      </c>
      <c r="BZ49" s="3">
        <v>9.3944279963531176</v>
      </c>
      <c r="CA49" s="3">
        <v>13.772509329196881</v>
      </c>
      <c r="CB49" s="3">
        <v>9.009511408979872</v>
      </c>
      <c r="CC49" s="3">
        <v>13.540278070736797</v>
      </c>
      <c r="CD49" s="3">
        <v>11.769347786077482</v>
      </c>
    </row>
    <row r="50" spans="1:82">
      <c r="A50" s="3" t="s">
        <v>49</v>
      </c>
      <c r="B50" s="3">
        <v>482.08</v>
      </c>
      <c r="C50" s="3">
        <v>129.42056095555401</v>
      </c>
      <c r="D50" s="3">
        <v>94.933587498938294</v>
      </c>
      <c r="E50" s="3"/>
      <c r="F50" s="15"/>
      <c r="G50" s="3">
        <v>102.2</v>
      </c>
      <c r="H50" s="3"/>
      <c r="I50" s="3">
        <v>3.43</v>
      </c>
      <c r="J50" s="3">
        <v>2.92</v>
      </c>
      <c r="K50" s="3">
        <v>16728062.187960001</v>
      </c>
      <c r="L50" s="3">
        <v>972537.61130238068</v>
      </c>
      <c r="M50" s="3">
        <v>100.66</v>
      </c>
      <c r="N50" s="3">
        <v>0.15</v>
      </c>
      <c r="O50" s="3">
        <v>2.14</v>
      </c>
      <c r="P50" s="3">
        <v>2554275</v>
      </c>
      <c r="Q50" s="3">
        <v>8208.0619298115962</v>
      </c>
      <c r="R50" s="3">
        <v>17200.426999998999</v>
      </c>
      <c r="S50" s="3">
        <v>7996.0609999999997</v>
      </c>
      <c r="T50" s="3">
        <v>311191</v>
      </c>
      <c r="U50" s="3"/>
      <c r="V50" s="3">
        <v>25590959.576315999</v>
      </c>
      <c r="W50" s="3">
        <v>1487809.5512580874</v>
      </c>
      <c r="X50" s="3"/>
      <c r="Y50" s="3">
        <v>3720325</v>
      </c>
      <c r="Z50" s="3">
        <v>11955.11759658859</v>
      </c>
      <c r="AA50" s="3">
        <v>31459.1</v>
      </c>
      <c r="AB50" s="3">
        <v>15165802.927999999</v>
      </c>
      <c r="AC50" s="3">
        <v>881710.83938793396</v>
      </c>
      <c r="AD50" s="3">
        <v>149338.9644502583</v>
      </c>
      <c r="AE50" s="3">
        <v>0.85750000000000004</v>
      </c>
      <c r="AF50" s="3">
        <v>3.7499999999999999E-2</v>
      </c>
      <c r="AG50" s="3">
        <v>0.73</v>
      </c>
      <c r="AH50" s="3">
        <v>0.53500000000000003</v>
      </c>
      <c r="AI50" s="3">
        <v>147.23607701839674</v>
      </c>
      <c r="AJ50" s="3">
        <v>101.55288664166018</v>
      </c>
      <c r="AK50" s="3">
        <v>457.23385474154378</v>
      </c>
      <c r="AL50" s="3">
        <v>106.27568744658325</v>
      </c>
      <c r="AM50" s="3">
        <v>134.86973377811125</v>
      </c>
      <c r="AN50" s="3">
        <v>101.0316578833766</v>
      </c>
      <c r="AO50" s="3">
        <v>326.38953046089853</v>
      </c>
      <c r="AP50" s="3">
        <v>104.15388602701168</v>
      </c>
      <c r="AQ50" s="3">
        <v>95.320764416850395</v>
      </c>
      <c r="AR50" s="3">
        <v>441.59014948237211</v>
      </c>
      <c r="AS50" s="3">
        <v>0.87314783039352273</v>
      </c>
      <c r="AT50" s="3">
        <v>87.314783039352264</v>
      </c>
      <c r="AU50" s="3">
        <v>0.73352786294552275</v>
      </c>
      <c r="AV50" s="3">
        <v>4.3334930888457777</v>
      </c>
      <c r="AW50" s="3">
        <v>73.352786294552274</v>
      </c>
      <c r="AX50" s="3">
        <v>4.333493088845783</v>
      </c>
      <c r="AY50" s="3">
        <v>3.1781426976482452</v>
      </c>
      <c r="AZ50" s="3">
        <v>12.712570790592981</v>
      </c>
      <c r="BA50" s="3">
        <v>106.61011039907724</v>
      </c>
      <c r="BB50" s="3">
        <v>101.80120711515421</v>
      </c>
      <c r="BC50" s="3">
        <v>4.6205797134388344</v>
      </c>
      <c r="BD50" s="3">
        <v>0.72734839664985174</v>
      </c>
      <c r="BE50" s="3">
        <v>2.9093935865994069</v>
      </c>
      <c r="BF50" s="3">
        <v>4.6154339121176964</v>
      </c>
      <c r="BG50" s="3">
        <v>0.53357395895190507</v>
      </c>
      <c r="BH50" s="3">
        <v>2.1342958358076203</v>
      </c>
      <c r="BI50" s="3">
        <v>4.5572476716785619</v>
      </c>
      <c r="BJ50" s="3">
        <v>6.0903821882883058</v>
      </c>
      <c r="BK50" s="3">
        <v>-0.13565040140321499</v>
      </c>
      <c r="BL50" s="3">
        <v>4.4695197845848762</v>
      </c>
      <c r="BM50" s="3">
        <v>-0.30988969582809706</v>
      </c>
      <c r="BN50" s="3">
        <v>4.242224708577452</v>
      </c>
      <c r="BO50" s="3">
        <v>4.2952804901599944</v>
      </c>
      <c r="BP50" s="3">
        <v>4.2422247085774245</v>
      </c>
      <c r="BQ50" s="3">
        <v>4.6269316777696039</v>
      </c>
      <c r="BR50" s="3" t="e">
        <v>#NUM!</v>
      </c>
      <c r="BS50" s="3">
        <v>4.6691783515033283</v>
      </c>
      <c r="BT50" s="3">
        <v>16.63259823768054</v>
      </c>
      <c r="BU50" s="3">
        <v>17.057749705530473</v>
      </c>
      <c r="BV50" s="3">
        <v>4.611748501348214</v>
      </c>
      <c r="BW50" s="3">
        <v>15.129321588024576</v>
      </c>
      <c r="BX50" s="3">
        <v>4.623021961758834</v>
      </c>
      <c r="BY50" s="3">
        <v>14.212815496437878</v>
      </c>
      <c r="BZ50" s="3">
        <v>9.3889147164470224</v>
      </c>
      <c r="CA50" s="3">
        <v>13.787664028587946</v>
      </c>
      <c r="CB50" s="3">
        <v>9.0128721124371065</v>
      </c>
      <c r="CC50" s="3">
        <v>13.689619434736574</v>
      </c>
      <c r="CD50" s="3">
        <v>11.913973930390336</v>
      </c>
    </row>
    <row r="51" spans="1:82">
      <c r="A51" s="3" t="s">
        <v>50</v>
      </c>
      <c r="B51" s="3">
        <v>471.13</v>
      </c>
      <c r="C51" s="3">
        <v>126.820549048687</v>
      </c>
      <c r="D51" s="3">
        <v>97.9507123776513</v>
      </c>
      <c r="E51" s="3"/>
      <c r="F51" s="15"/>
      <c r="G51" s="3">
        <v>104.89</v>
      </c>
      <c r="H51" s="3"/>
      <c r="I51" s="3">
        <v>4.7300000000000004</v>
      </c>
      <c r="J51" s="3">
        <v>3.3</v>
      </c>
      <c r="K51" s="3">
        <v>16966141.0931</v>
      </c>
      <c r="L51" s="3">
        <v>983861.30008604424</v>
      </c>
      <c r="M51" s="3">
        <v>101.39</v>
      </c>
      <c r="N51" s="3">
        <v>0.09</v>
      </c>
      <c r="O51" s="3">
        <v>3.43</v>
      </c>
      <c r="P51" s="3">
        <v>2559425</v>
      </c>
      <c r="Q51" s="3">
        <v>8210.9698820691174</v>
      </c>
      <c r="R51" s="3">
        <v>17244.443999998999</v>
      </c>
      <c r="S51" s="3">
        <v>8059.9009999999998</v>
      </c>
      <c r="T51" s="3">
        <v>311708</v>
      </c>
      <c r="U51" s="3"/>
      <c r="V51" s="3">
        <v>25762878.455049001</v>
      </c>
      <c r="W51" s="3">
        <v>1493981.3922125001</v>
      </c>
      <c r="X51" s="3"/>
      <c r="Y51" s="3">
        <v>3747400</v>
      </c>
      <c r="Z51" s="3">
        <v>12022.148934258987</v>
      </c>
      <c r="AA51" s="3">
        <v>34846.6</v>
      </c>
      <c r="AB51" s="3">
        <v>16417278.658</v>
      </c>
      <c r="AC51" s="3">
        <v>952032.93640554324</v>
      </c>
      <c r="AD51" s="3">
        <v>160339.55218258366</v>
      </c>
      <c r="AE51" s="3">
        <v>1.1825000000000001</v>
      </c>
      <c r="AF51" s="3">
        <v>2.2499999999999999E-2</v>
      </c>
      <c r="AG51" s="3">
        <v>0.82499999999999996</v>
      </c>
      <c r="AH51" s="3">
        <v>0.85750000000000004</v>
      </c>
      <c r="AI51" s="3">
        <v>148.45077465379853</v>
      </c>
      <c r="AJ51" s="3">
        <v>102.39069795645388</v>
      </c>
      <c r="AK51" s="3">
        <v>472.32257194801468</v>
      </c>
      <c r="AL51" s="3">
        <v>109.7827851323205</v>
      </c>
      <c r="AM51" s="3">
        <v>136.02624174525855</v>
      </c>
      <c r="AN51" s="3">
        <v>101.89800434972656</v>
      </c>
      <c r="AO51" s="3">
        <v>337.58469135570732</v>
      </c>
      <c r="AP51" s="3">
        <v>107.72636431773816</v>
      </c>
      <c r="AQ51" s="3">
        <v>93.155641677129779</v>
      </c>
      <c r="AR51" s="3">
        <v>431.69894817254044</v>
      </c>
      <c r="AS51" s="3">
        <v>0.8535901455724535</v>
      </c>
      <c r="AT51" s="3">
        <v>85.359014557245345</v>
      </c>
      <c r="AU51" s="3">
        <v>0.77235679164302917</v>
      </c>
      <c r="AV51" s="3">
        <v>5.2934497323096439</v>
      </c>
      <c r="AW51" s="3">
        <v>77.235679164302923</v>
      </c>
      <c r="AX51" s="3">
        <v>5.2934497323096519</v>
      </c>
      <c r="AY51" s="3">
        <v>-0.9887335420769916</v>
      </c>
      <c r="AZ51" s="3">
        <v>-3.9549341683079664</v>
      </c>
      <c r="BA51" s="3">
        <v>108.12741814670956</v>
      </c>
      <c r="BB51" s="3">
        <v>102.00646152849772</v>
      </c>
      <c r="BC51" s="3">
        <v>4.6287958682101751</v>
      </c>
      <c r="BD51" s="3">
        <v>0.82161547713406335</v>
      </c>
      <c r="BE51" s="3">
        <v>3.2864619085362534</v>
      </c>
      <c r="BF51" s="3">
        <v>4.6239723556377514</v>
      </c>
      <c r="BG51" s="3">
        <v>0.85384435200550612</v>
      </c>
      <c r="BH51" s="3">
        <v>3.4153774080220245</v>
      </c>
      <c r="BI51" s="3">
        <v>4.5342716607222204</v>
      </c>
      <c r="BJ51" s="3">
        <v>6.0677284660806787</v>
      </c>
      <c r="BK51" s="3">
        <v>-0.15830412361084156</v>
      </c>
      <c r="BL51" s="3">
        <v>4.44686606237725</v>
      </c>
      <c r="BM51" s="3">
        <v>-0.25830867038215632</v>
      </c>
      <c r="BN51" s="3">
        <v>5.1581025445940734</v>
      </c>
      <c r="BO51" s="3">
        <v>4.3468615156059354</v>
      </c>
      <c r="BP51" s="3">
        <v>5.1581025445941009</v>
      </c>
      <c r="BQ51" s="3">
        <v>4.6529121819735124</v>
      </c>
      <c r="BR51" s="3" t="e">
        <v>#NUM!</v>
      </c>
      <c r="BS51" s="3">
        <v>4.6833103293645966</v>
      </c>
      <c r="BT51" s="3">
        <v>16.646730215541808</v>
      </c>
      <c r="BU51" s="3">
        <v>17.064445194225268</v>
      </c>
      <c r="BV51" s="3">
        <v>4.6189744669644881</v>
      </c>
      <c r="BW51" s="3">
        <v>15.136572824146549</v>
      </c>
      <c r="BX51" s="3">
        <v>4.6250361595964566</v>
      </c>
      <c r="BY51" s="3">
        <v>14.216955189585622</v>
      </c>
      <c r="BZ51" s="3">
        <v>9.394505971998413</v>
      </c>
      <c r="CA51" s="3">
        <v>13.799240210902164</v>
      </c>
      <c r="CB51" s="3">
        <v>9.0132263297041462</v>
      </c>
      <c r="CC51" s="3">
        <v>13.766354910239684</v>
      </c>
      <c r="CD51" s="3">
        <v>11.985049046669154</v>
      </c>
    </row>
    <row r="52" spans="1:82">
      <c r="A52" s="3" t="s">
        <v>51</v>
      </c>
      <c r="B52" s="3">
        <v>515.14</v>
      </c>
      <c r="C52" s="3">
        <v>122.640420465131</v>
      </c>
      <c r="D52" s="3">
        <v>96.982240829670104</v>
      </c>
      <c r="E52" s="3"/>
      <c r="F52" s="15"/>
      <c r="G52" s="3">
        <v>103.82</v>
      </c>
      <c r="H52" s="3"/>
      <c r="I52" s="3">
        <v>5.24</v>
      </c>
      <c r="J52" s="3">
        <v>3.11</v>
      </c>
      <c r="K52" s="3">
        <v>17221351.740894999</v>
      </c>
      <c r="L52" s="3">
        <v>996059.03568896675</v>
      </c>
      <c r="M52" s="3">
        <v>101.6</v>
      </c>
      <c r="N52" s="3">
        <v>0.08</v>
      </c>
      <c r="O52" s="3">
        <v>3.75</v>
      </c>
      <c r="P52" s="3">
        <v>2570550</v>
      </c>
      <c r="Q52" s="3">
        <v>8230.4744157453388</v>
      </c>
      <c r="R52" s="3">
        <v>17289.489000000001</v>
      </c>
      <c r="S52" s="3">
        <v>8089.085</v>
      </c>
      <c r="T52" s="3">
        <v>312321</v>
      </c>
      <c r="U52" s="3"/>
      <c r="V52" s="3">
        <v>25895872.074315999</v>
      </c>
      <c r="W52" s="3">
        <v>1497781.2284860469</v>
      </c>
      <c r="X52" s="3"/>
      <c r="Y52" s="3">
        <v>3755275</v>
      </c>
      <c r="Z52" s="3">
        <v>12023.767213860099</v>
      </c>
      <c r="AA52" s="3">
        <v>37821.1</v>
      </c>
      <c r="AB52" s="3">
        <v>19483161.454</v>
      </c>
      <c r="AC52" s="3">
        <v>1126878.9640919981</v>
      </c>
      <c r="AD52" s="3">
        <v>188814.50114438668</v>
      </c>
      <c r="AE52" s="3">
        <v>1.31</v>
      </c>
      <c r="AF52" s="3">
        <v>0.02</v>
      </c>
      <c r="AG52" s="3">
        <v>0.77749999999999997</v>
      </c>
      <c r="AH52" s="3">
        <v>0.9375</v>
      </c>
      <c r="AI52" s="3">
        <v>149.60497942673183</v>
      </c>
      <c r="AJ52" s="3">
        <v>103.18678563306534</v>
      </c>
      <c r="AK52" s="3">
        <v>487.01180393559787</v>
      </c>
      <c r="AL52" s="3">
        <v>113.19702974993564</v>
      </c>
      <c r="AM52" s="3">
        <v>137.30148776162034</v>
      </c>
      <c r="AN52" s="3">
        <v>102.85329814050523</v>
      </c>
      <c r="AO52" s="3">
        <v>350.24411728154638</v>
      </c>
      <c r="AP52" s="3">
        <v>111.76610297965335</v>
      </c>
      <c r="AQ52" s="3">
        <v>101.85765553786987</v>
      </c>
      <c r="AR52" s="3">
        <v>472.7749616125609</v>
      </c>
      <c r="AS52" s="3">
        <v>0.93480896818072523</v>
      </c>
      <c r="AT52" s="3">
        <v>93.480896818072509</v>
      </c>
      <c r="AU52" s="3">
        <v>0.79078529298783673</v>
      </c>
      <c r="AV52" s="3">
        <v>2.3860088425719335</v>
      </c>
      <c r="AW52" s="3">
        <v>79.078529298783678</v>
      </c>
      <c r="AX52" s="3">
        <v>2.386008842571933</v>
      </c>
      <c r="AY52" s="3">
        <v>0.30993636497635979</v>
      </c>
      <c r="AZ52" s="3">
        <v>1.2397454599054392</v>
      </c>
      <c r="BA52" s="3">
        <v>109.7539087127255</v>
      </c>
      <c r="BB52" s="3">
        <v>102.44985091654564</v>
      </c>
      <c r="BC52" s="3">
        <v>4.6365407986576219</v>
      </c>
      <c r="BD52" s="3">
        <v>0.77449304474468406</v>
      </c>
      <c r="BE52" s="3">
        <v>3.0979721789787362</v>
      </c>
      <c r="BF52" s="3">
        <v>4.6333036830666359</v>
      </c>
      <c r="BG52" s="3">
        <v>0.93313274288844283</v>
      </c>
      <c r="BH52" s="3">
        <v>3.7325309715537713</v>
      </c>
      <c r="BI52" s="3">
        <v>4.6235763046774361</v>
      </c>
      <c r="BJ52" s="3">
        <v>6.1586195070173329</v>
      </c>
      <c r="BK52" s="3">
        <v>-6.7413082674187969E-2</v>
      </c>
      <c r="BL52" s="3">
        <v>4.5377571033139033</v>
      </c>
      <c r="BM52" s="3">
        <v>-0.23472878549665499</v>
      </c>
      <c r="BN52" s="3">
        <v>2.3579884885501334</v>
      </c>
      <c r="BO52" s="3">
        <v>4.370441400491436</v>
      </c>
      <c r="BP52" s="3">
        <v>2.3579884885500668</v>
      </c>
      <c r="BQ52" s="3">
        <v>4.6426586303990831</v>
      </c>
      <c r="BR52" s="3" t="e">
        <v>#NUM!</v>
      </c>
      <c r="BS52" s="3">
        <v>4.6982406660156304</v>
      </c>
      <c r="BT52" s="3">
        <v>16.661660552192842</v>
      </c>
      <c r="BU52" s="3">
        <v>17.069594134597487</v>
      </c>
      <c r="BV52" s="3">
        <v>4.6210435351443815</v>
      </c>
      <c r="BW52" s="3">
        <v>15.138672076184523</v>
      </c>
      <c r="BX52" s="3">
        <v>4.6293734195012792</v>
      </c>
      <c r="BY52" s="3">
        <v>14.219495389994904</v>
      </c>
      <c r="BZ52" s="3">
        <v>9.3946405711206591</v>
      </c>
      <c r="CA52" s="3">
        <v>13.811561807590261</v>
      </c>
      <c r="CB52" s="3">
        <v>9.015598936693241</v>
      </c>
      <c r="CC52" s="3">
        <v>13.934962390707906</v>
      </c>
      <c r="CD52" s="3">
        <v>12.148520336652865</v>
      </c>
    </row>
    <row r="53" spans="1:82">
      <c r="A53" s="3" t="s">
        <v>52</v>
      </c>
      <c r="B53" s="3">
        <v>521.46</v>
      </c>
      <c r="C53" s="3">
        <v>121.560229423968</v>
      </c>
      <c r="D53" s="3">
        <v>97.282824061570196</v>
      </c>
      <c r="E53" s="3"/>
      <c r="F53" s="15"/>
      <c r="G53" s="3">
        <v>112.43</v>
      </c>
      <c r="H53" s="3"/>
      <c r="I53" s="3">
        <v>5.24</v>
      </c>
      <c r="J53" s="3">
        <v>4</v>
      </c>
      <c r="K53" s="3">
        <v>17403823.907077</v>
      </c>
      <c r="L53" s="3">
        <v>1003969.2437033659</v>
      </c>
      <c r="M53" s="3">
        <v>102.75</v>
      </c>
      <c r="N53" s="3">
        <v>7.0000000000000007E-2</v>
      </c>
      <c r="O53" s="3">
        <v>3.29</v>
      </c>
      <c r="P53" s="3">
        <v>2579200</v>
      </c>
      <c r="Q53" s="3">
        <v>8242.4939680104817</v>
      </c>
      <c r="R53" s="3">
        <v>17335.017000002001</v>
      </c>
      <c r="S53" s="3">
        <v>8098.7426223122002</v>
      </c>
      <c r="T53" s="3">
        <v>312915</v>
      </c>
      <c r="U53" s="3"/>
      <c r="V53" s="3">
        <v>26602664.099022001</v>
      </c>
      <c r="W53" s="3">
        <v>1534620.0179105063</v>
      </c>
      <c r="X53" s="3"/>
      <c r="Y53" s="3">
        <v>3797575</v>
      </c>
      <c r="Z53" s="3">
        <v>12136.123228352748</v>
      </c>
      <c r="AA53" s="3">
        <v>41932.199999999997</v>
      </c>
      <c r="AB53" s="3">
        <v>21865965.011999998</v>
      </c>
      <c r="AC53" s="3">
        <v>1261375.4582414008</v>
      </c>
      <c r="AD53" s="3">
        <v>209808.55422608976</v>
      </c>
      <c r="AE53" s="3">
        <v>1.31</v>
      </c>
      <c r="AF53" s="3">
        <v>1.7500000000000002E-2</v>
      </c>
      <c r="AG53" s="3">
        <v>1</v>
      </c>
      <c r="AH53" s="3">
        <v>0.82250000000000001</v>
      </c>
      <c r="AI53" s="3">
        <v>151.10102922099915</v>
      </c>
      <c r="AJ53" s="3">
        <v>104.21865348939599</v>
      </c>
      <c r="AK53" s="3">
        <v>506.49227609302181</v>
      </c>
      <c r="AL53" s="3">
        <v>117.72491093993307</v>
      </c>
      <c r="AM53" s="3">
        <v>138.43079249845965</v>
      </c>
      <c r="AN53" s="3">
        <v>103.69926651771088</v>
      </c>
      <c r="AO53" s="3">
        <v>361.76714874010923</v>
      </c>
      <c r="AP53" s="3">
        <v>115.44320776768396</v>
      </c>
      <c r="AQ53" s="3">
        <v>103.10729715568124</v>
      </c>
      <c r="AR53" s="3">
        <v>477.7341453489899</v>
      </c>
      <c r="AS53" s="3">
        <v>0.94461466816081208</v>
      </c>
      <c r="AT53" s="3">
        <v>94.461466816081213</v>
      </c>
      <c r="AU53" s="3">
        <v>0.80028496591821152</v>
      </c>
      <c r="AV53" s="3">
        <v>1.2012961058597873</v>
      </c>
      <c r="AW53" s="3">
        <v>80.028496591821153</v>
      </c>
      <c r="AX53" s="3">
        <v>1.2012961058597811</v>
      </c>
      <c r="AY53" s="3">
        <v>1.6556777581848481</v>
      </c>
      <c r="AZ53" s="3">
        <v>6.6227110327393923</v>
      </c>
      <c r="BA53" s="3">
        <v>110.91682749930338</v>
      </c>
      <c r="BB53" s="3">
        <v>102.794598620511</v>
      </c>
      <c r="BC53" s="3">
        <v>4.6464911295107898</v>
      </c>
      <c r="BD53" s="3">
        <v>0.99503308531678769</v>
      </c>
      <c r="BE53" s="3">
        <v>3.9801323412671508</v>
      </c>
      <c r="BF53" s="3">
        <v>4.6414950420929246</v>
      </c>
      <c r="BG53" s="3">
        <v>0.81913590262887581</v>
      </c>
      <c r="BH53" s="3">
        <v>3.2765436105155032</v>
      </c>
      <c r="BI53" s="3">
        <v>4.6357701659739945</v>
      </c>
      <c r="BJ53" s="3">
        <v>6.1690543964870121</v>
      </c>
      <c r="BK53" s="3">
        <v>-5.697819320450899E-2</v>
      </c>
      <c r="BL53" s="3">
        <v>4.5481919927835825</v>
      </c>
      <c r="BM53" s="3">
        <v>-0.22278740734323885</v>
      </c>
      <c r="BN53" s="3">
        <v>1.1941378153416142</v>
      </c>
      <c r="BO53" s="3">
        <v>4.3823827786448524</v>
      </c>
      <c r="BP53" s="3">
        <v>1.1941378153416338</v>
      </c>
      <c r="BQ53" s="3">
        <v>4.7223308057616684</v>
      </c>
      <c r="BR53" s="3" t="e">
        <v>#NUM!</v>
      </c>
      <c r="BS53" s="3">
        <v>4.7087806186373449</v>
      </c>
      <c r="BT53" s="3">
        <v>16.672200504814558</v>
      </c>
      <c r="BU53" s="3">
        <v>17.096521922835411</v>
      </c>
      <c r="BV53" s="3">
        <v>4.6322988533763443</v>
      </c>
      <c r="BW53" s="3">
        <v>15.149873263092458</v>
      </c>
      <c r="BX53" s="3">
        <v>4.6327328090386208</v>
      </c>
      <c r="BY53" s="3">
        <v>14.243793363023856</v>
      </c>
      <c r="BZ53" s="3">
        <v>9.4039416749280988</v>
      </c>
      <c r="CA53" s="3">
        <v>13.819471945003</v>
      </c>
      <c r="CB53" s="3">
        <v>9.0170582431300872</v>
      </c>
      <c r="CC53" s="3">
        <v>14.047713317053971</v>
      </c>
      <c r="CD53" s="3">
        <v>12.253950747354738</v>
      </c>
    </row>
    <row r="54" spans="1:82">
      <c r="A54" s="3" t="s">
        <v>53</v>
      </c>
      <c r="B54" s="3">
        <v>489.76</v>
      </c>
      <c r="C54" s="3">
        <v>120.634468671683</v>
      </c>
      <c r="D54" s="3">
        <v>98.893514142091703</v>
      </c>
      <c r="E54" s="3"/>
      <c r="F54" s="15"/>
      <c r="G54" s="3">
        <v>107.14</v>
      </c>
      <c r="H54" s="3"/>
      <c r="I54" s="3">
        <v>5.01</v>
      </c>
      <c r="J54" s="3">
        <v>4.1399999999999997</v>
      </c>
      <c r="K54" s="3">
        <v>17649395.371199999</v>
      </c>
      <c r="L54" s="3">
        <v>1015466.5380636408</v>
      </c>
      <c r="M54" s="3">
        <v>103.32</v>
      </c>
      <c r="N54" s="3">
        <v>0.1</v>
      </c>
      <c r="O54" s="3">
        <v>2.81</v>
      </c>
      <c r="P54" s="3">
        <v>2596900</v>
      </c>
      <c r="Q54" s="3">
        <v>8286.0306247148274</v>
      </c>
      <c r="R54" s="3">
        <v>17380.577999994999</v>
      </c>
      <c r="S54" s="3">
        <v>8150.5149224706001</v>
      </c>
      <c r="T54" s="3">
        <v>313407</v>
      </c>
      <c r="U54" s="3"/>
      <c r="V54" s="3">
        <v>26808038.490646999</v>
      </c>
      <c r="W54" s="3">
        <v>1542413.5198872392</v>
      </c>
      <c r="X54" s="3"/>
      <c r="Y54" s="3">
        <v>3818750</v>
      </c>
      <c r="Z54" s="3">
        <v>12184.635314463301</v>
      </c>
      <c r="AA54" s="3">
        <v>39521.4</v>
      </c>
      <c r="AB54" s="3">
        <v>19356000.864</v>
      </c>
      <c r="AC54" s="3">
        <v>1113656.9142870605</v>
      </c>
      <c r="AD54" s="3">
        <v>183822.3565199342</v>
      </c>
      <c r="AE54" s="3">
        <v>1.2524999999999999</v>
      </c>
      <c r="AF54" s="3">
        <v>2.5000000000000001E-2</v>
      </c>
      <c r="AG54" s="3">
        <v>1.0349999999999999</v>
      </c>
      <c r="AH54" s="3">
        <v>0.70250000000000001</v>
      </c>
      <c r="AI54" s="3">
        <v>152.66492487343652</v>
      </c>
      <c r="AJ54" s="3">
        <v>105.29731655301124</v>
      </c>
      <c r="AK54" s="3">
        <v>527.46105632327294</v>
      </c>
      <c r="AL54" s="3">
        <v>122.59872225284631</v>
      </c>
      <c r="AM54" s="3">
        <v>139.40326881576135</v>
      </c>
      <c r="AN54" s="3">
        <v>104.42775386499781</v>
      </c>
      <c r="AO54" s="3">
        <v>371.9328056197063</v>
      </c>
      <c r="AP54" s="3">
        <v>118.68716190595588</v>
      </c>
      <c r="AQ54" s="3">
        <v>96.83931625621608</v>
      </c>
      <c r="AR54" s="3">
        <v>447.21565868393446</v>
      </c>
      <c r="AS54" s="3">
        <v>0.88427104308284687</v>
      </c>
      <c r="AT54" s="3">
        <v>88.427104308284697</v>
      </c>
      <c r="AU54" s="3">
        <v>0.81977825434983131</v>
      </c>
      <c r="AV54" s="3">
        <v>2.4357934063217166</v>
      </c>
      <c r="AW54" s="3">
        <v>81.977825434983131</v>
      </c>
      <c r="AX54" s="3">
        <v>2.4357934063217157</v>
      </c>
      <c r="AY54" s="3">
        <v>-1.3896698088845305</v>
      </c>
      <c r="AZ54" s="3">
        <v>-5.558679235538122</v>
      </c>
      <c r="BA54" s="3">
        <v>112.48188629731881</v>
      </c>
      <c r="BB54" s="3">
        <v>103.50003611879845</v>
      </c>
      <c r="BC54" s="3">
        <v>4.6567879349881576</v>
      </c>
      <c r="BD54" s="3">
        <v>1.0296805477367776</v>
      </c>
      <c r="BE54" s="3">
        <v>4.1187221909471106</v>
      </c>
      <c r="BF54" s="3">
        <v>4.6484954817376698</v>
      </c>
      <c r="BG54" s="3">
        <v>0.70004396447451711</v>
      </c>
      <c r="BH54" s="3">
        <v>2.8001758578980684</v>
      </c>
      <c r="BI54" s="3">
        <v>4.573053071493673</v>
      </c>
      <c r="BJ54" s="3">
        <v>6.1030409361740663</v>
      </c>
      <c r="BK54" s="3">
        <v>-0.12299165351745431</v>
      </c>
      <c r="BL54" s="3">
        <v>4.4821785324706376</v>
      </c>
      <c r="BM54" s="3">
        <v>-0.19872139681892781</v>
      </c>
      <c r="BN54" s="3">
        <v>2.4066010524311037</v>
      </c>
      <c r="BO54" s="3">
        <v>4.4064487891691639</v>
      </c>
      <c r="BP54" s="3">
        <v>2.4066010524311565</v>
      </c>
      <c r="BQ54" s="3">
        <v>4.6741363904528139</v>
      </c>
      <c r="BR54" s="3" t="e">
        <v>#NUM!</v>
      </c>
      <c r="BS54" s="3">
        <v>4.7227921979903629</v>
      </c>
      <c r="BT54" s="3">
        <v>16.686212084167575</v>
      </c>
      <c r="BU54" s="3">
        <v>17.104212344187829</v>
      </c>
      <c r="BV54" s="3">
        <v>4.6378309682276395</v>
      </c>
      <c r="BW54" s="3">
        <v>15.155433701902043</v>
      </c>
      <c r="BX54" s="3">
        <v>4.6395719616792608</v>
      </c>
      <c r="BY54" s="3">
        <v>14.24885896828706</v>
      </c>
      <c r="BZ54" s="3">
        <v>9.4079310365562989</v>
      </c>
      <c r="CA54" s="3">
        <v>13.830858708266804</v>
      </c>
      <c r="CB54" s="3">
        <v>9.022326318589343</v>
      </c>
      <c r="CC54" s="3">
        <v>13.923159675631897</v>
      </c>
      <c r="CD54" s="3">
        <v>12.121725116544509</v>
      </c>
    </row>
    <row r="55" spans="1:82">
      <c r="A55" s="3" t="s">
        <v>54</v>
      </c>
      <c r="B55" s="3">
        <v>509.73</v>
      </c>
      <c r="C55" s="3">
        <v>116.076312868543</v>
      </c>
      <c r="D55" s="3">
        <v>97.519220833114105</v>
      </c>
      <c r="E55" s="3"/>
      <c r="F55" s="15"/>
      <c r="G55" s="3">
        <v>110.98</v>
      </c>
      <c r="H55" s="3"/>
      <c r="I55" s="3">
        <v>5.01</v>
      </c>
      <c r="J55" s="3">
        <v>3.09</v>
      </c>
      <c r="K55" s="3">
        <v>17946182.300041001</v>
      </c>
      <c r="L55" s="3">
        <v>1029841.2375803958</v>
      </c>
      <c r="M55" s="3">
        <v>103.74</v>
      </c>
      <c r="N55" s="3">
        <v>0.15</v>
      </c>
      <c r="O55" s="3">
        <v>1.88</v>
      </c>
      <c r="P55" s="3">
        <v>2605050</v>
      </c>
      <c r="Q55" s="3">
        <v>8298.451834862386</v>
      </c>
      <c r="R55" s="3">
        <v>17426.164000002002</v>
      </c>
      <c r="S55" s="3">
        <v>8116.6845854617004</v>
      </c>
      <c r="T55" s="3">
        <v>313920</v>
      </c>
      <c r="U55" s="3"/>
      <c r="V55" s="3">
        <v>27273552.180999</v>
      </c>
      <c r="W55" s="3">
        <v>1565092.132783547</v>
      </c>
      <c r="X55" s="3"/>
      <c r="Y55" s="3">
        <v>3834175</v>
      </c>
      <c r="Z55" s="3">
        <v>12213.860219164118</v>
      </c>
      <c r="AA55" s="3">
        <v>40332</v>
      </c>
      <c r="AB55" s="3">
        <v>20558430.359999999</v>
      </c>
      <c r="AC55" s="3">
        <v>1179745.029370643</v>
      </c>
      <c r="AD55" s="3">
        <v>193745.05054659114</v>
      </c>
      <c r="AE55" s="3">
        <v>1.2524999999999999</v>
      </c>
      <c r="AF55" s="3">
        <v>3.7499999999999999E-2</v>
      </c>
      <c r="AG55" s="3">
        <v>0.77249999999999996</v>
      </c>
      <c r="AH55" s="3">
        <v>0.47</v>
      </c>
      <c r="AI55" s="3">
        <v>153.84426141808382</v>
      </c>
      <c r="AJ55" s="3">
        <v>106.11073832338327</v>
      </c>
      <c r="AK55" s="3">
        <v>543.75960296366202</v>
      </c>
      <c r="AL55" s="3">
        <v>126.38702277045925</v>
      </c>
      <c r="AM55" s="3">
        <v>140.05846417919543</v>
      </c>
      <c r="AN55" s="3">
        <v>104.91856430816331</v>
      </c>
      <c r="AO55" s="3">
        <v>378.92514236535675</v>
      </c>
      <c r="AP55" s="3">
        <v>120.91848054978782</v>
      </c>
      <c r="AQ55" s="3">
        <v>100.78794649477503</v>
      </c>
      <c r="AR55" s="3">
        <v>464.05371437318644</v>
      </c>
      <c r="AS55" s="3">
        <v>0.91756461136182532</v>
      </c>
      <c r="AT55" s="3">
        <v>91.756461136182523</v>
      </c>
      <c r="AU55" s="3">
        <v>0.84013024210680354</v>
      </c>
      <c r="AV55" s="3">
        <v>2.4826210806376472</v>
      </c>
      <c r="AW55" s="3">
        <v>84.013024210680356</v>
      </c>
      <c r="AX55" s="3">
        <v>2.4826210806376503</v>
      </c>
      <c r="AY55" s="3">
        <v>-1.9968925669235471</v>
      </c>
      <c r="AZ55" s="3">
        <v>-7.9875702676941884</v>
      </c>
      <c r="BA55" s="3">
        <v>114.37334789599194</v>
      </c>
      <c r="BB55" s="3">
        <v>103.82485620981782</v>
      </c>
      <c r="BC55" s="3">
        <v>4.6644832499555644</v>
      </c>
      <c r="BD55" s="3">
        <v>0.769531496740683</v>
      </c>
      <c r="BE55" s="3">
        <v>3.078125986962732</v>
      </c>
      <c r="BF55" s="3">
        <v>4.6531844712238009</v>
      </c>
      <c r="BG55" s="3">
        <v>0.46889894861310566</v>
      </c>
      <c r="BH55" s="3">
        <v>1.8755957944524226</v>
      </c>
      <c r="BI55" s="3">
        <v>4.6130187700623475</v>
      </c>
      <c r="BJ55" s="3">
        <v>6.1400003092614668</v>
      </c>
      <c r="BK55" s="3">
        <v>-8.6032280430054286E-2</v>
      </c>
      <c r="BL55" s="3">
        <v>4.5191379055580372</v>
      </c>
      <c r="BM55" s="3">
        <v>-0.17419834903665929</v>
      </c>
      <c r="BN55" s="3">
        <v>2.4523047782268521</v>
      </c>
      <c r="BO55" s="3">
        <v>4.4309718369514322</v>
      </c>
      <c r="BP55" s="3">
        <v>2.4523047782268215</v>
      </c>
      <c r="BQ55" s="3">
        <v>4.7093500048977548</v>
      </c>
      <c r="BR55" s="3" t="e">
        <v>#NUM!</v>
      </c>
      <c r="BS55" s="3">
        <v>4.7394680788661541</v>
      </c>
      <c r="BT55" s="3">
        <v>16.702887965043367</v>
      </c>
      <c r="BU55" s="3">
        <v>17.121428006001313</v>
      </c>
      <c r="BV55" s="3">
        <v>4.6418877689232545</v>
      </c>
      <c r="BW55" s="3">
        <v>15.159464845781846</v>
      </c>
      <c r="BX55" s="3">
        <v>4.6427054045875442</v>
      </c>
      <c r="BY55" s="3">
        <v>14.263455251011782</v>
      </c>
      <c r="BZ55" s="3">
        <v>9.4103266694048475</v>
      </c>
      <c r="CA55" s="3">
        <v>13.844915210053834</v>
      </c>
      <c r="CB55" s="3">
        <v>9.0238242504663724</v>
      </c>
      <c r="CC55" s="3">
        <v>13.980808896289352</v>
      </c>
      <c r="CD55" s="3">
        <v>12.174298401323318</v>
      </c>
    </row>
    <row r="56" spans="1:82">
      <c r="A56" s="3" t="s">
        <v>55</v>
      </c>
      <c r="B56" s="3">
        <v>470.48</v>
      </c>
      <c r="C56" s="3">
        <v>114.670886065853</v>
      </c>
      <c r="D56" s="3">
        <v>95.571866760975894</v>
      </c>
      <c r="E56" s="3"/>
      <c r="F56" s="15"/>
      <c r="G56" s="3">
        <v>109.84</v>
      </c>
      <c r="H56" s="3"/>
      <c r="I56" s="3">
        <v>4.99</v>
      </c>
      <c r="J56" s="3">
        <v>2.63</v>
      </c>
      <c r="K56" s="3">
        <v>18287739.257013999</v>
      </c>
      <c r="L56" s="3">
        <v>1046632.7828407518</v>
      </c>
      <c r="M56" s="3">
        <v>104.38</v>
      </c>
      <c r="N56" s="3">
        <v>0.14000000000000001</v>
      </c>
      <c r="O56" s="3">
        <v>1.69</v>
      </c>
      <c r="P56" s="3">
        <v>2617600</v>
      </c>
      <c r="Q56" s="3">
        <v>8322.205689723145</v>
      </c>
      <c r="R56" s="3">
        <v>17472.927999997999</v>
      </c>
      <c r="S56" s="3">
        <v>8136.9993206538002</v>
      </c>
      <c r="T56" s="3">
        <v>314532</v>
      </c>
      <c r="U56" s="3"/>
      <c r="V56" s="3">
        <v>27484186.651640002</v>
      </c>
      <c r="W56" s="3">
        <v>1572958.2730291768</v>
      </c>
      <c r="X56" s="3"/>
      <c r="Y56" s="3">
        <v>3857825</v>
      </c>
      <c r="Z56" s="3">
        <v>12265.286202993653</v>
      </c>
      <c r="AA56" s="3">
        <v>40093.5</v>
      </c>
      <c r="AB56" s="3">
        <v>18863189.879999999</v>
      </c>
      <c r="AC56" s="3">
        <v>1079566.6232930254</v>
      </c>
      <c r="AD56" s="3">
        <v>176607.71043020347</v>
      </c>
      <c r="AE56" s="3">
        <v>1.2475000000000001</v>
      </c>
      <c r="AF56" s="3">
        <v>3.5000000000000003E-2</v>
      </c>
      <c r="AG56" s="3">
        <v>0.65749999999999997</v>
      </c>
      <c r="AH56" s="3">
        <v>0.42249999999999999</v>
      </c>
      <c r="AI56" s="3">
        <v>154.85578743690772</v>
      </c>
      <c r="AJ56" s="3">
        <v>106.8084164278595</v>
      </c>
      <c r="AK56" s="3">
        <v>558.06048052160634</v>
      </c>
      <c r="AL56" s="3">
        <v>129.71100146932233</v>
      </c>
      <c r="AM56" s="3">
        <v>140.65021119035251</v>
      </c>
      <c r="AN56" s="3">
        <v>105.36184524236528</v>
      </c>
      <c r="AO56" s="3">
        <v>385.32897727133127</v>
      </c>
      <c r="AP56" s="3">
        <v>122.96200287107924</v>
      </c>
      <c r="AQ56" s="3">
        <v>93.027118409475122</v>
      </c>
      <c r="AR56" s="3">
        <v>427.32088000132188</v>
      </c>
      <c r="AS56" s="3">
        <v>0.84493347438199451</v>
      </c>
      <c r="AT56" s="3">
        <v>84.49334743819945</v>
      </c>
      <c r="AU56" s="3">
        <v>0.83344491387370156</v>
      </c>
      <c r="AV56" s="3">
        <v>-0.79574902771469147</v>
      </c>
      <c r="AW56" s="3">
        <v>83.344491387370155</v>
      </c>
      <c r="AX56" s="3">
        <v>-0.79574902771469624</v>
      </c>
      <c r="AY56" s="3">
        <v>1.377261743497904</v>
      </c>
      <c r="AZ56" s="3">
        <v>5.5090469739916159</v>
      </c>
      <c r="BA56" s="3">
        <v>116.55013469181534</v>
      </c>
      <c r="BB56" s="3">
        <v>104.32503929476178</v>
      </c>
      <c r="BC56" s="3">
        <v>4.6710367289254062</v>
      </c>
      <c r="BD56" s="3">
        <v>0.65534789698418194</v>
      </c>
      <c r="BE56" s="3">
        <v>2.6213915879367278</v>
      </c>
      <c r="BF56" s="3">
        <v>4.6574005709715385</v>
      </c>
      <c r="BG56" s="3">
        <v>0.42160997477376227</v>
      </c>
      <c r="BH56" s="3">
        <v>1.6864398990950491</v>
      </c>
      <c r="BI56" s="3">
        <v>4.5328910464482712</v>
      </c>
      <c r="BJ56" s="3">
        <v>6.0575352064252854</v>
      </c>
      <c r="BK56" s="3">
        <v>-0.16849738326623587</v>
      </c>
      <c r="BL56" s="3">
        <v>4.4366728027218558</v>
      </c>
      <c r="BM56" s="3">
        <v>-0.18218766910886888</v>
      </c>
      <c r="BN56" s="3">
        <v>-0.79893200722095936</v>
      </c>
      <c r="BO56" s="3">
        <v>4.4229825168792223</v>
      </c>
      <c r="BP56" s="3">
        <v>-0.79893200722098712</v>
      </c>
      <c r="BQ56" s="3">
        <v>4.6990247614597154</v>
      </c>
      <c r="BR56" s="3" t="e">
        <v>#NUM!</v>
      </c>
      <c r="BS56" s="3">
        <v>4.7583215211380301</v>
      </c>
      <c r="BT56" s="3">
        <v>16.721741407315243</v>
      </c>
      <c r="BU56" s="3">
        <v>17.129121366393701</v>
      </c>
      <c r="BV56" s="3">
        <v>4.6480380862152675</v>
      </c>
      <c r="BW56" s="3">
        <v>15.165614111128697</v>
      </c>
      <c r="BX56" s="3">
        <v>4.6475114031347395</v>
      </c>
      <c r="BY56" s="3">
        <v>14.268468654688681</v>
      </c>
      <c r="BZ56" s="3">
        <v>9.4145282913566284</v>
      </c>
      <c r="CA56" s="3">
        <v>13.861088695610222</v>
      </c>
      <c r="CB56" s="3">
        <v>9.0266826056184968</v>
      </c>
      <c r="CC56" s="3">
        <v>13.892070243839473</v>
      </c>
      <c r="CD56" s="3">
        <v>12.081686226619086</v>
      </c>
    </row>
    <row r="57" spans="1:82">
      <c r="A57" s="3" t="s">
        <v>56</v>
      </c>
      <c r="B57" s="3">
        <v>478.6</v>
      </c>
      <c r="C57" s="3">
        <v>118.197829779188</v>
      </c>
      <c r="D57" s="3">
        <v>96.888141519421595</v>
      </c>
      <c r="E57" s="3"/>
      <c r="F57" s="15"/>
      <c r="G57" s="3">
        <v>118.48</v>
      </c>
      <c r="H57" s="3"/>
      <c r="I57" s="3">
        <v>5</v>
      </c>
      <c r="J57" s="3">
        <v>2.17</v>
      </c>
      <c r="K57" s="3">
        <v>18582315.339951001</v>
      </c>
      <c r="L57" s="3">
        <v>1060620.2108563078</v>
      </c>
      <c r="M57" s="3">
        <v>104.39</v>
      </c>
      <c r="N57" s="3">
        <v>0.16</v>
      </c>
      <c r="O57" s="3">
        <v>1.88</v>
      </c>
      <c r="P57" s="3">
        <v>2630150</v>
      </c>
      <c r="Q57" s="3">
        <v>8346.3704879016277</v>
      </c>
      <c r="R57" s="3">
        <v>17520.234999999</v>
      </c>
      <c r="S57" s="3">
        <v>8195.6324283229005</v>
      </c>
      <c r="T57" s="3">
        <v>315125</v>
      </c>
      <c r="U57" s="3"/>
      <c r="V57" s="3">
        <v>28025008.723577999</v>
      </c>
      <c r="W57" s="3">
        <v>1599579.4989952818</v>
      </c>
      <c r="X57" s="3"/>
      <c r="Y57" s="3">
        <v>3858425</v>
      </c>
      <c r="Z57" s="3">
        <v>12244.109480364936</v>
      </c>
      <c r="AA57" s="3">
        <v>41636.5</v>
      </c>
      <c r="AB57" s="3">
        <v>19927228.900000002</v>
      </c>
      <c r="AC57" s="3">
        <v>1137383.6538152108</v>
      </c>
      <c r="AD57" s="3">
        <v>185563.15740312601</v>
      </c>
      <c r="AE57" s="3">
        <v>1.25</v>
      </c>
      <c r="AF57" s="3">
        <v>0.04</v>
      </c>
      <c r="AG57" s="3">
        <v>0.54249999999999998</v>
      </c>
      <c r="AH57" s="3">
        <v>0.47</v>
      </c>
      <c r="AI57" s="3">
        <v>155.69588008375294</v>
      </c>
      <c r="AJ57" s="3">
        <v>107.38785208698064</v>
      </c>
      <c r="AK57" s="3">
        <v>570.17039294892527</v>
      </c>
      <c r="AL57" s="3">
        <v>132.52573020120664</v>
      </c>
      <c r="AM57" s="3">
        <v>141.31126718294715</v>
      </c>
      <c r="AN57" s="3">
        <v>105.85704591500438</v>
      </c>
      <c r="AO57" s="3">
        <v>392.57316204403224</v>
      </c>
      <c r="AP57" s="3">
        <v>125.27368852505552</v>
      </c>
      <c r="AQ57" s="3">
        <v>94.632670614637817</v>
      </c>
      <c r="AR57" s="3">
        <v>434.38254395285026</v>
      </c>
      <c r="AS57" s="3">
        <v>0.85889636863014007</v>
      </c>
      <c r="AT57" s="3">
        <v>85.889636863014005</v>
      </c>
      <c r="AU57" s="3">
        <v>0.81971167914354914</v>
      </c>
      <c r="AV57" s="3">
        <v>-1.6477675370676661</v>
      </c>
      <c r="AW57" s="3">
        <v>81.971167914354908</v>
      </c>
      <c r="AX57" s="3">
        <v>-1.6477675370676723</v>
      </c>
      <c r="AY57" s="3">
        <v>0.79530576039683609</v>
      </c>
      <c r="AZ57" s="3">
        <v>3.1812230415873444</v>
      </c>
      <c r="BA57" s="3">
        <v>118.42750628273669</v>
      </c>
      <c r="BB57" s="3">
        <v>104.82522237970574</v>
      </c>
      <c r="BC57" s="3">
        <v>4.6764470666176816</v>
      </c>
      <c r="BD57" s="3">
        <v>0.5410337692275391</v>
      </c>
      <c r="BE57" s="3">
        <v>2.1641350769101564</v>
      </c>
      <c r="BF57" s="3">
        <v>4.6620895604576695</v>
      </c>
      <c r="BG57" s="3">
        <v>0.46889894861310566</v>
      </c>
      <c r="BH57" s="3">
        <v>1.8755957944524226</v>
      </c>
      <c r="BI57" s="3">
        <v>4.5500027717708438</v>
      </c>
      <c r="BJ57" s="3">
        <v>6.0739255835417136</v>
      </c>
      <c r="BK57" s="3">
        <v>-0.15210700614980727</v>
      </c>
      <c r="BL57" s="3">
        <v>4.453063179838284</v>
      </c>
      <c r="BM57" s="3">
        <v>-0.19880261135395932</v>
      </c>
      <c r="BN57" s="3">
        <v>-1.661494224509044</v>
      </c>
      <c r="BO57" s="3">
        <v>4.4063675746341318</v>
      </c>
      <c r="BP57" s="3">
        <v>-1.6614942245090525</v>
      </c>
      <c r="BQ57" s="3">
        <v>4.7747441699595434</v>
      </c>
      <c r="BR57" s="3" t="e">
        <v>#NUM!</v>
      </c>
      <c r="BS57" s="3">
        <v>4.7743010120457559</v>
      </c>
      <c r="BT57" s="3">
        <v>16.737720898222967</v>
      </c>
      <c r="BU57" s="3">
        <v>17.148607838200878</v>
      </c>
      <c r="BV57" s="3">
        <v>4.648133885420207</v>
      </c>
      <c r="BW57" s="3">
        <v>15.165769627085595</v>
      </c>
      <c r="BX57" s="3">
        <v>4.6522944144922649</v>
      </c>
      <c r="BY57" s="3">
        <v>14.285251339540638</v>
      </c>
      <c r="BZ57" s="3">
        <v>9.4128002415775107</v>
      </c>
      <c r="CA57" s="3">
        <v>13.874364399562728</v>
      </c>
      <c r="CB57" s="3">
        <v>9.0295820512400073</v>
      </c>
      <c r="CC57" s="3">
        <v>13.944241142215791</v>
      </c>
      <c r="CD57" s="3">
        <v>12.131150574258349</v>
      </c>
    </row>
    <row r="58" spans="1:82">
      <c r="A58" s="3" t="s">
        <v>57</v>
      </c>
      <c r="B58" s="3">
        <v>472.54</v>
      </c>
      <c r="C58" s="3">
        <v>113.720899648611</v>
      </c>
      <c r="D58" s="3">
        <v>97.658698490066996</v>
      </c>
      <c r="E58" s="3"/>
      <c r="F58" s="15"/>
      <c r="G58" s="3">
        <v>112.93</v>
      </c>
      <c r="H58" s="3"/>
      <c r="I58" s="3">
        <v>5</v>
      </c>
      <c r="J58" s="3">
        <v>1.39</v>
      </c>
      <c r="K58" s="3">
        <v>18844104.718355998</v>
      </c>
      <c r="L58" s="3">
        <v>1072663.7243730095</v>
      </c>
      <c r="M58" s="3">
        <v>105.1</v>
      </c>
      <c r="N58" s="3">
        <v>0.14000000000000001</v>
      </c>
      <c r="O58" s="3">
        <v>1.68</v>
      </c>
      <c r="P58" s="3">
        <v>2653425</v>
      </c>
      <c r="Q58" s="3">
        <v>8407.0242696914011</v>
      </c>
      <c r="R58" s="3">
        <v>17567.578999999001</v>
      </c>
      <c r="S58" s="3">
        <v>8240.7105733241006</v>
      </c>
      <c r="T58" s="3">
        <v>315620</v>
      </c>
      <c r="U58" s="3"/>
      <c r="V58" s="3">
        <v>28390254.826421</v>
      </c>
      <c r="W58" s="3">
        <v>1616059.6076683425</v>
      </c>
      <c r="X58" s="3"/>
      <c r="Y58" s="3">
        <v>3884600</v>
      </c>
      <c r="Z58" s="3">
        <v>12307.838540016477</v>
      </c>
      <c r="AA58" s="3">
        <v>39819.4</v>
      </c>
      <c r="AB58" s="3">
        <v>18816259.276000001</v>
      </c>
      <c r="AC58" s="3">
        <v>1071078.6771473216</v>
      </c>
      <c r="AD58" s="3">
        <v>174610.9903666802</v>
      </c>
      <c r="AE58" s="3">
        <v>1.25</v>
      </c>
      <c r="AF58" s="3">
        <v>3.5000000000000003E-2</v>
      </c>
      <c r="AG58" s="3">
        <v>0.34749999999999998</v>
      </c>
      <c r="AH58" s="3">
        <v>0.42</v>
      </c>
      <c r="AI58" s="3">
        <v>156.23692326704398</v>
      </c>
      <c r="AJ58" s="3">
        <v>107.76102487298289</v>
      </c>
      <c r="AK58" s="3">
        <v>578.09576141091532</v>
      </c>
      <c r="AL58" s="3">
        <v>134.3678378510034</v>
      </c>
      <c r="AM58" s="3">
        <v>141.90477450511551</v>
      </c>
      <c r="AN58" s="3">
        <v>106.3016455078474</v>
      </c>
      <c r="AO58" s="3">
        <v>399.16839116637198</v>
      </c>
      <c r="AP58" s="3">
        <v>127.37828649227643</v>
      </c>
      <c r="AQ58" s="3">
        <v>93.434438303888328</v>
      </c>
      <c r="AR58" s="3">
        <v>429.19228529631295</v>
      </c>
      <c r="AS58" s="3">
        <v>0.84863376859150941</v>
      </c>
      <c r="AT58" s="3">
        <v>84.863376859150932</v>
      </c>
      <c r="AU58" s="3">
        <v>0.85875770233813675</v>
      </c>
      <c r="AV58" s="3">
        <v>4.7633850032957517</v>
      </c>
      <c r="AW58" s="3">
        <v>85.875770233813682</v>
      </c>
      <c r="AX58" s="3">
        <v>4.7633850032957694</v>
      </c>
      <c r="AY58" s="3">
        <v>-3.737984894445312</v>
      </c>
      <c r="AZ58" s="3">
        <v>-14.951939577781248</v>
      </c>
      <c r="BA58" s="3">
        <v>120.09592395236672</v>
      </c>
      <c r="BB58" s="3">
        <v>105.75285276234079</v>
      </c>
      <c r="BC58" s="3">
        <v>4.6799160427564264</v>
      </c>
      <c r="BD58" s="3">
        <v>0.34689761387447504</v>
      </c>
      <c r="BE58" s="3">
        <v>1.3875904554979002</v>
      </c>
      <c r="BF58" s="3">
        <v>4.666280765076138</v>
      </c>
      <c r="BG58" s="3">
        <v>0.41912046184684471</v>
      </c>
      <c r="BH58" s="3">
        <v>1.6764818473873788</v>
      </c>
      <c r="BI58" s="3">
        <v>4.5372599957319002</v>
      </c>
      <c r="BJ58" s="3">
        <v>6.0619050359824938</v>
      </c>
      <c r="BK58" s="3">
        <v>-0.16412755370902754</v>
      </c>
      <c r="BL58" s="3">
        <v>4.4410426322790642</v>
      </c>
      <c r="BM58" s="3">
        <v>-0.15226846624197402</v>
      </c>
      <c r="BN58" s="3">
        <v>4.6534145111985312</v>
      </c>
      <c r="BO58" s="3">
        <v>4.4529017197461176</v>
      </c>
      <c r="BP58" s="3">
        <v>4.6534145111985836</v>
      </c>
      <c r="BQ58" s="3">
        <v>4.7267681577355791</v>
      </c>
      <c r="BR58" s="3" t="e">
        <v>#NUM!</v>
      </c>
      <c r="BS58" s="3">
        <v>4.7882907897287117</v>
      </c>
      <c r="BT58" s="3">
        <v>16.751710675905922</v>
      </c>
      <c r="BU58" s="3">
        <v>17.161556504330708</v>
      </c>
      <c r="BV58" s="3">
        <v>4.6549122778829055</v>
      </c>
      <c r="BW58" s="3">
        <v>15.17253057638017</v>
      </c>
      <c r="BX58" s="3">
        <v>4.6611047940385646</v>
      </c>
      <c r="BY58" s="3">
        <v>14.295501403316289</v>
      </c>
      <c r="BZ58" s="3">
        <v>9.4179916180601833</v>
      </c>
      <c r="CA58" s="3">
        <v>13.885655574891503</v>
      </c>
      <c r="CB58" s="3">
        <v>9.0368228579744034</v>
      </c>
      <c r="CC58" s="3">
        <v>13.884176808120452</v>
      </c>
      <c r="CD58" s="3">
        <v>12.070315866378447</v>
      </c>
    </row>
    <row r="59" spans="1:82">
      <c r="A59" s="3" t="s">
        <v>58</v>
      </c>
      <c r="B59" s="3">
        <v>503.86</v>
      </c>
      <c r="C59" s="3">
        <v>110.716799404388</v>
      </c>
      <c r="D59" s="3">
        <v>94.0082310923964</v>
      </c>
      <c r="E59" s="3"/>
      <c r="F59" s="15"/>
      <c r="G59" s="3">
        <v>115.43</v>
      </c>
      <c r="H59" s="3"/>
      <c r="I59" s="3">
        <v>5.01</v>
      </c>
      <c r="J59" s="3">
        <v>1.53</v>
      </c>
      <c r="K59" s="3">
        <v>19094804.130534001</v>
      </c>
      <c r="L59" s="3">
        <v>1084013.5977139142</v>
      </c>
      <c r="M59" s="3">
        <v>105.56</v>
      </c>
      <c r="N59" s="3">
        <v>0.11</v>
      </c>
      <c r="O59" s="3">
        <v>1.39</v>
      </c>
      <c r="P59" s="3">
        <v>2665100</v>
      </c>
      <c r="Q59" s="3">
        <v>8430.1258935914466</v>
      </c>
      <c r="R59" s="3">
        <v>17614.912</v>
      </c>
      <c r="S59" s="3">
        <v>8262.5386674373003</v>
      </c>
      <c r="T59" s="3">
        <v>316140</v>
      </c>
      <c r="U59" s="3"/>
      <c r="V59" s="3">
        <v>28333050.459864002</v>
      </c>
      <c r="W59" s="3">
        <v>1608469.6000674884</v>
      </c>
      <c r="X59" s="3"/>
      <c r="Y59" s="3">
        <v>3901650</v>
      </c>
      <c r="Z59" s="3">
        <v>12341.525906244069</v>
      </c>
      <c r="AA59" s="3">
        <v>40994.800000000003</v>
      </c>
      <c r="AB59" s="3">
        <v>20655639.928000003</v>
      </c>
      <c r="AC59" s="3">
        <v>1172622.3740430837</v>
      </c>
      <c r="AD59" s="3">
        <v>190949.67946826763</v>
      </c>
      <c r="AE59" s="3">
        <v>1.2524999999999999</v>
      </c>
      <c r="AF59" s="3">
        <v>2.75E-2</v>
      </c>
      <c r="AG59" s="3">
        <v>0.38250000000000001</v>
      </c>
      <c r="AH59" s="3">
        <v>0.34749999999999998</v>
      </c>
      <c r="AI59" s="3">
        <v>156.83452949854041</v>
      </c>
      <c r="AJ59" s="3">
        <v>108.17321079312205</v>
      </c>
      <c r="AK59" s="3">
        <v>586.94062656050232</v>
      </c>
      <c r="AL59" s="3">
        <v>136.42366577012376</v>
      </c>
      <c r="AM59" s="3">
        <v>142.39789359652076</v>
      </c>
      <c r="AN59" s="3">
        <v>106.67104372598712</v>
      </c>
      <c r="AO59" s="3">
        <v>404.71683180358457</v>
      </c>
      <c r="AP59" s="3">
        <v>129.14884467451907</v>
      </c>
      <c r="AQ59" s="3">
        <v>99.627282523801526</v>
      </c>
      <c r="AR59" s="3">
        <v>457.47963090111915</v>
      </c>
      <c r="AS59" s="3">
        <v>0.90456580075160242</v>
      </c>
      <c r="AT59" s="3">
        <v>90.456580075160247</v>
      </c>
      <c r="AU59" s="3">
        <v>0.84908732548378385</v>
      </c>
      <c r="AV59" s="3">
        <v>-1.1260890968457575</v>
      </c>
      <c r="AW59" s="3">
        <v>84.908732548378381</v>
      </c>
      <c r="AX59" s="3">
        <v>-1.12608909684577</v>
      </c>
      <c r="AY59" s="3">
        <v>-9.3973828762261569E-2</v>
      </c>
      <c r="AZ59" s="3">
        <v>-0.37589531504904627</v>
      </c>
      <c r="BA59" s="3">
        <v>121.69366382856812</v>
      </c>
      <c r="BB59" s="3">
        <v>106.21816252462928</v>
      </c>
      <c r="BC59" s="3">
        <v>4.6837337460446227</v>
      </c>
      <c r="BD59" s="3">
        <v>0.38177032881963058</v>
      </c>
      <c r="BE59" s="3">
        <v>1.5270813152785223</v>
      </c>
      <c r="BF59" s="3">
        <v>4.6697497412148818</v>
      </c>
      <c r="BG59" s="3">
        <v>0.34689761387438622</v>
      </c>
      <c r="BH59" s="3">
        <v>1.3875904554975449</v>
      </c>
      <c r="BI59" s="3">
        <v>4.6014360480027685</v>
      </c>
      <c r="BJ59" s="3">
        <v>6.1257323611039105</v>
      </c>
      <c r="BK59" s="3">
        <v>-0.10030022858761066</v>
      </c>
      <c r="BL59" s="3">
        <v>4.5048699574004809</v>
      </c>
      <c r="BM59" s="3">
        <v>-0.16359324108883597</v>
      </c>
      <c r="BN59" s="3">
        <v>-1.1324774846861951</v>
      </c>
      <c r="BO59" s="3">
        <v>4.4415769448992553</v>
      </c>
      <c r="BP59" s="3">
        <v>-1.132477484686234</v>
      </c>
      <c r="BQ59" s="3">
        <v>4.7486642856268206</v>
      </c>
      <c r="BR59" s="3" t="e">
        <v>#NUM!</v>
      </c>
      <c r="BS59" s="3">
        <v>4.8015069347808241</v>
      </c>
      <c r="BT59" s="3">
        <v>16.764926820958035</v>
      </c>
      <c r="BU59" s="3">
        <v>17.159539541967138</v>
      </c>
      <c r="BV59" s="3">
        <v>4.6592795116351233</v>
      </c>
      <c r="BW59" s="3">
        <v>15.176910098551145</v>
      </c>
      <c r="BX59" s="3">
        <v>4.6654951160744274</v>
      </c>
      <c r="BY59" s="3">
        <v>14.29079372592868</v>
      </c>
      <c r="BZ59" s="3">
        <v>9.4207249451018953</v>
      </c>
      <c r="CA59" s="3">
        <v>13.89618100491958</v>
      </c>
      <c r="CB59" s="3">
        <v>9.0395669848810023</v>
      </c>
      <c r="CC59" s="3">
        <v>13.974753144042381</v>
      </c>
      <c r="CD59" s="3">
        <v>12.159765214036216</v>
      </c>
    </row>
    <row r="60" spans="1:82">
      <c r="A60" s="3" t="s">
        <v>59</v>
      </c>
      <c r="B60" s="3">
        <v>502.97</v>
      </c>
      <c r="C60" s="3">
        <v>109.724659695783</v>
      </c>
      <c r="D60" s="3">
        <v>93.919887958287205</v>
      </c>
      <c r="E60" s="3"/>
      <c r="F60" s="15"/>
      <c r="G60" s="3">
        <v>115.15</v>
      </c>
      <c r="H60" s="3"/>
      <c r="I60" s="3">
        <v>5.01</v>
      </c>
      <c r="J60" s="3">
        <v>2.0299999999999998</v>
      </c>
      <c r="K60" s="3">
        <v>19264158.182098001</v>
      </c>
      <c r="L60" s="3">
        <v>1090616.3875032316</v>
      </c>
      <c r="M60" s="3">
        <v>106.73</v>
      </c>
      <c r="N60" s="3">
        <v>0.08</v>
      </c>
      <c r="O60" s="3">
        <v>1.55</v>
      </c>
      <c r="P60" s="3">
        <v>2678325</v>
      </c>
      <c r="Q60" s="3">
        <v>8455.5364730989986</v>
      </c>
      <c r="R60" s="3">
        <v>17663.550999998999</v>
      </c>
      <c r="S60" s="3">
        <v>8227.0479355154002</v>
      </c>
      <c r="T60" s="3">
        <v>316754</v>
      </c>
      <c r="U60" s="3"/>
      <c r="V60" s="3">
        <v>28804944.684661001</v>
      </c>
      <c r="W60" s="3">
        <v>1630756.1647520724</v>
      </c>
      <c r="X60" s="3"/>
      <c r="Y60" s="3">
        <v>3944975</v>
      </c>
      <c r="Z60" s="3">
        <v>12454.381002291999</v>
      </c>
      <c r="AA60" s="3">
        <v>42292.3</v>
      </c>
      <c r="AB60" s="3">
        <v>21271758.131000001</v>
      </c>
      <c r="AC60" s="3">
        <v>1204274.1649740308</v>
      </c>
      <c r="AD60" s="3">
        <v>195652.40695313274</v>
      </c>
      <c r="AE60" s="3">
        <v>1.2524999999999999</v>
      </c>
      <c r="AF60" s="3">
        <v>0.02</v>
      </c>
      <c r="AG60" s="3">
        <v>0.50749999999999995</v>
      </c>
      <c r="AH60" s="3">
        <v>0.38750000000000001</v>
      </c>
      <c r="AI60" s="3">
        <v>157.63046473574548</v>
      </c>
      <c r="AJ60" s="3">
        <v>108.72218983789712</v>
      </c>
      <c r="AK60" s="3">
        <v>598.85552127968049</v>
      </c>
      <c r="AL60" s="3">
        <v>139.19306618525727</v>
      </c>
      <c r="AM60" s="3">
        <v>142.94968543420728</v>
      </c>
      <c r="AN60" s="3">
        <v>107.08439402042534</v>
      </c>
      <c r="AO60" s="3">
        <v>410.98994269654014</v>
      </c>
      <c r="AP60" s="3">
        <v>131.15065176697414</v>
      </c>
      <c r="AQ60" s="3">
        <v>99.451304511166697</v>
      </c>
      <c r="AR60" s="3">
        <v>456.12631672041749</v>
      </c>
      <c r="AS60" s="3">
        <v>0.90188991827980003</v>
      </c>
      <c r="AT60" s="3">
        <v>90.188991827980004</v>
      </c>
      <c r="AU60" s="3">
        <v>0.85595971059454368</v>
      </c>
      <c r="AV60" s="3">
        <v>0.80938496012105154</v>
      </c>
      <c r="AW60" s="3">
        <v>85.595971059454371</v>
      </c>
      <c r="AX60" s="3">
        <v>0.80938496012105932</v>
      </c>
      <c r="AY60" s="3">
        <v>0.22257518073502958</v>
      </c>
      <c r="AZ60" s="3">
        <v>0.89030072294011831</v>
      </c>
      <c r="BA60" s="3">
        <v>122.77297916891663</v>
      </c>
      <c r="BB60" s="3">
        <v>106.74524788705028</v>
      </c>
      <c r="BC60" s="3">
        <v>4.6887959116368876</v>
      </c>
      <c r="BD60" s="3">
        <v>0.50621655922649111</v>
      </c>
      <c r="BE60" s="3">
        <v>2.0248662369059645</v>
      </c>
      <c r="BF60" s="3">
        <v>4.6736172527413711</v>
      </c>
      <c r="BG60" s="3">
        <v>0.38675115264892312</v>
      </c>
      <c r="BH60" s="3">
        <v>1.5470046105956925</v>
      </c>
      <c r="BI60" s="3">
        <v>4.5996681224705291</v>
      </c>
      <c r="BJ60" s="3">
        <v>6.1227697815058955</v>
      </c>
      <c r="BK60" s="3">
        <v>-0.1032628081856256</v>
      </c>
      <c r="BL60" s="3">
        <v>4.5019073778024659</v>
      </c>
      <c r="BM60" s="3">
        <v>-0.15553197101053287</v>
      </c>
      <c r="BN60" s="3">
        <v>0.80612700783030955</v>
      </c>
      <c r="BO60" s="3">
        <v>4.4496382149775586</v>
      </c>
      <c r="BP60" s="3">
        <v>0.80612700783033731</v>
      </c>
      <c r="BQ60" s="3">
        <v>4.746235626266694</v>
      </c>
      <c r="BR60" s="3" t="e">
        <v>#NUM!</v>
      </c>
      <c r="BS60" s="3">
        <v>4.8103369521597648</v>
      </c>
      <c r="BT60" s="3">
        <v>16.773756838336976</v>
      </c>
      <c r="BU60" s="3">
        <v>17.176057620808674</v>
      </c>
      <c r="BV60" s="3">
        <v>4.6703022809258732</v>
      </c>
      <c r="BW60" s="3">
        <v>15.187953175106417</v>
      </c>
      <c r="BX60" s="3">
        <v>4.6704451348372951</v>
      </c>
      <c r="BY60" s="3">
        <v>14.304554369968274</v>
      </c>
      <c r="BZ60" s="3">
        <v>9.4298277277291831</v>
      </c>
      <c r="CA60" s="3">
        <v>13.902253587496574</v>
      </c>
      <c r="CB60" s="3">
        <v>9.0425767097158865</v>
      </c>
      <c r="CC60" s="3">
        <v>14.001387590700963</v>
      </c>
      <c r="CD60" s="3">
        <v>12.184094929904479</v>
      </c>
    </row>
    <row r="61" spans="1:82">
      <c r="A61" s="3" t="s">
        <v>60</v>
      </c>
      <c r="B61" s="3">
        <v>523.76</v>
      </c>
      <c r="C61" s="3">
        <v>111.619780980128</v>
      </c>
      <c r="D61" s="3">
        <v>94.128930318656501</v>
      </c>
      <c r="E61" s="3"/>
      <c r="F61" s="15"/>
      <c r="G61" s="3">
        <v>121.8</v>
      </c>
      <c r="H61" s="3"/>
      <c r="I61" s="3">
        <v>4.68</v>
      </c>
      <c r="J61" s="3">
        <v>2.2000000000000002</v>
      </c>
      <c r="K61" s="3">
        <v>19510555.180891</v>
      </c>
      <c r="L61" s="3">
        <v>1101497.3038582248</v>
      </c>
      <c r="M61" s="3">
        <v>107.66</v>
      </c>
      <c r="N61" s="3">
        <v>0.08</v>
      </c>
      <c r="O61" s="3">
        <v>1.23</v>
      </c>
      <c r="P61" s="3">
        <v>2702850</v>
      </c>
      <c r="Q61" s="3">
        <v>8505.8140449703387</v>
      </c>
      <c r="R61" s="3">
        <v>17712.757999998001</v>
      </c>
      <c r="S61" s="3">
        <v>8378.8670319659996</v>
      </c>
      <c r="T61" s="3">
        <v>317765</v>
      </c>
      <c r="U61" s="3"/>
      <c r="V61" s="3">
        <v>28792897.633533001</v>
      </c>
      <c r="W61" s="3">
        <v>1625545.7017781336</v>
      </c>
      <c r="X61" s="3"/>
      <c r="Y61" s="3">
        <v>3979050</v>
      </c>
      <c r="Z61" s="3">
        <v>12521.989520557645</v>
      </c>
      <c r="AA61" s="3">
        <v>41084.199999999997</v>
      </c>
      <c r="AB61" s="3">
        <v>21518260.591999996</v>
      </c>
      <c r="AC61" s="3">
        <v>1214845.2878994015</v>
      </c>
      <c r="AD61" s="3">
        <v>196837.0721516647</v>
      </c>
      <c r="AE61" s="3">
        <v>1.17</v>
      </c>
      <c r="AF61" s="3">
        <v>0.02</v>
      </c>
      <c r="AG61" s="3">
        <v>0.55000000000000004</v>
      </c>
      <c r="AH61" s="3">
        <v>0.3075</v>
      </c>
      <c r="AI61" s="3">
        <v>158.49743229179208</v>
      </c>
      <c r="AJ61" s="3">
        <v>109.32016188200558</v>
      </c>
      <c r="AK61" s="3">
        <v>612.03034274783352</v>
      </c>
      <c r="AL61" s="3">
        <v>142.25531364133295</v>
      </c>
      <c r="AM61" s="3">
        <v>143.38925571691746</v>
      </c>
      <c r="AN61" s="3">
        <v>107.41367853203813</v>
      </c>
      <c r="AO61" s="3">
        <v>416.04511899170757</v>
      </c>
      <c r="AP61" s="3">
        <v>132.76380478370791</v>
      </c>
      <c r="AQ61" s="3">
        <v>103.5620717950746</v>
      </c>
      <c r="AR61" s="3">
        <v>473.83453150226131</v>
      </c>
      <c r="AS61" s="3">
        <v>0.93690403563507563</v>
      </c>
      <c r="AT61" s="3">
        <v>93.690403563507573</v>
      </c>
      <c r="AU61" s="3">
        <v>0.84329972243373741</v>
      </c>
      <c r="AV61" s="3">
        <v>-1.4790401936105999</v>
      </c>
      <c r="AW61" s="3">
        <v>84.329972243373746</v>
      </c>
      <c r="AX61" s="3">
        <v>-1.4790401936105975</v>
      </c>
      <c r="AY61" s="3">
        <v>2.5922449531029956</v>
      </c>
      <c r="AZ61" s="3">
        <v>10.368979812411983</v>
      </c>
      <c r="BA61" s="3">
        <v>124.34329920647779</v>
      </c>
      <c r="BB61" s="3">
        <v>107.72269730205031</v>
      </c>
      <c r="BC61" s="3">
        <v>4.6942808418674575</v>
      </c>
      <c r="BD61" s="3">
        <v>0.5484930230569951</v>
      </c>
      <c r="BE61" s="3">
        <v>2.1939720922279804</v>
      </c>
      <c r="BF61" s="3">
        <v>4.6766875345985897</v>
      </c>
      <c r="BG61" s="3">
        <v>0.30702818572185819</v>
      </c>
      <c r="BH61" s="3">
        <v>1.2281127428874328</v>
      </c>
      <c r="BI61" s="3">
        <v>4.6401711604294062</v>
      </c>
      <c r="BJ61" s="3">
        <v>6.1608581710914212</v>
      </c>
      <c r="BK61" s="3">
        <v>-6.5174418600099565E-2</v>
      </c>
      <c r="BL61" s="3">
        <v>4.5399957673879916</v>
      </c>
      <c r="BM61" s="3">
        <v>-0.17043284154456056</v>
      </c>
      <c r="BN61" s="3">
        <v>-1.4900870534027693</v>
      </c>
      <c r="BO61" s="3">
        <v>4.4347373444435307</v>
      </c>
      <c r="BP61" s="3">
        <v>-1.4900870534027888</v>
      </c>
      <c r="BQ61" s="3">
        <v>4.8023803552757967</v>
      </c>
      <c r="BR61" s="3" t="e">
        <v>#NUM!</v>
      </c>
      <c r="BS61" s="3">
        <v>4.8230462822392006</v>
      </c>
      <c r="BT61" s="3">
        <v>16.78646616841641</v>
      </c>
      <c r="BU61" s="3">
        <v>17.17563930474617</v>
      </c>
      <c r="BV61" s="3">
        <v>4.6789781131328114</v>
      </c>
      <c r="BW61" s="3">
        <v>15.196553655301464</v>
      </c>
      <c r="BX61" s="3">
        <v>4.6795603075672449</v>
      </c>
      <c r="BY61" s="3">
        <v>14.301354133851094</v>
      </c>
      <c r="BZ61" s="3">
        <v>9.4352415394224298</v>
      </c>
      <c r="CA61" s="3">
        <v>13.912180997521334</v>
      </c>
      <c r="CB61" s="3">
        <v>9.0485052139440363</v>
      </c>
      <c r="CC61" s="3">
        <v>14.010127291586768</v>
      </c>
      <c r="CD61" s="3">
        <v>12.190131620614387</v>
      </c>
    </row>
    <row r="62" spans="1:82">
      <c r="A62" s="3" t="s">
        <v>61</v>
      </c>
      <c r="B62" s="3">
        <v>550.53</v>
      </c>
      <c r="C62" s="3">
        <v>110.96718564176</v>
      </c>
      <c r="D62" s="3">
        <v>96.5689827642517</v>
      </c>
      <c r="E62" s="3"/>
      <c r="F62" s="15"/>
      <c r="G62" s="3">
        <v>115.98</v>
      </c>
      <c r="H62" s="3"/>
      <c r="I62" s="3">
        <v>4.33</v>
      </c>
      <c r="J62" s="3">
        <v>3.18</v>
      </c>
      <c r="K62" s="3">
        <v>19559328.652259</v>
      </c>
      <c r="L62" s="3">
        <v>1101392.7438510135</v>
      </c>
      <c r="M62" s="3">
        <v>107.08</v>
      </c>
      <c r="N62" s="3">
        <v>7.0000000000000007E-2</v>
      </c>
      <c r="O62" s="3">
        <v>1.4</v>
      </c>
      <c r="P62" s="3">
        <v>2711075</v>
      </c>
      <c r="Q62" s="3">
        <v>8517.6789574222094</v>
      </c>
      <c r="R62" s="3">
        <v>17758.722999999001</v>
      </c>
      <c r="S62" s="3">
        <v>8439.1508362337008</v>
      </c>
      <c r="T62" s="3">
        <v>318288</v>
      </c>
      <c r="U62" s="3"/>
      <c r="V62" s="3">
        <v>29033717.741939999</v>
      </c>
      <c r="W62" s="3">
        <v>1634898.9587788286</v>
      </c>
      <c r="X62" s="3"/>
      <c r="Y62" s="3">
        <v>3957925</v>
      </c>
      <c r="Z62" s="3">
        <v>12435.043105615041</v>
      </c>
      <c r="AA62" s="3">
        <v>40859.9</v>
      </c>
      <c r="AB62" s="3">
        <v>22494600.747000001</v>
      </c>
      <c r="AC62" s="3">
        <v>1266678.9581098408</v>
      </c>
      <c r="AD62" s="3">
        <v>204145.13469771479</v>
      </c>
      <c r="AE62" s="3">
        <v>1.0825</v>
      </c>
      <c r="AF62" s="3">
        <v>1.7500000000000002E-2</v>
      </c>
      <c r="AG62" s="3">
        <v>0.79500000000000004</v>
      </c>
      <c r="AH62" s="3">
        <v>0.35</v>
      </c>
      <c r="AI62" s="3">
        <v>159.7574868785118</v>
      </c>
      <c r="AJ62" s="3">
        <v>110.18925716896749</v>
      </c>
      <c r="AK62" s="3">
        <v>631.49290764721468</v>
      </c>
      <c r="AL62" s="3">
        <v>146.77903261512733</v>
      </c>
      <c r="AM62" s="3">
        <v>143.89111811192669</v>
      </c>
      <c r="AN62" s="3">
        <v>107.78962640690028</v>
      </c>
      <c r="AO62" s="3">
        <v>421.86975065759145</v>
      </c>
      <c r="AP62" s="3">
        <v>134.62249805067984</v>
      </c>
      <c r="AQ62" s="3">
        <v>108.85525314140526</v>
      </c>
      <c r="AR62" s="3">
        <v>495.85392711140605</v>
      </c>
      <c r="AS62" s="3">
        <v>0.98044256910380945</v>
      </c>
      <c r="AT62" s="3">
        <v>98.044256910380938</v>
      </c>
      <c r="AU62" s="3">
        <v>0.87024810267793384</v>
      </c>
      <c r="AV62" s="3">
        <v>3.1955874675760865</v>
      </c>
      <c r="AW62" s="3">
        <v>87.024810267793384</v>
      </c>
      <c r="AX62" s="3">
        <v>3.1955874675760803</v>
      </c>
      <c r="AY62" s="3">
        <v>-2.3798833068227832</v>
      </c>
      <c r="AZ62" s="3">
        <v>-9.5195332272911326</v>
      </c>
      <c r="BA62" s="3">
        <v>124.65413886672437</v>
      </c>
      <c r="BB62" s="3">
        <v>108.05050653501158</v>
      </c>
      <c r="BC62" s="3">
        <v>4.7021994071117525</v>
      </c>
      <c r="BD62" s="3">
        <v>0.79185652442950172</v>
      </c>
      <c r="BE62" s="3">
        <v>3.1674260977180069</v>
      </c>
      <c r="BF62" s="3">
        <v>4.6801814238528454</v>
      </c>
      <c r="BG62" s="3">
        <v>0.34938892542557554</v>
      </c>
      <c r="BH62" s="3">
        <v>1.3975557017023021</v>
      </c>
      <c r="BI62" s="3">
        <v>4.6900190468872633</v>
      </c>
      <c r="BJ62" s="3">
        <v>6.206281381559239</v>
      </c>
      <c r="BK62" s="3">
        <v>-1.9751208132281945E-2</v>
      </c>
      <c r="BL62" s="3">
        <v>4.5854189778558094</v>
      </c>
      <c r="BM62" s="3">
        <v>-0.13897693249643125</v>
      </c>
      <c r="BN62" s="3">
        <v>3.1455909048129311</v>
      </c>
      <c r="BO62" s="3">
        <v>4.4661932534916602</v>
      </c>
      <c r="BP62" s="3">
        <v>3.1455909048129449</v>
      </c>
      <c r="BQ62" s="3">
        <v>4.7534177624482945</v>
      </c>
      <c r="BR62" s="3" t="e">
        <v>#NUM!</v>
      </c>
      <c r="BS62" s="3">
        <v>4.8255430133230579</v>
      </c>
      <c r="BT62" s="3">
        <v>16.78896289950027</v>
      </c>
      <c r="BU62" s="3">
        <v>17.183968393317485</v>
      </c>
      <c r="BV62" s="3">
        <v>4.6735762186521521</v>
      </c>
      <c r="BW62" s="3">
        <v>15.191230456000991</v>
      </c>
      <c r="BX62" s="3">
        <v>4.6825987709105465</v>
      </c>
      <c r="BY62" s="3">
        <v>14.307091561491829</v>
      </c>
      <c r="BZ62" s="3">
        <v>9.4282738227063696</v>
      </c>
      <c r="CA62" s="3">
        <v>13.912086067674611</v>
      </c>
      <c r="CB62" s="3">
        <v>9.0498991598717513</v>
      </c>
      <c r="CC62" s="3">
        <v>14.051909039752351</v>
      </c>
      <c r="CD62" s="3">
        <v>12.226586464466257</v>
      </c>
    </row>
    <row r="63" spans="1:82">
      <c r="A63" s="3" t="s">
        <v>62</v>
      </c>
      <c r="B63" s="3">
        <v>550.6</v>
      </c>
      <c r="C63" s="3">
        <v>109.440670969934</v>
      </c>
      <c r="D63" s="3">
        <v>94.270753663876704</v>
      </c>
      <c r="E63" s="3"/>
      <c r="F63" s="15"/>
      <c r="G63" s="3">
        <v>117.83</v>
      </c>
      <c r="H63" s="3"/>
      <c r="I63" s="3">
        <v>4</v>
      </c>
      <c r="J63" s="3">
        <v>4.46</v>
      </c>
      <c r="K63" s="3">
        <v>19497745.164687</v>
      </c>
      <c r="L63" s="3">
        <v>1094687.0135449937</v>
      </c>
      <c r="M63" s="3">
        <v>108.29</v>
      </c>
      <c r="N63" s="3">
        <v>0.09</v>
      </c>
      <c r="O63" s="3">
        <v>2.0499999999999998</v>
      </c>
      <c r="P63" s="3">
        <v>2728150</v>
      </c>
      <c r="Q63" s="3">
        <v>8556.6738700197275</v>
      </c>
      <c r="R63" s="3">
        <v>17811.250999996999</v>
      </c>
      <c r="S63" s="3">
        <v>8395.1660079411995</v>
      </c>
      <c r="T63" s="3">
        <v>318833</v>
      </c>
      <c r="U63" s="3"/>
      <c r="V63" s="3">
        <v>28963881.924538001</v>
      </c>
      <c r="W63" s="3">
        <v>1626156.5189633723</v>
      </c>
      <c r="X63" s="3"/>
      <c r="Y63" s="3">
        <v>4002600</v>
      </c>
      <c r="Z63" s="3">
        <v>12553.907531529045</v>
      </c>
      <c r="AA63" s="3">
        <v>41077.300000000003</v>
      </c>
      <c r="AB63" s="3">
        <v>22617161.380000003</v>
      </c>
      <c r="AC63" s="3">
        <v>1269824.4149163812</v>
      </c>
      <c r="AD63" s="3">
        <v>202994.02520031022</v>
      </c>
      <c r="AE63" s="3">
        <v>1</v>
      </c>
      <c r="AF63" s="3">
        <v>2.2499999999999999E-2</v>
      </c>
      <c r="AG63" s="3">
        <v>1.115</v>
      </c>
      <c r="AH63" s="3">
        <v>0.51249999999999996</v>
      </c>
      <c r="AI63" s="3">
        <v>161.5387828572072</v>
      </c>
      <c r="AJ63" s="3">
        <v>111.41786738640147</v>
      </c>
      <c r="AK63" s="3">
        <v>659.65749132828046</v>
      </c>
      <c r="AL63" s="3">
        <v>153.32537746976203</v>
      </c>
      <c r="AM63" s="3">
        <v>144.62856009225032</v>
      </c>
      <c r="AN63" s="3">
        <v>108.34204824223565</v>
      </c>
      <c r="AO63" s="3">
        <v>430.51808054607204</v>
      </c>
      <c r="AP63" s="3">
        <v>137.38225926071874</v>
      </c>
      <c r="AQ63" s="3">
        <v>108.86909410869114</v>
      </c>
      <c r="AR63" s="3">
        <v>492.96202297862089</v>
      </c>
      <c r="AS63" s="3">
        <v>0.97472446189012441</v>
      </c>
      <c r="AT63" s="3">
        <v>97.472446189012445</v>
      </c>
      <c r="AU63" s="3">
        <v>0.86138683935677951</v>
      </c>
      <c r="AV63" s="3">
        <v>-1.0182456352259073</v>
      </c>
      <c r="AW63" s="3">
        <v>86.138683935677946</v>
      </c>
      <c r="AX63" s="3">
        <v>-1.0182456352259128</v>
      </c>
      <c r="AY63" s="3">
        <v>-1.6502476366612839</v>
      </c>
      <c r="AZ63" s="3">
        <v>-6.6009905466451357</v>
      </c>
      <c r="BA63" s="3">
        <v>124.26165931140942</v>
      </c>
      <c r="BB63" s="3">
        <v>108.73103451711657</v>
      </c>
      <c r="BC63" s="3">
        <v>4.7132877040971728</v>
      </c>
      <c r="BD63" s="3">
        <v>1.1088296985420243</v>
      </c>
      <c r="BE63" s="3">
        <v>4.4353187941680972</v>
      </c>
      <c r="BF63" s="3">
        <v>4.6852933357390212</v>
      </c>
      <c r="BG63" s="3">
        <v>0.51119118861757684</v>
      </c>
      <c r="BH63" s="3">
        <v>2.0447647544703074</v>
      </c>
      <c r="BI63" s="3">
        <v>4.6901461890050777</v>
      </c>
      <c r="BJ63" s="3">
        <v>6.2004321385778081</v>
      </c>
      <c r="BK63" s="3">
        <v>-2.5600451113712182E-2</v>
      </c>
      <c r="BL63" s="3">
        <v>4.5795697348743793</v>
      </c>
      <c r="BM63" s="3">
        <v>-0.14921158468086029</v>
      </c>
      <c r="BN63" s="3">
        <v>-1.0234652184429038</v>
      </c>
      <c r="BO63" s="3">
        <v>4.4559586013072314</v>
      </c>
      <c r="BP63" s="3">
        <v>-1.0234652184428761</v>
      </c>
      <c r="BQ63" s="3">
        <v>4.7692429077252489</v>
      </c>
      <c r="BR63" s="3" t="e">
        <v>#NUM!</v>
      </c>
      <c r="BS63" s="3">
        <v>4.8223894980906472</v>
      </c>
      <c r="BT63" s="3">
        <v>16.785809384267861</v>
      </c>
      <c r="BU63" s="3">
        <v>17.181560160854243</v>
      </c>
      <c r="BV63" s="3">
        <v>4.6848128136402885</v>
      </c>
      <c r="BW63" s="3">
        <v>15.202454707925662</v>
      </c>
      <c r="BX63" s="3">
        <v>4.6888772595152695</v>
      </c>
      <c r="BY63" s="3">
        <v>14.30172982458226</v>
      </c>
      <c r="BZ63" s="3">
        <v>9.437787253192317</v>
      </c>
      <c r="CA63" s="3">
        <v>13.905979047995876</v>
      </c>
      <c r="CB63" s="3">
        <v>9.05446682703775</v>
      </c>
      <c r="CC63" s="3">
        <v>14.054389192905182</v>
      </c>
      <c r="CD63" s="3">
        <v>12.220931825079992</v>
      </c>
    </row>
    <row r="64" spans="1:82">
      <c r="A64" s="3" t="s">
        <v>63</v>
      </c>
      <c r="B64" s="3">
        <v>601.66</v>
      </c>
      <c r="C64" s="3">
        <v>106.899889480016</v>
      </c>
      <c r="D64" s="3">
        <v>92.715052779475798</v>
      </c>
      <c r="E64" s="3"/>
      <c r="F64" s="15"/>
      <c r="G64" s="3">
        <v>116.3</v>
      </c>
      <c r="H64" s="3"/>
      <c r="I64" s="3">
        <v>3.66</v>
      </c>
      <c r="J64" s="3">
        <v>4.6500000000000004</v>
      </c>
      <c r="K64" s="3">
        <v>19611405.186928</v>
      </c>
      <c r="L64" s="3">
        <v>1097948.5334131457</v>
      </c>
      <c r="M64" s="3">
        <v>109.61</v>
      </c>
      <c r="N64" s="3">
        <v>0.09</v>
      </c>
      <c r="O64" s="3">
        <v>1.78</v>
      </c>
      <c r="P64" s="3">
        <v>2749875</v>
      </c>
      <c r="Q64" s="3">
        <v>8607.6157385670031</v>
      </c>
      <c r="R64" s="3">
        <v>17861.862000000001</v>
      </c>
      <c r="S64" s="3">
        <v>8408.7432415029998</v>
      </c>
      <c r="T64" s="3">
        <v>319470</v>
      </c>
      <c r="U64" s="3"/>
      <c r="V64" s="3">
        <v>29076218.706448998</v>
      </c>
      <c r="W64" s="3">
        <v>1627838.0555425296</v>
      </c>
      <c r="X64" s="3"/>
      <c r="Y64" s="3">
        <v>4051400</v>
      </c>
      <c r="Z64" s="3">
        <v>12681.628947945035</v>
      </c>
      <c r="AA64" s="3">
        <v>40077.800000000003</v>
      </c>
      <c r="AB64" s="3">
        <v>24113209.148000002</v>
      </c>
      <c r="AC64" s="3">
        <v>1349982.9495939449</v>
      </c>
      <c r="AD64" s="3">
        <v>213934.39740124071</v>
      </c>
      <c r="AE64" s="3">
        <v>0.91500000000000004</v>
      </c>
      <c r="AF64" s="3">
        <v>2.2499999999999999E-2</v>
      </c>
      <c r="AG64" s="3">
        <v>1.1625000000000001</v>
      </c>
      <c r="AH64" s="3">
        <v>0.44500000000000001</v>
      </c>
      <c r="AI64" s="3">
        <v>163.41667120792223</v>
      </c>
      <c r="AJ64" s="3">
        <v>112.71310009476838</v>
      </c>
      <c r="AK64" s="3">
        <v>690.33156467504546</v>
      </c>
      <c r="AL64" s="3">
        <v>160.45500752210594</v>
      </c>
      <c r="AM64" s="3">
        <v>145.27215718466084</v>
      </c>
      <c r="AN64" s="3">
        <v>108.82417035691361</v>
      </c>
      <c r="AO64" s="3">
        <v>438.18130237979216</v>
      </c>
      <c r="AP64" s="3">
        <v>139.82766347555955</v>
      </c>
      <c r="AQ64" s="3">
        <v>118.96509110322395</v>
      </c>
      <c r="AR64" s="3">
        <v>534.85636101664625</v>
      </c>
      <c r="AS64" s="3">
        <v>1.0575613422112851</v>
      </c>
      <c r="AT64" s="3">
        <v>105.75613422112849</v>
      </c>
      <c r="AU64" s="3">
        <v>0.86730728376298338</v>
      </c>
      <c r="AV64" s="3">
        <v>0.68731540066537666</v>
      </c>
      <c r="AW64" s="3">
        <v>86.730728376298345</v>
      </c>
      <c r="AX64" s="3">
        <v>0.68731540066538954</v>
      </c>
      <c r="AY64" s="3">
        <v>-2.7632396820439831</v>
      </c>
      <c r="AZ64" s="3">
        <v>-11.052958728175932</v>
      </c>
      <c r="BA64" s="3">
        <v>124.98602937788348</v>
      </c>
      <c r="BB64" s="3">
        <v>109.59688929961912</v>
      </c>
      <c r="BC64" s="3">
        <v>4.7248456529309015</v>
      </c>
      <c r="BD64" s="3">
        <v>1.1557948833728737</v>
      </c>
      <c r="BE64" s="3">
        <v>4.6231795334914949</v>
      </c>
      <c r="BF64" s="3">
        <v>4.6897334637650427</v>
      </c>
      <c r="BG64" s="3">
        <v>0.44401280260215614</v>
      </c>
      <c r="BH64" s="3">
        <v>1.7760512104086246</v>
      </c>
      <c r="BI64" s="3">
        <v>4.7788300980016452</v>
      </c>
      <c r="BJ64" s="3">
        <v>6.2819982267666683</v>
      </c>
      <c r="BK64" s="3">
        <v>5.5965637075147595E-2</v>
      </c>
      <c r="BL64" s="3">
        <v>4.6611358230632387</v>
      </c>
      <c r="BM64" s="3">
        <v>-0.14236194312223743</v>
      </c>
      <c r="BN64" s="3">
        <v>0.68496415586228598</v>
      </c>
      <c r="BO64" s="3">
        <v>4.4628082428658544</v>
      </c>
      <c r="BP64" s="3">
        <v>0.68496415586229986</v>
      </c>
      <c r="BQ64" s="3">
        <v>4.7561730595246186</v>
      </c>
      <c r="BR64" s="3" t="e">
        <v>#NUM!</v>
      </c>
      <c r="BS64" s="3">
        <v>4.8282019660791988</v>
      </c>
      <c r="BT64" s="3">
        <v>16.791621852256409</v>
      </c>
      <c r="BU64" s="3">
        <v>17.185431171447526</v>
      </c>
      <c r="BV64" s="3">
        <v>4.6969286112276318</v>
      </c>
      <c r="BW64" s="3">
        <v>15.214573058361843</v>
      </c>
      <c r="BX64" s="3">
        <v>4.6968089918083846</v>
      </c>
      <c r="BY64" s="3">
        <v>14.302763346114233</v>
      </c>
      <c r="BZ64" s="3">
        <v>9.4479096856664402</v>
      </c>
      <c r="CA64" s="3">
        <v>13.908954026923116</v>
      </c>
      <c r="CB64" s="3">
        <v>9.0604026413688086</v>
      </c>
      <c r="CC64" s="3">
        <v>14.115602520404442</v>
      </c>
      <c r="CD64" s="3">
        <v>12.273424692806834</v>
      </c>
    </row>
    <row r="65" spans="1:82">
      <c r="A65" s="49" t="s">
        <v>64</v>
      </c>
      <c r="B65" s="49">
        <v>607.38</v>
      </c>
      <c r="C65" s="49">
        <v>105.790226701785</v>
      </c>
      <c r="D65" s="49">
        <v>90.153113649845295</v>
      </c>
      <c r="E65" s="49"/>
      <c r="F65" s="50"/>
      <c r="G65" s="49">
        <v>124.02</v>
      </c>
      <c r="H65" s="49"/>
      <c r="I65" s="49">
        <v>3.05</v>
      </c>
      <c r="J65" s="49">
        <v>5.25</v>
      </c>
      <c r="K65" s="49">
        <v>19719617.227554001</v>
      </c>
      <c r="L65" s="49">
        <v>1100848.9444901994</v>
      </c>
      <c r="M65" s="49">
        <v>110.22</v>
      </c>
      <c r="N65" s="49">
        <v>0.1</v>
      </c>
      <c r="O65" s="49">
        <v>1.24</v>
      </c>
      <c r="P65" s="49">
        <v>2779900</v>
      </c>
      <c r="Q65" s="49">
        <v>8684.4736019993761</v>
      </c>
      <c r="R65" s="49">
        <v>17913.100000006001</v>
      </c>
      <c r="S65" s="49">
        <v>8527.8344001175992</v>
      </c>
      <c r="T65" s="49">
        <v>320100</v>
      </c>
      <c r="U65" s="49"/>
      <c r="V65" s="49">
        <v>29346563.229038998</v>
      </c>
      <c r="W65" s="49">
        <v>1638273.8459021146</v>
      </c>
      <c r="X65" s="49"/>
      <c r="Y65" s="49">
        <v>4073675</v>
      </c>
      <c r="Z65" s="49">
        <v>12726.257419556388</v>
      </c>
      <c r="AA65" s="49">
        <v>40438.300000000003</v>
      </c>
      <c r="AB65" s="49">
        <v>24561414.654000003</v>
      </c>
      <c r="AC65" s="49">
        <v>1371142.6081466512</v>
      </c>
      <c r="AD65" s="49">
        <v>215087.8854377589</v>
      </c>
      <c r="AE65" s="49">
        <v>0.76249999999999996</v>
      </c>
      <c r="AF65" s="49">
        <v>2.5000000000000001E-2</v>
      </c>
      <c r="AG65" s="49">
        <v>1.3125</v>
      </c>
      <c r="AH65" s="49">
        <v>0.31</v>
      </c>
      <c r="AI65" s="49">
        <v>165.56151501752623</v>
      </c>
      <c r="AJ65" s="49">
        <v>114.19245953351225</v>
      </c>
      <c r="AK65" s="49">
        <v>726.57397182048533</v>
      </c>
      <c r="AL65" s="49">
        <v>168.87889541701651</v>
      </c>
      <c r="AM65" s="49">
        <v>145.72250087193331</v>
      </c>
      <c r="AN65" s="49">
        <v>109.16152528502006</v>
      </c>
      <c r="AO65" s="49">
        <v>443.61475052930155</v>
      </c>
      <c r="AP65" s="49">
        <v>141.56152650265648</v>
      </c>
      <c r="AQ65" s="49">
        <v>120.09609585858485</v>
      </c>
      <c r="AR65" s="49">
        <v>534.59846976047152</v>
      </c>
      <c r="AS65" s="49">
        <v>1.0570514187198519</v>
      </c>
      <c r="AT65" s="49">
        <v>105.70514187198519</v>
      </c>
      <c r="AU65" s="49">
        <v>0.85218754567924693</v>
      </c>
      <c r="AV65" s="49">
        <v>-1.7432965647580516</v>
      </c>
      <c r="AW65" s="49">
        <v>85.218754567924691</v>
      </c>
      <c r="AX65" s="49">
        <v>-1.7432965647580605</v>
      </c>
      <c r="AY65" s="49">
        <v>-4.6616357408790439</v>
      </c>
      <c r="AZ65" s="49">
        <v>-18.646542963516175</v>
      </c>
      <c r="BA65" s="49">
        <v>125.67567875077681</v>
      </c>
      <c r="BB65" s="49">
        <v>110.79354245702487</v>
      </c>
      <c r="BC65" s="49">
        <v>4.7378852664387052</v>
      </c>
      <c r="BD65" s="49">
        <v>1.3039613507803693</v>
      </c>
      <c r="BE65" s="49">
        <v>5.2158454031214774</v>
      </c>
      <c r="BF65" s="49">
        <v>4.6928286686723455</v>
      </c>
      <c r="BG65" s="49">
        <v>0.3095204907302751</v>
      </c>
      <c r="BH65" s="3">
        <v>1.2380819629211004</v>
      </c>
      <c r="BI65" s="3">
        <v>4.7882922211352854</v>
      </c>
      <c r="BJ65" s="3">
        <v>6.2815159412998085</v>
      </c>
      <c r="BK65" s="3">
        <v>5.5483351608287323E-2</v>
      </c>
      <c r="BL65" s="3">
        <v>4.6606535375963789</v>
      </c>
      <c r="BM65" s="3">
        <v>-0.15994865233988753</v>
      </c>
      <c r="BN65" s="3">
        <v>-1.7586709217650098</v>
      </c>
      <c r="BO65" s="3">
        <v>4.4452215336482039</v>
      </c>
      <c r="BP65" s="3">
        <v>-1.7586709217650487</v>
      </c>
      <c r="BQ65" s="3">
        <v>4.8204428429217314</v>
      </c>
      <c r="BR65" s="3" t="e">
        <v>#NUM!</v>
      </c>
      <c r="BS65" s="3">
        <v>4.8337046104057242</v>
      </c>
      <c r="BT65" s="3">
        <v>16.797124496582935</v>
      </c>
      <c r="BU65" s="3">
        <v>17.194686001267581</v>
      </c>
      <c r="BV65" s="3">
        <v>4.7024783684550897</v>
      </c>
      <c r="BW65" s="3">
        <v>15.220056098409048</v>
      </c>
      <c r="BX65" s="3">
        <v>4.7076684915409928</v>
      </c>
      <c r="BY65" s="3">
        <v>14.309153712512041</v>
      </c>
      <c r="BZ65" s="3">
        <v>9.45142265143323</v>
      </c>
      <c r="CA65" s="3">
        <v>13.911592207827397</v>
      </c>
      <c r="CB65" s="3">
        <v>9.0692920668210011</v>
      </c>
      <c r="CC65" s="3">
        <v>14.131154970747431</v>
      </c>
      <c r="CD65" s="3">
        <v>12.278801993064265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P18" sqref="P18"/>
    </sheetView>
  </sheetViews>
  <sheetFormatPr defaultRowHeight="15"/>
  <cols>
    <col min="1" max="1" width="7" bestFit="1" customWidth="1"/>
    <col min="2" max="2" width="18.5703125" bestFit="1" customWidth="1"/>
    <col min="3" max="3" width="11" bestFit="1" customWidth="1"/>
    <col min="4" max="4" width="14" bestFit="1" customWidth="1"/>
    <col min="5" max="5" width="11" bestFit="1" customWidth="1"/>
    <col min="6" max="6" width="30.42578125" bestFit="1" customWidth="1"/>
    <col min="7" max="7" width="10.42578125" bestFit="1" customWidth="1"/>
    <col min="8" max="8" width="9.42578125" bestFit="1" customWidth="1"/>
    <col min="9" max="9" width="8.85546875" bestFit="1" customWidth="1"/>
    <col min="10" max="10" width="32.42578125" bestFit="1" customWidth="1"/>
    <col min="11" max="11" width="11.42578125" bestFit="1" customWidth="1"/>
    <col min="12" max="12" width="25.85546875" bestFit="1" customWidth="1"/>
    <col min="13" max="13" width="18.140625" bestFit="1" customWidth="1"/>
  </cols>
  <sheetData>
    <row r="1" spans="1:13">
      <c r="A1" s="3" t="s">
        <v>0</v>
      </c>
      <c r="B1" s="3" t="s">
        <v>157</v>
      </c>
      <c r="C1" s="3" t="s">
        <v>82</v>
      </c>
      <c r="D1" s="3" t="s">
        <v>156</v>
      </c>
      <c r="E1" s="3" t="s">
        <v>117</v>
      </c>
      <c r="F1" s="3" t="s">
        <v>158</v>
      </c>
      <c r="G1" s="3" t="s">
        <v>80</v>
      </c>
      <c r="H1" s="3" t="s">
        <v>84</v>
      </c>
      <c r="I1" s="3" t="s">
        <v>81</v>
      </c>
      <c r="J1" s="3" t="s">
        <v>136</v>
      </c>
      <c r="K1" s="3" t="s">
        <v>83</v>
      </c>
      <c r="L1" s="3" t="s">
        <v>159</v>
      </c>
      <c r="M1" s="3" t="s">
        <v>140</v>
      </c>
    </row>
    <row r="2" spans="1:13">
      <c r="A2" s="3" t="s">
        <v>1</v>
      </c>
      <c r="B2" s="3">
        <v>4.5608712016446802</v>
      </c>
      <c r="C2" s="22">
        <v>1.4662756598240456</v>
      </c>
      <c r="D2" s="3">
        <v>6.1763950946495285</v>
      </c>
      <c r="E2" s="22">
        <v>0.53482059557643691</v>
      </c>
      <c r="F2" s="22">
        <v>16.575911233706826</v>
      </c>
      <c r="G2" s="3">
        <v>0.95250000000000001</v>
      </c>
      <c r="H2" s="37">
        <v>0</v>
      </c>
      <c r="I2" s="3">
        <v>0.41499999999999998</v>
      </c>
      <c r="J2" s="3">
        <v>14.902783801962389</v>
      </c>
      <c r="K2" s="3">
        <v>1.1825000000000001</v>
      </c>
      <c r="L2" s="3">
        <v>15.971622954351526</v>
      </c>
      <c r="M2" s="3">
        <v>11.543056366153444</v>
      </c>
    </row>
    <row r="3" spans="1:13">
      <c r="A3" s="3" t="s">
        <v>2</v>
      </c>
      <c r="B3" s="3">
        <v>4.630848782670264</v>
      </c>
      <c r="C3" s="22">
        <v>7.0327552986512387</v>
      </c>
      <c r="D3" s="3">
        <v>6.2418814087118477</v>
      </c>
      <c r="E3" s="22">
        <v>0.51800601365327725</v>
      </c>
      <c r="F3" s="22">
        <v>16.589200980994054</v>
      </c>
      <c r="G3" s="3">
        <v>0.97750000000000004</v>
      </c>
      <c r="H3" s="37">
        <v>0</v>
      </c>
      <c r="I3" s="3">
        <v>0.52500000000000002</v>
      </c>
      <c r="J3" s="3">
        <v>14.910992953623456</v>
      </c>
      <c r="K3" s="3">
        <v>1.1850000000000001</v>
      </c>
      <c r="L3" s="3">
        <v>15.955078954418614</v>
      </c>
      <c r="M3" s="3">
        <v>11.612414195120111</v>
      </c>
    </row>
    <row r="4" spans="1:13">
      <c r="A4" s="3" t="s">
        <v>3</v>
      </c>
      <c r="B4" s="3">
        <v>4.6541067523934556</v>
      </c>
      <c r="C4" s="22">
        <v>-3.6903690369036846</v>
      </c>
      <c r="D4" s="3">
        <v>6.2630537683831866</v>
      </c>
      <c r="E4" s="22">
        <v>0.5617717681096297</v>
      </c>
      <c r="F4" s="22">
        <v>16.599736800345053</v>
      </c>
      <c r="G4" s="3">
        <v>0.79500000000000004</v>
      </c>
      <c r="H4" s="37">
        <v>0</v>
      </c>
      <c r="I4" s="3">
        <v>0.58499999999999996</v>
      </c>
      <c r="J4" s="3">
        <v>14.923503708438135</v>
      </c>
      <c r="K4" s="3">
        <v>1.2725</v>
      </c>
      <c r="L4" s="3">
        <v>15.975132427847507</v>
      </c>
      <c r="M4" s="3">
        <v>11.603619382051559</v>
      </c>
    </row>
    <row r="5" spans="1:13">
      <c r="A5" s="3" t="s">
        <v>4</v>
      </c>
      <c r="B5" s="3">
        <v>4.6521466695932387</v>
      </c>
      <c r="C5" s="22">
        <v>9.3457943925234765E-2</v>
      </c>
      <c r="D5" s="3">
        <v>6.2615160091139108</v>
      </c>
      <c r="E5" s="22">
        <v>0.44717036549243094</v>
      </c>
      <c r="F5" s="22">
        <v>16.60640420887772</v>
      </c>
      <c r="G5" s="3">
        <v>0.61250000000000004</v>
      </c>
      <c r="H5" s="37">
        <v>0</v>
      </c>
      <c r="I5" s="3">
        <v>0.65500000000000003</v>
      </c>
      <c r="J5" s="3">
        <v>14.940707976225294</v>
      </c>
      <c r="K5" s="3">
        <v>1.325</v>
      </c>
      <c r="L5" s="3">
        <v>15.997932816087259</v>
      </c>
      <c r="M5" s="3">
        <v>11.59997837116528</v>
      </c>
    </row>
    <row r="6" spans="1:13">
      <c r="A6" s="3" t="s">
        <v>5</v>
      </c>
      <c r="B6" s="3">
        <v>4.6052987009973387</v>
      </c>
      <c r="C6" s="22">
        <v>-1.1204481792717047</v>
      </c>
      <c r="D6" s="3">
        <v>6.2147920438414577</v>
      </c>
      <c r="E6" s="22">
        <v>0.47344699533477197</v>
      </c>
      <c r="F6" s="22">
        <v>16.612392091558529</v>
      </c>
      <c r="G6" s="3">
        <v>0.79749999999999999</v>
      </c>
      <c r="H6" s="3">
        <v>2.3475000000000001</v>
      </c>
      <c r="I6" s="3">
        <v>0.81</v>
      </c>
      <c r="J6" s="3">
        <v>14.943608830688769</v>
      </c>
      <c r="K6" s="3">
        <v>1.4175</v>
      </c>
      <c r="L6" s="3">
        <v>16.005799981059127</v>
      </c>
      <c r="M6" s="3">
        <v>11.528967845226148</v>
      </c>
    </row>
    <row r="7" spans="1:13">
      <c r="A7" s="3" t="s">
        <v>6</v>
      </c>
      <c r="B7" s="3">
        <v>4.668129343156</v>
      </c>
      <c r="C7" s="22">
        <v>4.0604343720491043</v>
      </c>
      <c r="D7" s="3">
        <v>6.2768791362595646</v>
      </c>
      <c r="E7" s="22">
        <v>0.45922214659868604</v>
      </c>
      <c r="F7" s="22">
        <v>16.617453899406282</v>
      </c>
      <c r="G7" s="3">
        <v>0.90500000000000003</v>
      </c>
      <c r="H7" s="3">
        <v>2.9849999999999999</v>
      </c>
      <c r="I7" s="3">
        <v>0.83</v>
      </c>
      <c r="J7" s="3">
        <v>14.962317595482052</v>
      </c>
      <c r="K7" s="3">
        <v>1.5674999999999999</v>
      </c>
      <c r="L7" s="3">
        <v>16.00988315471178</v>
      </c>
      <c r="M7" s="3">
        <v>11.609501544724591</v>
      </c>
    </row>
    <row r="8" spans="1:13">
      <c r="A8" s="3" t="s">
        <v>7</v>
      </c>
      <c r="B8" s="3">
        <v>4.716617980367654</v>
      </c>
      <c r="C8" s="22">
        <v>-0.90744101633394303</v>
      </c>
      <c r="D8" s="3">
        <v>6.324228398022866</v>
      </c>
      <c r="E8" s="22">
        <v>0.47088025444965514</v>
      </c>
      <c r="F8" s="22">
        <v>16.620973073243064</v>
      </c>
      <c r="G8" s="3">
        <v>0.99</v>
      </c>
      <c r="H8" s="3">
        <v>1.925</v>
      </c>
      <c r="I8" s="3">
        <v>0.875</v>
      </c>
      <c r="J8" s="3">
        <v>14.963523935260572</v>
      </c>
      <c r="K8" s="3">
        <v>1.63</v>
      </c>
      <c r="L8" s="3">
        <v>16.019115906258733</v>
      </c>
      <c r="M8" s="3">
        <v>11.618624634464922</v>
      </c>
    </row>
    <row r="9" spans="1:13">
      <c r="A9" s="3" t="s">
        <v>8</v>
      </c>
      <c r="B9" s="3">
        <v>4.7294646927886967</v>
      </c>
      <c r="C9" s="22">
        <v>-5.7692307692307594</v>
      </c>
      <c r="D9" s="3">
        <v>6.3342285386384791</v>
      </c>
      <c r="E9" s="22">
        <v>0.47913937551199887</v>
      </c>
      <c r="F9" s="22">
        <v>16.624697733627645</v>
      </c>
      <c r="G9" s="3">
        <v>1.1425000000000001</v>
      </c>
      <c r="H9" s="3">
        <v>2.8275000000000001</v>
      </c>
      <c r="I9" s="3">
        <v>0.85499999999999998</v>
      </c>
      <c r="J9" s="3">
        <v>14.96918693928229</v>
      </c>
      <c r="K9" s="3">
        <v>1.6174999999999999</v>
      </c>
      <c r="L9" s="3">
        <v>16.022660620300453</v>
      </c>
      <c r="M9" s="3">
        <v>11.66357347480465</v>
      </c>
    </row>
    <row r="10" spans="1:13">
      <c r="A10" s="3" t="s">
        <v>9</v>
      </c>
      <c r="B10" s="3">
        <v>4.7641802131182915</v>
      </c>
      <c r="C10" s="22">
        <v>0.19436345966956647</v>
      </c>
      <c r="D10" s="3">
        <v>6.3674330169287492</v>
      </c>
      <c r="E10" s="22">
        <v>0.50292823747601367</v>
      </c>
      <c r="F10" s="22">
        <v>16.62955667063104</v>
      </c>
      <c r="G10" s="3">
        <v>1</v>
      </c>
      <c r="H10" s="3">
        <v>1.42</v>
      </c>
      <c r="I10" s="3">
        <v>0.84750000000000003</v>
      </c>
      <c r="J10" s="3">
        <v>14.966343627438066</v>
      </c>
      <c r="K10" s="3">
        <v>1.3975</v>
      </c>
      <c r="L10" s="3">
        <v>16.030733357531993</v>
      </c>
      <c r="M10" s="3">
        <v>11.674282644978872</v>
      </c>
    </row>
    <row r="11" spans="1:13">
      <c r="A11" s="3" t="s">
        <v>10</v>
      </c>
      <c r="B11" s="3">
        <v>4.8195257673541017</v>
      </c>
      <c r="C11" s="22">
        <v>-9.6993210475249114E-2</v>
      </c>
      <c r="D11" s="3">
        <v>6.4222085375667106</v>
      </c>
      <c r="E11" s="22">
        <v>0.52950968959607292</v>
      </c>
      <c r="F11" s="22">
        <v>16.633866984549211</v>
      </c>
      <c r="G11" s="3">
        <v>0.9</v>
      </c>
      <c r="H11" s="3">
        <v>2.2475000000000001</v>
      </c>
      <c r="I11" s="3">
        <v>0.84250000000000003</v>
      </c>
      <c r="J11" s="3">
        <v>14.97162888522903</v>
      </c>
      <c r="K11" s="3">
        <v>1.08</v>
      </c>
      <c r="L11" s="3">
        <v>16.040962593120167</v>
      </c>
      <c r="M11" s="3">
        <v>11.698962263823299</v>
      </c>
    </row>
    <row r="12" spans="1:13">
      <c r="A12" s="3" t="s">
        <v>11</v>
      </c>
      <c r="B12" s="3">
        <v>4.9248176618113018</v>
      </c>
      <c r="C12" s="22">
        <v>-3.592233009708734</v>
      </c>
      <c r="D12" s="3">
        <v>6.5251440755952368</v>
      </c>
      <c r="E12" s="22">
        <v>0.59119960179695341</v>
      </c>
      <c r="F12" s="22">
        <v>16.641533345594876</v>
      </c>
      <c r="G12" s="3">
        <v>0.91</v>
      </c>
      <c r="H12" s="3">
        <v>1.4924999999999999</v>
      </c>
      <c r="I12" s="3">
        <v>0.67249999999999999</v>
      </c>
      <c r="J12" s="3">
        <v>14.96846108380611</v>
      </c>
      <c r="K12" s="3">
        <v>0.87250000000000005</v>
      </c>
      <c r="L12" s="3">
        <v>16.04227526476792</v>
      </c>
      <c r="M12" s="3">
        <v>11.801008844180453</v>
      </c>
    </row>
    <row r="13" spans="1:13">
      <c r="A13" s="3" t="s">
        <v>12</v>
      </c>
      <c r="B13" s="3">
        <v>4.8656032168235717</v>
      </c>
      <c r="C13" s="22">
        <v>-5.4380664652567967</v>
      </c>
      <c r="D13" s="3">
        <v>6.4629727026619346</v>
      </c>
      <c r="E13" s="22">
        <v>0.56156870393332614</v>
      </c>
      <c r="F13" s="22">
        <v>16.64748772558546</v>
      </c>
      <c r="G13" s="3">
        <v>0.76</v>
      </c>
      <c r="H13" s="3">
        <v>1.645</v>
      </c>
      <c r="I13" s="3">
        <v>0.46250000000000002</v>
      </c>
      <c r="J13" s="3">
        <v>14.97123542608862</v>
      </c>
      <c r="K13" s="3">
        <v>0.53249999999999997</v>
      </c>
      <c r="L13" s="3">
        <v>16.050272116815609</v>
      </c>
      <c r="M13" s="3">
        <v>11.719569820282349</v>
      </c>
    </row>
    <row r="14" spans="1:13">
      <c r="A14" s="3" t="s">
        <v>13</v>
      </c>
      <c r="B14" s="3">
        <v>4.8780821769194471</v>
      </c>
      <c r="C14" s="22">
        <v>3.620873269435565</v>
      </c>
      <c r="D14" s="3">
        <v>6.4724903197781849</v>
      </c>
      <c r="E14" s="22">
        <v>0.50449140391623915</v>
      </c>
      <c r="F14" s="22">
        <v>16.65388320274068</v>
      </c>
      <c r="G14" s="3">
        <v>0.61</v>
      </c>
      <c r="H14" s="3">
        <v>1.4375</v>
      </c>
      <c r="I14" s="3">
        <v>0.3125</v>
      </c>
      <c r="J14" s="3">
        <v>14.980402039421651</v>
      </c>
      <c r="K14" s="3">
        <v>0.4325</v>
      </c>
      <c r="L14" s="3">
        <v>16.055486184051976</v>
      </c>
      <c r="M14" s="3">
        <v>11.708905962801719</v>
      </c>
    </row>
    <row r="15" spans="1:13">
      <c r="A15" s="3" t="s">
        <v>14</v>
      </c>
      <c r="B15" s="3">
        <v>4.9268121382051424</v>
      </c>
      <c r="C15" s="22">
        <v>1.747173689619741</v>
      </c>
      <c r="D15" s="3">
        <v>6.5189551616745094</v>
      </c>
      <c r="E15" s="22">
        <v>0.51596245531492069</v>
      </c>
      <c r="F15" s="22">
        <v>16.66206309645192</v>
      </c>
      <c r="G15" s="3">
        <v>0.55000000000000004</v>
      </c>
      <c r="H15" s="3">
        <v>1.085</v>
      </c>
      <c r="I15" s="3">
        <v>0.32250000000000001</v>
      </c>
      <c r="J15" s="3">
        <v>14.985900725273083</v>
      </c>
      <c r="K15" s="3">
        <v>0.4375</v>
      </c>
      <c r="L15" s="3">
        <v>16.061070652006446</v>
      </c>
      <c r="M15" s="3">
        <v>11.825469550404945</v>
      </c>
    </row>
    <row r="16" spans="1:13">
      <c r="A16" s="3" t="s">
        <v>15</v>
      </c>
      <c r="B16" s="3">
        <v>4.9960324237940856</v>
      </c>
      <c r="C16" s="22">
        <v>0.40404040404040664</v>
      </c>
      <c r="D16" s="3">
        <v>6.5862599046664085</v>
      </c>
      <c r="E16" s="22">
        <v>0.51086085220171895</v>
      </c>
      <c r="F16" s="22">
        <v>16.670497025779937</v>
      </c>
      <c r="G16" s="3">
        <v>0.59</v>
      </c>
      <c r="H16" s="3">
        <v>0.8</v>
      </c>
      <c r="I16" s="3">
        <v>0.39750000000000002</v>
      </c>
      <c r="J16" s="3">
        <v>14.990759761171088</v>
      </c>
      <c r="K16" s="3">
        <v>0.435</v>
      </c>
      <c r="L16" s="3">
        <v>16.081232617524666</v>
      </c>
      <c r="M16" s="3">
        <v>11.856723001892847</v>
      </c>
    </row>
    <row r="17" spans="1:13">
      <c r="A17" s="3" t="s">
        <v>16</v>
      </c>
      <c r="B17" s="3">
        <v>4.9477490732023259</v>
      </c>
      <c r="C17" s="22">
        <v>0.90543259557342992</v>
      </c>
      <c r="D17" s="3">
        <v>6.5361383639254376</v>
      </c>
      <c r="E17" s="22">
        <v>0.50386764571794962</v>
      </c>
      <c r="F17" s="22">
        <v>16.683170283661056</v>
      </c>
      <c r="G17" s="3">
        <v>0.73499999999999999</v>
      </c>
      <c r="H17" s="3">
        <v>0.75249999999999995</v>
      </c>
      <c r="I17" s="3">
        <v>0.55000000000000004</v>
      </c>
      <c r="J17" s="3">
        <v>14.991392482123684</v>
      </c>
      <c r="K17" s="3">
        <v>0.36</v>
      </c>
      <c r="L17" s="3">
        <v>16.077581198933689</v>
      </c>
      <c r="M17" s="3">
        <v>11.841506783437357</v>
      </c>
    </row>
    <row r="18" spans="1:13">
      <c r="A18" s="3" t="s">
        <v>17</v>
      </c>
      <c r="B18" s="3">
        <v>4.9685591369607494</v>
      </c>
      <c r="C18" s="3">
        <v>3.2806620436114375</v>
      </c>
      <c r="D18" s="3">
        <v>6.5546921258204041</v>
      </c>
      <c r="E18" s="3">
        <v>0.47522212391156415</v>
      </c>
      <c r="F18" s="3">
        <v>16.696783999873492</v>
      </c>
      <c r="G18" s="3">
        <v>0.9425</v>
      </c>
      <c r="H18" s="3">
        <v>0.68500000000000005</v>
      </c>
      <c r="I18" s="3">
        <v>0.71499999999999997</v>
      </c>
      <c r="J18" s="3">
        <v>14.996562678905642</v>
      </c>
      <c r="K18" s="3">
        <v>0.3125</v>
      </c>
      <c r="L18" s="3">
        <v>16.090338541601316</v>
      </c>
      <c r="M18" s="3">
        <v>11.925189188205692</v>
      </c>
    </row>
    <row r="19" spans="1:13">
      <c r="A19" s="3" t="s">
        <v>18</v>
      </c>
      <c r="B19" s="3">
        <v>4.9262529382766012</v>
      </c>
      <c r="C19" s="3">
        <v>2.8466175252377823</v>
      </c>
      <c r="D19" s="3">
        <v>6.5084645481412551</v>
      </c>
      <c r="E19" s="3">
        <v>0.52341659561273168</v>
      </c>
      <c r="F19" s="3">
        <v>16.701323696269405</v>
      </c>
      <c r="G19" s="3">
        <v>0.92749999999999999</v>
      </c>
      <c r="H19" s="3">
        <v>0.68500000000000005</v>
      </c>
      <c r="I19" s="3">
        <v>0.53249999999999997</v>
      </c>
      <c r="J19" s="3">
        <v>15.005797638535627</v>
      </c>
      <c r="K19" s="3">
        <v>0.31</v>
      </c>
      <c r="L19" s="3">
        <v>16.106419423187237</v>
      </c>
      <c r="M19" s="3">
        <v>11.810765893159582</v>
      </c>
    </row>
    <row r="20" spans="1:13">
      <c r="A20" s="3" t="s">
        <v>19</v>
      </c>
      <c r="B20" s="3">
        <v>4.8791201065687986</v>
      </c>
      <c r="C20" s="3">
        <v>2.0518275216971471</v>
      </c>
      <c r="D20" s="3">
        <v>6.4600147988237895</v>
      </c>
      <c r="E20" s="3">
        <v>0.53169047359533628</v>
      </c>
      <c r="F20" s="3">
        <v>16.708089787298785</v>
      </c>
      <c r="G20" s="3">
        <v>0.68</v>
      </c>
      <c r="H20" s="3">
        <v>0.68500000000000005</v>
      </c>
      <c r="I20" s="3">
        <v>0.54749999999999999</v>
      </c>
      <c r="J20" s="3">
        <v>15.022409078206413</v>
      </c>
      <c r="K20" s="3">
        <v>0.2525</v>
      </c>
      <c r="L20" s="3">
        <v>16.116847549644802</v>
      </c>
      <c r="M20" s="3">
        <v>11.767326771650449</v>
      </c>
    </row>
    <row r="21" spans="1:13">
      <c r="A21" s="3" t="s">
        <v>20</v>
      </c>
      <c r="B21" s="3">
        <v>4.7751001173225109</v>
      </c>
      <c r="C21" s="3">
        <v>-4.1991268535024551</v>
      </c>
      <c r="D21" s="3">
        <v>6.3580621868628162</v>
      </c>
      <c r="E21" s="3">
        <v>0.43071236924227541</v>
      </c>
      <c r="F21" s="3">
        <v>16.712672044696266</v>
      </c>
      <c r="G21" s="3">
        <v>0.26500000000000001</v>
      </c>
      <c r="H21" s="3">
        <v>0.66249999999999998</v>
      </c>
      <c r="I21" s="3">
        <v>0.47249999999999998</v>
      </c>
      <c r="J21" s="3">
        <v>15.034029551631825</v>
      </c>
      <c r="K21" s="3">
        <v>0.2475</v>
      </c>
      <c r="L21" s="3">
        <v>16.136253260454339</v>
      </c>
      <c r="M21" s="3">
        <v>11.672798046873593</v>
      </c>
    </row>
    <row r="22" spans="1:13">
      <c r="A22" s="3" t="s">
        <v>21</v>
      </c>
      <c r="B22" s="3">
        <v>4.8140211369374635</v>
      </c>
      <c r="C22" s="3">
        <v>4.3467667308153102</v>
      </c>
      <c r="D22" s="3">
        <v>6.40140865666151</v>
      </c>
      <c r="E22" s="3">
        <v>0.2467320022790854</v>
      </c>
      <c r="F22" s="3">
        <v>16.736966823415987</v>
      </c>
      <c r="G22" s="3">
        <v>1.467795E-3</v>
      </c>
      <c r="H22" s="3">
        <v>0.4425</v>
      </c>
      <c r="I22" s="3">
        <v>0.44500000000000001</v>
      </c>
      <c r="J22" s="3">
        <v>15.039763816585355</v>
      </c>
      <c r="K22" s="3">
        <v>0.25</v>
      </c>
      <c r="L22" s="3">
        <v>16.155969164864633</v>
      </c>
      <c r="M22" s="3">
        <v>11.718831706642424</v>
      </c>
    </row>
    <row r="23" spans="1:13">
      <c r="A23" s="3" t="s">
        <v>22</v>
      </c>
      <c r="B23" s="3">
        <v>4.8352634025700372</v>
      </c>
      <c r="C23" s="3">
        <v>5.5331910451148714</v>
      </c>
      <c r="D23" s="3">
        <v>6.4286261429798586</v>
      </c>
      <c r="E23" s="3">
        <v>0.27501728681890919</v>
      </c>
      <c r="F23" s="3">
        <v>16.756517285251153</v>
      </c>
      <c r="G23" s="3">
        <v>0.115</v>
      </c>
      <c r="H23" s="3">
        <v>0.435</v>
      </c>
      <c r="I23" s="3">
        <v>0.71499999999999997</v>
      </c>
      <c r="J23" s="3">
        <v>15.047064482050974</v>
      </c>
      <c r="K23" s="3">
        <v>0.2525</v>
      </c>
      <c r="L23" s="3">
        <v>16.185671802117831</v>
      </c>
      <c r="M23" s="3">
        <v>11.732081365585229</v>
      </c>
    </row>
    <row r="24" spans="1:13">
      <c r="A24" s="3" t="s">
        <v>23</v>
      </c>
      <c r="B24" s="3">
        <v>4.7876004873263902</v>
      </c>
      <c r="C24" s="3">
        <v>4.6343365516411161</v>
      </c>
      <c r="D24" s="3">
        <v>6.3840719483288106</v>
      </c>
      <c r="E24" s="3">
        <v>0.29759203226458519</v>
      </c>
      <c r="F24" s="3">
        <v>16.785675048733289</v>
      </c>
      <c r="G24" s="3">
        <v>0.36749999999999999</v>
      </c>
      <c r="H24" s="3">
        <v>0.45</v>
      </c>
      <c r="I24" s="3">
        <v>0.68</v>
      </c>
      <c r="J24" s="3">
        <v>15.056114186111996</v>
      </c>
      <c r="K24" s="3">
        <v>0.36</v>
      </c>
      <c r="L24" s="3">
        <v>16.204477643202551</v>
      </c>
      <c r="M24" s="3">
        <v>11.680005171278433</v>
      </c>
    </row>
    <row r="25" spans="1:13">
      <c r="A25" s="3" t="s">
        <v>24</v>
      </c>
      <c r="B25" s="3">
        <v>4.706770762510061</v>
      </c>
      <c r="C25" s="3">
        <v>-5.4231177336876542</v>
      </c>
      <c r="D25" s="3">
        <v>6.3058490100778357</v>
      </c>
      <c r="E25" s="3">
        <v>0.26368734234504737</v>
      </c>
      <c r="F25" s="3">
        <v>16.804775464078286</v>
      </c>
      <c r="G25" s="3">
        <v>0.5675</v>
      </c>
      <c r="H25" s="3">
        <v>0.54500000000000004</v>
      </c>
      <c r="I25" s="3">
        <v>0.83</v>
      </c>
      <c r="J25" s="3">
        <v>15.064724378535796</v>
      </c>
      <c r="K25" s="3">
        <v>0.48499999999999999</v>
      </c>
      <c r="L25" s="3">
        <v>16.226193992907895</v>
      </c>
      <c r="M25" s="3">
        <v>11.603665223558734</v>
      </c>
    </row>
    <row r="26" spans="1:13">
      <c r="A26" s="3" t="s">
        <v>25</v>
      </c>
      <c r="B26" s="3">
        <v>4.7532250092640851</v>
      </c>
      <c r="C26" s="3">
        <v>5.1234823178757605</v>
      </c>
      <c r="D26" s="3">
        <v>6.3541658478611964</v>
      </c>
      <c r="E26" s="3">
        <v>0.15223887352387366</v>
      </c>
      <c r="F26" s="3">
        <v>16.806540635285309</v>
      </c>
      <c r="G26" s="3">
        <v>0.57250000000000001</v>
      </c>
      <c r="H26" s="3">
        <v>0.66</v>
      </c>
      <c r="I26" s="3">
        <v>0.76</v>
      </c>
      <c r="J26" s="3">
        <v>15.075327162404065</v>
      </c>
      <c r="K26" s="3">
        <v>0.61750000000000005</v>
      </c>
      <c r="L26" s="3">
        <v>16.242641433376402</v>
      </c>
      <c r="M26" s="3">
        <v>11.604270326588191</v>
      </c>
    </row>
    <row r="27" spans="1:13">
      <c r="A27" s="3" t="s">
        <v>26</v>
      </c>
      <c r="B27" s="3">
        <v>4.7403018950659739</v>
      </c>
      <c r="C27" s="3">
        <v>5.0912644775406912</v>
      </c>
      <c r="D27" s="3">
        <v>6.3416895501034354</v>
      </c>
      <c r="E27" s="3">
        <v>0.16959820166527428</v>
      </c>
      <c r="F27" s="3">
        <v>16.819070879601568</v>
      </c>
      <c r="G27" s="3">
        <v>0.69</v>
      </c>
      <c r="H27" s="3">
        <v>0.8</v>
      </c>
      <c r="I27" s="3">
        <v>0.73499999999999999</v>
      </c>
      <c r="J27" s="3">
        <v>15.080533775797436</v>
      </c>
      <c r="K27" s="3">
        <v>0.73499999999999999</v>
      </c>
      <c r="L27" s="3">
        <v>16.262552669370038</v>
      </c>
      <c r="M27" s="3">
        <v>11.663334912106134</v>
      </c>
    </row>
    <row r="28" spans="1:13">
      <c r="A28" s="3" t="s">
        <v>27</v>
      </c>
      <c r="B28" s="3">
        <v>4.6589527423426969</v>
      </c>
      <c r="C28" s="3">
        <v>1.9073436987467662</v>
      </c>
      <c r="D28" s="3">
        <v>6.2616041031792538</v>
      </c>
      <c r="E28" s="3">
        <v>0.16302098433146292</v>
      </c>
      <c r="F28" s="3">
        <v>16.845414791045908</v>
      </c>
      <c r="G28" s="3">
        <v>0.83</v>
      </c>
      <c r="H28" s="3">
        <v>0.92249999999999999</v>
      </c>
      <c r="I28" s="3">
        <v>0.95750000000000002</v>
      </c>
      <c r="J28" s="3">
        <v>15.088902143064923</v>
      </c>
      <c r="K28" s="3">
        <v>0.86499999999999999</v>
      </c>
      <c r="L28" s="3">
        <v>16.28662628259233</v>
      </c>
      <c r="M28" s="3">
        <v>11.512320689660354</v>
      </c>
    </row>
    <row r="29" spans="1:13">
      <c r="A29" s="3" t="s">
        <v>28</v>
      </c>
      <c r="B29" s="3">
        <v>4.621769338624981</v>
      </c>
      <c r="C29" s="3">
        <v>-4.8478577104131837</v>
      </c>
      <c r="D29" s="3">
        <v>6.2242473312890239</v>
      </c>
      <c r="E29" s="3">
        <v>7.0922288145650103E-2</v>
      </c>
      <c r="F29" s="3">
        <v>16.854763003887172</v>
      </c>
      <c r="G29" s="3">
        <v>0.95</v>
      </c>
      <c r="H29" s="3">
        <v>1.0874999999999999</v>
      </c>
      <c r="I29" s="3">
        <v>0.9325</v>
      </c>
      <c r="J29" s="3">
        <v>15.094595472985183</v>
      </c>
      <c r="K29" s="3">
        <v>0.99250000000000005</v>
      </c>
      <c r="L29" s="3">
        <v>16.305245767457137</v>
      </c>
      <c r="M29" s="3">
        <v>11.54519533072644</v>
      </c>
    </row>
    <row r="30" spans="1:13">
      <c r="A30" s="3" t="s">
        <v>29</v>
      </c>
      <c r="B30" s="3">
        <v>4.6476655367081925</v>
      </c>
      <c r="C30" s="3">
        <v>4.3564074305119771</v>
      </c>
      <c r="D30" s="3">
        <v>6.2491035391831673</v>
      </c>
      <c r="E30" s="3">
        <v>-0.10714332427244481</v>
      </c>
      <c r="F30" s="3">
        <v>16.861967829496312</v>
      </c>
      <c r="G30" s="3">
        <v>1.0149999999999999</v>
      </c>
      <c r="H30" s="3">
        <v>1.1475</v>
      </c>
      <c r="I30" s="3">
        <v>0.91</v>
      </c>
      <c r="J30" s="3">
        <v>15.106539113295298</v>
      </c>
      <c r="K30" s="3">
        <v>1.1125</v>
      </c>
      <c r="L30" s="3">
        <v>16.322728204483195</v>
      </c>
      <c r="M30" s="3">
        <v>11.500785892114578</v>
      </c>
    </row>
    <row r="31" spans="1:13">
      <c r="A31" s="3" t="s">
        <v>30</v>
      </c>
      <c r="B31" s="3">
        <v>4.6841529657942296</v>
      </c>
      <c r="C31" s="3">
        <v>4.7087876234718662</v>
      </c>
      <c r="D31" s="3">
        <v>6.2861108925205267</v>
      </c>
      <c r="E31" s="3">
        <v>-0.18234080173548914</v>
      </c>
      <c r="F31" s="3">
        <v>16.878613729123668</v>
      </c>
      <c r="G31" s="3">
        <v>0.95</v>
      </c>
      <c r="H31" s="3">
        <v>1.24</v>
      </c>
      <c r="I31" s="3">
        <v>1.0024999999999999</v>
      </c>
      <c r="J31" s="3">
        <v>15.109525142964868</v>
      </c>
      <c r="K31" s="3">
        <v>1.2250000000000001</v>
      </c>
      <c r="L31" s="3">
        <v>16.339183644609896</v>
      </c>
      <c r="M31" s="3">
        <v>11.624226149181736</v>
      </c>
    </row>
    <row r="32" spans="1:13">
      <c r="A32" s="3" t="s">
        <v>31</v>
      </c>
      <c r="B32" s="3">
        <v>4.6674049948056533</v>
      </c>
      <c r="C32" s="3">
        <v>-2.3708655315974991</v>
      </c>
      <c r="D32" s="3">
        <v>6.2689910867710319</v>
      </c>
      <c r="E32" s="3">
        <v>-0.10504771769261063</v>
      </c>
      <c r="F32" s="3">
        <v>16.89518388193984</v>
      </c>
      <c r="G32" s="3">
        <v>0.87</v>
      </c>
      <c r="H32" s="3">
        <v>1.3075000000000001</v>
      </c>
      <c r="I32" s="3">
        <v>0.83250000000000002</v>
      </c>
      <c r="J32" s="3">
        <v>15.110415791895704</v>
      </c>
      <c r="K32" s="3">
        <v>1.3125</v>
      </c>
      <c r="L32" s="3">
        <v>16.357755818909183</v>
      </c>
      <c r="M32" s="3">
        <v>11.597247955398101</v>
      </c>
    </row>
    <row r="33" spans="1:13">
      <c r="A33" s="3" t="s">
        <v>32</v>
      </c>
      <c r="B33" s="3">
        <v>4.6603383546678945</v>
      </c>
      <c r="C33" s="3">
        <v>-5.3809174713209558</v>
      </c>
      <c r="D33" s="3">
        <v>6.2611534653349015</v>
      </c>
      <c r="E33" s="3">
        <v>-9.4502305165160408E-2</v>
      </c>
      <c r="F33" s="3">
        <v>16.91514868706324</v>
      </c>
      <c r="G33" s="3">
        <v>0.56000000000000005</v>
      </c>
      <c r="H33" s="3">
        <v>1.3225</v>
      </c>
      <c r="I33" s="3">
        <v>0.48249999999999998</v>
      </c>
      <c r="J33" s="3">
        <v>15.11821269014019</v>
      </c>
      <c r="K33" s="3">
        <v>1.31</v>
      </c>
      <c r="L33" s="3">
        <v>16.377501884842847</v>
      </c>
      <c r="M33" s="3">
        <v>11.685781269517744</v>
      </c>
    </row>
    <row r="34" spans="1:13">
      <c r="A34" s="3" t="s">
        <v>33</v>
      </c>
      <c r="B34" s="3">
        <v>4.6695393881028835</v>
      </c>
      <c r="C34" s="3">
        <v>5.7727713127907476</v>
      </c>
      <c r="D34" s="3">
        <v>6.2697086162483702</v>
      </c>
      <c r="E34" s="3">
        <v>-0.20194812991041919</v>
      </c>
      <c r="F34" s="3">
        <v>16.925171570698492</v>
      </c>
      <c r="G34" s="3">
        <v>0.67</v>
      </c>
      <c r="H34" s="3">
        <v>1.27</v>
      </c>
      <c r="I34" s="3">
        <v>0.60499999999999998</v>
      </c>
      <c r="J34" s="3">
        <v>15.118830835790909</v>
      </c>
      <c r="K34" s="3">
        <v>1.3125</v>
      </c>
      <c r="L34" s="3">
        <v>16.398862257648702</v>
      </c>
      <c r="M34" s="3">
        <v>11.452811009212185</v>
      </c>
    </row>
    <row r="35" spans="1:13">
      <c r="A35" s="3" t="s">
        <v>34</v>
      </c>
      <c r="B35" s="3">
        <v>4.6472106293877129</v>
      </c>
      <c r="C35" s="3">
        <v>5.8568473945150856</v>
      </c>
      <c r="D35" s="3">
        <v>6.2468584487244749</v>
      </c>
      <c r="E35" s="3">
        <v>-0.20234725680175547</v>
      </c>
      <c r="F35" s="3">
        <v>16.932907953339349</v>
      </c>
      <c r="G35" s="3">
        <v>0.71499999999999997</v>
      </c>
      <c r="H35" s="3">
        <v>1.27</v>
      </c>
      <c r="I35" s="3">
        <v>0.66249999999999998</v>
      </c>
      <c r="J35" s="3">
        <v>15.126454829668253</v>
      </c>
      <c r="K35" s="3">
        <v>1.3125</v>
      </c>
      <c r="L35" s="3">
        <v>16.414707134310284</v>
      </c>
      <c r="M35" s="3">
        <v>11.57487495852839</v>
      </c>
    </row>
    <row r="36" spans="1:13">
      <c r="A36" s="3" t="s">
        <v>35</v>
      </c>
      <c r="B36" s="3">
        <v>4.6169151967454045</v>
      </c>
      <c r="C36" s="3">
        <v>4.4236425997910223</v>
      </c>
      <c r="D36" s="3">
        <v>6.2105665167102444</v>
      </c>
      <c r="E36" s="3">
        <v>-0.13158647952125874</v>
      </c>
      <c r="F36" s="3">
        <v>16.939593307725584</v>
      </c>
      <c r="G36" s="3">
        <v>1.1950000000000001</v>
      </c>
      <c r="H36" s="3">
        <v>1.3625</v>
      </c>
      <c r="I36" s="3">
        <v>0.59</v>
      </c>
      <c r="J36" s="3">
        <v>15.133157969902051</v>
      </c>
      <c r="K36" s="3">
        <v>1.2675000000000001</v>
      </c>
      <c r="L36" s="3">
        <v>16.42741478564302</v>
      </c>
      <c r="M36" s="3">
        <v>11.441751285555803</v>
      </c>
    </row>
    <row r="37" spans="1:13">
      <c r="A37" s="3" t="s">
        <v>36</v>
      </c>
      <c r="B37" s="3">
        <v>4.5853505539303798</v>
      </c>
      <c r="C37" s="3">
        <v>-0.38378573107850089</v>
      </c>
      <c r="D37" s="3">
        <v>6.1709643552805478</v>
      </c>
      <c r="E37" s="3">
        <v>-0.11192039489942657</v>
      </c>
      <c r="F37" s="3">
        <v>16.957569918975775</v>
      </c>
      <c r="G37" s="3">
        <v>1.8075000000000001</v>
      </c>
      <c r="H37" s="3">
        <v>1.4524999999999999</v>
      </c>
      <c r="I37" s="3">
        <v>0.99250000000000005</v>
      </c>
      <c r="J37" s="3">
        <v>15.136719581803225</v>
      </c>
      <c r="K37" s="3">
        <v>1.1225000000000001</v>
      </c>
      <c r="L37" s="3">
        <v>16.451094898403806</v>
      </c>
      <c r="M37" s="3">
        <v>11.425907989738675</v>
      </c>
    </row>
    <row r="38" spans="1:13">
      <c r="A38" s="3" t="s">
        <v>37</v>
      </c>
      <c r="B38" s="3">
        <v>4.4638419997493006</v>
      </c>
      <c r="C38" s="3">
        <v>7.5376838002415791</v>
      </c>
      <c r="D38" s="3">
        <v>6.0398017426200639</v>
      </c>
      <c r="E38" s="3">
        <v>-0.19717847245438003</v>
      </c>
      <c r="F38" s="3">
        <v>16.977027286238595</v>
      </c>
      <c r="G38" s="3">
        <v>2.0024999999999999</v>
      </c>
      <c r="H38" s="3">
        <v>1.5549999999999999</v>
      </c>
      <c r="I38" s="3">
        <v>1.0225</v>
      </c>
      <c r="J38" s="3">
        <v>15.12987246339288</v>
      </c>
      <c r="K38" s="3">
        <v>0.79249999999999998</v>
      </c>
      <c r="L38" s="3">
        <v>16.471240892170762</v>
      </c>
      <c r="M38" s="3">
        <v>11.342688119921077</v>
      </c>
    </row>
    <row r="39" spans="1:13">
      <c r="A39" s="3" t="s">
        <v>38</v>
      </c>
      <c r="B39" s="3">
        <v>4.6332356024051746</v>
      </c>
      <c r="C39" s="3">
        <v>4.1134370470757853</v>
      </c>
      <c r="D39" s="3">
        <v>6.1981039312342014</v>
      </c>
      <c r="E39" s="3">
        <v>-8.8914160472926648E-2</v>
      </c>
      <c r="F39" s="3">
        <v>16.976453010945232</v>
      </c>
      <c r="G39" s="3">
        <v>2.2200000000000002</v>
      </c>
      <c r="H39" s="3">
        <v>1.595</v>
      </c>
      <c r="I39" s="3">
        <v>1.0925</v>
      </c>
      <c r="J39" s="3">
        <v>15.134823416295454</v>
      </c>
      <c r="K39" s="3">
        <v>0.52</v>
      </c>
      <c r="L39" s="3">
        <v>16.482712787138748</v>
      </c>
      <c r="M39" s="3">
        <v>11.611503184455048</v>
      </c>
    </row>
    <row r="40" spans="1:13">
      <c r="A40" s="3" t="s">
        <v>39</v>
      </c>
      <c r="B40" s="3">
        <v>4.6935367295717194</v>
      </c>
      <c r="C40" s="3">
        <v>-10.127766231791302</v>
      </c>
      <c r="D40" s="3">
        <v>6.2485109153516643</v>
      </c>
      <c r="E40" s="3">
        <v>9.8170449698310319E-2</v>
      </c>
      <c r="F40" s="3">
        <v>16.973432345230449</v>
      </c>
      <c r="G40" s="3">
        <v>2.3325</v>
      </c>
      <c r="H40" s="3">
        <v>1.895</v>
      </c>
      <c r="I40" s="3">
        <v>1.325</v>
      </c>
      <c r="J40" s="3">
        <v>15.130013492435024</v>
      </c>
      <c r="K40" s="3">
        <v>0.48499999999999999</v>
      </c>
      <c r="L40" s="3">
        <v>16.474161562613165</v>
      </c>
      <c r="M40" s="3">
        <v>11.830778339514252</v>
      </c>
    </row>
    <row r="41" spans="1:13">
      <c r="A41" s="3" t="s">
        <v>40</v>
      </c>
      <c r="B41" s="3">
        <v>4.8234437184702692</v>
      </c>
      <c r="C41" s="3">
        <v>-13.985398539476702</v>
      </c>
      <c r="D41" s="3">
        <v>6.3611377902442117</v>
      </c>
      <c r="E41" s="3">
        <v>0.2423462940567733</v>
      </c>
      <c r="F41" s="3">
        <v>16.956072885382149</v>
      </c>
      <c r="G41" s="3">
        <v>2.15</v>
      </c>
      <c r="H41" s="3">
        <v>2.06</v>
      </c>
      <c r="I41" s="3">
        <v>0.4</v>
      </c>
      <c r="J41" s="3">
        <v>15.10866114093626</v>
      </c>
      <c r="K41" s="3">
        <v>0.125</v>
      </c>
      <c r="L41" s="3">
        <v>16.466629621665643</v>
      </c>
      <c r="M41" s="3">
        <v>11.892951295635273</v>
      </c>
    </row>
    <row r="42" spans="1:13">
      <c r="A42" s="3" t="s">
        <v>41</v>
      </c>
      <c r="B42" s="3">
        <v>4.7457798505742605</v>
      </c>
      <c r="C42" s="3">
        <v>-1.3622041784761341</v>
      </c>
      <c r="D42" s="3">
        <v>6.2721125650708514</v>
      </c>
      <c r="E42" s="3">
        <v>9.6207147039548482E-2</v>
      </c>
      <c r="F42" s="3">
        <v>16.943976989225135</v>
      </c>
      <c r="G42" s="3">
        <v>1.1325000000000001</v>
      </c>
      <c r="H42" s="3">
        <v>1.3725000000000001</v>
      </c>
      <c r="I42" s="3">
        <v>-0.01</v>
      </c>
      <c r="J42" s="3">
        <v>15.094706783527798</v>
      </c>
      <c r="K42" s="3">
        <v>4.4999999999999998E-2</v>
      </c>
      <c r="L42" s="3">
        <v>16.452522496156103</v>
      </c>
      <c r="M42" s="3">
        <v>11.812420582257152</v>
      </c>
    </row>
    <row r="43" spans="1:13">
      <c r="A43" s="3" t="s">
        <v>42</v>
      </c>
      <c r="B43" s="3">
        <v>4.6502583445424479</v>
      </c>
      <c r="C43" s="3">
        <v>5.3384280070060797</v>
      </c>
      <c r="D43" s="3">
        <v>6.1699191200494994</v>
      </c>
      <c r="E43" s="3">
        <v>-3.0534437241167112E-2</v>
      </c>
      <c r="F43" s="3">
        <v>16.949138413944706</v>
      </c>
      <c r="G43" s="3">
        <v>0.38</v>
      </c>
      <c r="H43" s="3">
        <v>0.35</v>
      </c>
      <c r="I43" s="3">
        <v>-0.28749999999999998</v>
      </c>
      <c r="J43" s="3">
        <v>15.093356306827106</v>
      </c>
      <c r="K43" s="3">
        <v>4.4999999999999998E-2</v>
      </c>
      <c r="L43" s="3">
        <v>16.447531038577733</v>
      </c>
      <c r="M43" s="3">
        <v>11.717172387806313</v>
      </c>
    </row>
    <row r="44" spans="1:13">
      <c r="A44" s="3" t="s">
        <v>43</v>
      </c>
      <c r="B44" s="3">
        <v>4.6818847689521057</v>
      </c>
      <c r="C44" s="3">
        <v>3.911836251979306</v>
      </c>
      <c r="D44" s="3">
        <v>6.2028265493439081</v>
      </c>
      <c r="E44" s="3">
        <v>-5.0989580487328094E-2</v>
      </c>
      <c r="F44" s="3">
        <v>16.96638525857016</v>
      </c>
      <c r="G44" s="3">
        <v>-0.53249999999999997</v>
      </c>
      <c r="H44" s="3">
        <v>0.115</v>
      </c>
      <c r="I44" s="3">
        <v>-0.40500000000000003</v>
      </c>
      <c r="J44" s="3">
        <v>15.096617999468785</v>
      </c>
      <c r="K44" s="3">
        <v>3.7499999999999999E-2</v>
      </c>
      <c r="L44" s="3">
        <v>16.4706726459119</v>
      </c>
      <c r="M44" s="3">
        <v>11.859572177027758</v>
      </c>
    </row>
    <row r="45" spans="1:13">
      <c r="A45" s="3" t="s">
        <v>44</v>
      </c>
      <c r="B45" s="3">
        <v>4.6065237070779776</v>
      </c>
      <c r="C45" s="3">
        <v>-0.2299903211324672</v>
      </c>
      <c r="D45" s="3">
        <v>6.1393180349196061</v>
      </c>
      <c r="E45" s="3">
        <v>-0.16862855846765787</v>
      </c>
      <c r="F45" s="3">
        <v>16.981754035380899</v>
      </c>
      <c r="G45" s="3">
        <v>-0.82250000000000001</v>
      </c>
      <c r="H45" s="3">
        <v>0.105</v>
      </c>
      <c r="I45" s="3">
        <v>0.36</v>
      </c>
      <c r="J45" s="3">
        <v>15.106250334415405</v>
      </c>
      <c r="K45" s="3">
        <v>0.03</v>
      </c>
      <c r="L45" s="3">
        <v>16.491915230746066</v>
      </c>
      <c r="M45" s="3">
        <v>11.766088768979191</v>
      </c>
    </row>
    <row r="46" spans="1:13">
      <c r="A46" s="3" t="s">
        <v>45</v>
      </c>
      <c r="B46" s="3">
        <v>4.6449899879057739</v>
      </c>
      <c r="C46" s="3">
        <v>-4.6139491972130298E-2</v>
      </c>
      <c r="D46" s="3">
        <v>6.1842921742994763</v>
      </c>
      <c r="E46" s="3">
        <v>-0.17323281162495721</v>
      </c>
      <c r="F46" s="3">
        <v>16.968769961420833</v>
      </c>
      <c r="G46" s="3">
        <v>-6.25E-2</v>
      </c>
      <c r="H46" s="3">
        <v>0.105</v>
      </c>
      <c r="I46" s="3">
        <v>0.59</v>
      </c>
      <c r="J46" s="3">
        <v>15.110566438649894</v>
      </c>
      <c r="K46" s="3">
        <v>3.2500000000000001E-2</v>
      </c>
      <c r="L46" s="3">
        <v>16.508126277228993</v>
      </c>
      <c r="M46" s="3">
        <v>11.817030383477865</v>
      </c>
    </row>
    <row r="47" spans="1:13">
      <c r="A47" s="3" t="s">
        <v>46</v>
      </c>
      <c r="B47" s="3">
        <v>4.6764126483525326</v>
      </c>
      <c r="C47" s="3">
        <v>0.11156469015511927</v>
      </c>
      <c r="D47" s="3">
        <v>6.2171345996026952</v>
      </c>
      <c r="E47" s="3">
        <v>-0.16876306984098333</v>
      </c>
      <c r="F47" s="3">
        <v>17.012528264800689</v>
      </c>
      <c r="G47" s="3">
        <v>0.29749999999999999</v>
      </c>
      <c r="H47" s="3">
        <v>0.1275</v>
      </c>
      <c r="I47" s="3">
        <v>0.44</v>
      </c>
      <c r="J47" s="3">
        <v>15.120181274888781</v>
      </c>
      <c r="K47" s="3">
        <v>4.7500000000000001E-2</v>
      </c>
      <c r="L47" s="3">
        <v>16.558547479677195</v>
      </c>
      <c r="M47" s="3">
        <v>11.827069119112288</v>
      </c>
    </row>
    <row r="48" spans="1:13">
      <c r="A48" s="3" t="s">
        <v>47</v>
      </c>
      <c r="B48" s="3">
        <v>4.563760601628184</v>
      </c>
      <c r="C48" s="3">
        <v>2.4157974333261611</v>
      </c>
      <c r="D48" s="3">
        <v>6.1018189050954232</v>
      </c>
      <c r="E48" s="3">
        <v>-0.26087296820465117</v>
      </c>
      <c r="F48" s="3">
        <v>17.03779124956877</v>
      </c>
      <c r="G48" s="3">
        <v>0.56000000000000005</v>
      </c>
      <c r="H48" s="3">
        <v>0.44</v>
      </c>
      <c r="I48" s="3">
        <v>0.29249999999999998</v>
      </c>
      <c r="J48" s="3">
        <v>15.126912985867103</v>
      </c>
      <c r="K48" s="3">
        <v>4.4999999999999998E-2</v>
      </c>
      <c r="L48" s="3">
        <v>16.589647725234343</v>
      </c>
      <c r="M48" s="3">
        <v>11.759727796268949</v>
      </c>
    </row>
    <row r="49" spans="1:13">
      <c r="A49" s="3" t="s">
        <v>48</v>
      </c>
      <c r="B49" s="3">
        <v>4.5283961781466093</v>
      </c>
      <c r="C49" s="3">
        <v>4.6412549689164972</v>
      </c>
      <c r="D49" s="3">
        <v>6.0634684391333327</v>
      </c>
      <c r="E49" s="3">
        <v>-0.35231194291387158</v>
      </c>
      <c r="F49" s="3">
        <v>17.044166273958488</v>
      </c>
      <c r="G49" s="3">
        <v>0.61750000000000005</v>
      </c>
      <c r="H49" s="3">
        <v>0.72499999999999998</v>
      </c>
      <c r="I49" s="3">
        <v>0.3175</v>
      </c>
      <c r="J49" s="3">
        <v>15.133191439904564</v>
      </c>
      <c r="K49" s="3">
        <v>4.4999999999999998E-2</v>
      </c>
      <c r="L49" s="3">
        <v>16.6148852740099</v>
      </c>
      <c r="M49" s="3">
        <v>11.769347786077482</v>
      </c>
    </row>
    <row r="50" spans="1:13">
      <c r="A50" s="3" t="s">
        <v>49</v>
      </c>
      <c r="B50" s="3">
        <v>4.5572476716785619</v>
      </c>
      <c r="C50" s="3">
        <v>3.1781426976482452</v>
      </c>
      <c r="D50" s="3">
        <v>6.0903821882883058</v>
      </c>
      <c r="E50" s="3">
        <v>-0.30988969582809706</v>
      </c>
      <c r="F50" s="3">
        <v>17.057749705530473</v>
      </c>
      <c r="G50" s="3">
        <v>0.73</v>
      </c>
      <c r="H50" s="3">
        <v>0.85750000000000004</v>
      </c>
      <c r="I50" s="3">
        <v>0.53500000000000003</v>
      </c>
      <c r="J50" s="3">
        <v>15.129321588024576</v>
      </c>
      <c r="K50" s="3">
        <v>3.7499999999999999E-2</v>
      </c>
      <c r="L50" s="3">
        <v>16.63259823768054</v>
      </c>
      <c r="M50" s="3">
        <v>11.913973930390336</v>
      </c>
    </row>
    <row r="51" spans="1:13">
      <c r="A51" s="3" t="s">
        <v>50</v>
      </c>
      <c r="B51" s="3">
        <v>4.5342716607222204</v>
      </c>
      <c r="C51" s="3">
        <v>-0.9887335420769916</v>
      </c>
      <c r="D51" s="3">
        <v>6.0677284660806787</v>
      </c>
      <c r="E51" s="3">
        <v>-0.25830867038215632</v>
      </c>
      <c r="F51" s="3">
        <v>17.064445194225268</v>
      </c>
      <c r="G51" s="3">
        <v>0.82499999999999996</v>
      </c>
      <c r="H51" s="3">
        <v>1.1825000000000001</v>
      </c>
      <c r="I51" s="3">
        <v>0.85750000000000004</v>
      </c>
      <c r="J51" s="3">
        <v>15.136572824146549</v>
      </c>
      <c r="K51" s="3">
        <v>2.2499999999999999E-2</v>
      </c>
      <c r="L51" s="3">
        <v>16.646730215541808</v>
      </c>
      <c r="M51" s="3">
        <v>11.985049046669154</v>
      </c>
    </row>
    <row r="52" spans="1:13">
      <c r="A52" s="3" t="s">
        <v>51</v>
      </c>
      <c r="B52" s="3">
        <v>4.6235763046774361</v>
      </c>
      <c r="C52" s="3">
        <v>0.30993636497635979</v>
      </c>
      <c r="D52" s="3">
        <v>6.1586195070173329</v>
      </c>
      <c r="E52" s="3">
        <v>-0.23472878549665499</v>
      </c>
      <c r="F52" s="3">
        <v>17.069594134597487</v>
      </c>
      <c r="G52" s="3">
        <v>0.77749999999999997</v>
      </c>
      <c r="H52" s="3">
        <v>1.31</v>
      </c>
      <c r="I52" s="3">
        <v>0.9375</v>
      </c>
      <c r="J52" s="3">
        <v>15.138672076184523</v>
      </c>
      <c r="K52" s="3">
        <v>0.02</v>
      </c>
      <c r="L52" s="3">
        <v>16.661660552192842</v>
      </c>
      <c r="M52" s="3">
        <v>12.148520336652865</v>
      </c>
    </row>
    <row r="53" spans="1:13">
      <c r="A53" s="3" t="s">
        <v>52</v>
      </c>
      <c r="B53" s="3">
        <v>4.6357701659739945</v>
      </c>
      <c r="C53" s="3">
        <v>1.6556777581848481</v>
      </c>
      <c r="D53" s="3">
        <v>6.1690543964870121</v>
      </c>
      <c r="E53" s="3">
        <v>-0.22278740734323885</v>
      </c>
      <c r="F53" s="3">
        <v>17.096521922835411</v>
      </c>
      <c r="G53" s="3">
        <v>1</v>
      </c>
      <c r="H53" s="3">
        <v>1.31</v>
      </c>
      <c r="I53" s="3">
        <v>0.82250000000000001</v>
      </c>
      <c r="J53" s="3">
        <v>15.149873263092458</v>
      </c>
      <c r="K53" s="3">
        <v>1.7500000000000002E-2</v>
      </c>
      <c r="L53" s="3">
        <v>16.672200504814558</v>
      </c>
      <c r="M53" s="3">
        <v>12.253950747354738</v>
      </c>
    </row>
    <row r="54" spans="1:13">
      <c r="A54" s="3" t="s">
        <v>53</v>
      </c>
      <c r="B54" s="3">
        <v>4.573053071493673</v>
      </c>
      <c r="C54" s="3">
        <v>-1.3896698088845305</v>
      </c>
      <c r="D54" s="3">
        <v>6.1030409361740663</v>
      </c>
      <c r="E54" s="3">
        <v>-0.19872139681892781</v>
      </c>
      <c r="F54" s="3">
        <v>17.104212344187829</v>
      </c>
      <c r="G54" s="3">
        <v>1.0349999999999999</v>
      </c>
      <c r="H54" s="3">
        <v>1.2524999999999999</v>
      </c>
      <c r="I54" s="3">
        <v>0.70250000000000001</v>
      </c>
      <c r="J54" s="3">
        <v>15.155433701902043</v>
      </c>
      <c r="K54" s="3">
        <v>2.5000000000000001E-2</v>
      </c>
      <c r="L54" s="3">
        <v>16.686212084167575</v>
      </c>
      <c r="M54" s="3">
        <v>12.121725116544509</v>
      </c>
    </row>
    <row r="55" spans="1:13">
      <c r="A55" s="3" t="s">
        <v>54</v>
      </c>
      <c r="B55" s="3">
        <v>4.6130187700623475</v>
      </c>
      <c r="C55" s="3">
        <v>-1.9968925669235471</v>
      </c>
      <c r="D55" s="3">
        <v>6.1400003092614668</v>
      </c>
      <c r="E55" s="3">
        <v>-0.17419834903665929</v>
      </c>
      <c r="F55" s="3">
        <v>17.121428006001313</v>
      </c>
      <c r="G55" s="3">
        <v>0.77249999999999996</v>
      </c>
      <c r="H55" s="3">
        <v>1.2524999999999999</v>
      </c>
      <c r="I55" s="3">
        <v>0.47</v>
      </c>
      <c r="J55" s="3">
        <v>15.159464845781846</v>
      </c>
      <c r="K55" s="3">
        <v>3.7499999999999999E-2</v>
      </c>
      <c r="L55" s="3">
        <v>16.702887965043367</v>
      </c>
      <c r="M55" s="3">
        <v>12.174298401323318</v>
      </c>
    </row>
    <row r="56" spans="1:13">
      <c r="A56" s="3" t="s">
        <v>55</v>
      </c>
      <c r="B56" s="3">
        <v>4.5328910464482712</v>
      </c>
      <c r="C56" s="3">
        <v>1.377261743497904</v>
      </c>
      <c r="D56" s="3">
        <v>6.0575352064252854</v>
      </c>
      <c r="E56" s="3">
        <v>-0.18218766910886888</v>
      </c>
      <c r="F56" s="3">
        <v>17.129121366393701</v>
      </c>
      <c r="G56" s="3">
        <v>0.65749999999999997</v>
      </c>
      <c r="H56" s="3">
        <v>1.2475000000000001</v>
      </c>
      <c r="I56" s="3">
        <v>0.42249999999999999</v>
      </c>
      <c r="J56" s="3">
        <v>15.165614111128697</v>
      </c>
      <c r="K56" s="3">
        <v>3.5000000000000003E-2</v>
      </c>
      <c r="L56" s="3">
        <v>16.721741407315243</v>
      </c>
      <c r="M56" s="3">
        <v>12.081686226619086</v>
      </c>
    </row>
    <row r="57" spans="1:13">
      <c r="A57" s="3" t="s">
        <v>56</v>
      </c>
      <c r="B57" s="3">
        <v>4.5500027717708438</v>
      </c>
      <c r="C57" s="3">
        <v>0.79530576039683609</v>
      </c>
      <c r="D57" s="3">
        <v>6.0739255835417136</v>
      </c>
      <c r="E57" s="3">
        <v>-0.19880261135395932</v>
      </c>
      <c r="F57" s="3">
        <v>17.148607838200878</v>
      </c>
      <c r="G57" s="3">
        <v>0.54249999999999998</v>
      </c>
      <c r="H57" s="3">
        <v>1.25</v>
      </c>
      <c r="I57" s="3">
        <v>0.47</v>
      </c>
      <c r="J57" s="3">
        <v>15.165769627085595</v>
      </c>
      <c r="K57" s="3">
        <v>0.04</v>
      </c>
      <c r="L57" s="3">
        <v>16.737720898222967</v>
      </c>
      <c r="M57" s="3">
        <v>12.131150574258349</v>
      </c>
    </row>
    <row r="58" spans="1:13">
      <c r="A58" s="3" t="s">
        <v>57</v>
      </c>
      <c r="B58" s="3">
        <v>4.5372599957319002</v>
      </c>
      <c r="C58" s="3">
        <v>-3.737984894445312</v>
      </c>
      <c r="D58" s="3">
        <v>6.0619050359824938</v>
      </c>
      <c r="E58" s="3">
        <v>-0.15226846624197402</v>
      </c>
      <c r="F58" s="3">
        <v>17.161556504330708</v>
      </c>
      <c r="G58" s="3">
        <v>0.34749999999999998</v>
      </c>
      <c r="H58" s="3">
        <v>1.25</v>
      </c>
      <c r="I58" s="3">
        <v>0.42</v>
      </c>
      <c r="J58" s="3">
        <v>15.17253057638017</v>
      </c>
      <c r="K58" s="3">
        <v>3.5000000000000003E-2</v>
      </c>
      <c r="L58" s="3">
        <v>16.751710675905922</v>
      </c>
      <c r="M58" s="3">
        <v>12.070315866378447</v>
      </c>
    </row>
    <row r="59" spans="1:13">
      <c r="A59" s="3" t="s">
        <v>58</v>
      </c>
      <c r="B59" s="3">
        <v>4.6014360480027685</v>
      </c>
      <c r="C59" s="3">
        <v>-9.3973828762261569E-2</v>
      </c>
      <c r="D59" s="3">
        <v>6.1257323611039105</v>
      </c>
      <c r="E59" s="3">
        <v>-0.16359324108883597</v>
      </c>
      <c r="F59" s="3">
        <v>17.159539541967138</v>
      </c>
      <c r="G59" s="3">
        <v>0.38250000000000001</v>
      </c>
      <c r="H59" s="3">
        <v>1.2524999999999999</v>
      </c>
      <c r="I59" s="3">
        <v>0.34749999999999998</v>
      </c>
      <c r="J59" s="3">
        <v>15.176910098551145</v>
      </c>
      <c r="K59" s="3">
        <v>2.75E-2</v>
      </c>
      <c r="L59" s="3">
        <v>16.764926820958035</v>
      </c>
      <c r="M59" s="3">
        <v>12.159765214036216</v>
      </c>
    </row>
    <row r="60" spans="1:13">
      <c r="A60" s="3" t="s">
        <v>59</v>
      </c>
      <c r="B60" s="3">
        <v>4.5996681224705291</v>
      </c>
      <c r="C60" s="3">
        <v>0.22257518073502958</v>
      </c>
      <c r="D60" s="3">
        <v>6.1227697815058955</v>
      </c>
      <c r="E60" s="3">
        <v>-0.15553197101053287</v>
      </c>
      <c r="F60" s="3">
        <v>17.176057620808674</v>
      </c>
      <c r="G60" s="3">
        <v>0.50749999999999995</v>
      </c>
      <c r="H60" s="3">
        <v>1.2524999999999999</v>
      </c>
      <c r="I60" s="3">
        <v>0.38750000000000001</v>
      </c>
      <c r="J60" s="3">
        <v>15.187953175106417</v>
      </c>
      <c r="K60" s="3">
        <v>0.02</v>
      </c>
      <c r="L60" s="3">
        <v>16.773756838336976</v>
      </c>
      <c r="M60" s="3">
        <v>12.184094929904479</v>
      </c>
    </row>
    <row r="61" spans="1:13">
      <c r="A61" s="3" t="s">
        <v>60</v>
      </c>
      <c r="B61" s="3">
        <v>4.6401711604294062</v>
      </c>
      <c r="C61" s="3">
        <v>2.5922449531029956</v>
      </c>
      <c r="D61" s="3">
        <v>6.1608581710914212</v>
      </c>
      <c r="E61" s="3">
        <v>-0.17043284154456056</v>
      </c>
      <c r="F61" s="3">
        <v>17.17563930474617</v>
      </c>
      <c r="G61" s="3">
        <v>0.55000000000000004</v>
      </c>
      <c r="H61" s="3">
        <v>1.17</v>
      </c>
      <c r="I61" s="3">
        <v>0.3075</v>
      </c>
      <c r="J61" s="3">
        <v>15.196553655301464</v>
      </c>
      <c r="K61" s="3">
        <v>0.02</v>
      </c>
      <c r="L61" s="3">
        <v>16.78646616841641</v>
      </c>
      <c r="M61" s="3">
        <v>12.190131620614387</v>
      </c>
    </row>
    <row r="62" spans="1:13">
      <c r="A62" s="3" t="s">
        <v>61</v>
      </c>
      <c r="B62" s="3">
        <v>4.6900190468872633</v>
      </c>
      <c r="C62" s="3">
        <v>-2.3798833068227832</v>
      </c>
      <c r="D62" s="3">
        <v>6.206281381559239</v>
      </c>
      <c r="E62" s="3">
        <v>-0.13897693249643125</v>
      </c>
      <c r="F62" s="3">
        <v>17.183968393317485</v>
      </c>
      <c r="G62" s="3">
        <v>0.79500000000000004</v>
      </c>
      <c r="H62" s="3">
        <v>1.0825</v>
      </c>
      <c r="I62" s="3">
        <v>0.35</v>
      </c>
      <c r="J62" s="3">
        <v>15.191230456000991</v>
      </c>
      <c r="K62" s="3">
        <v>1.7500000000000002E-2</v>
      </c>
      <c r="L62" s="3">
        <v>16.78896289950027</v>
      </c>
      <c r="M62" s="3">
        <v>12.226586464466257</v>
      </c>
    </row>
    <row r="63" spans="1:13">
      <c r="A63" s="3" t="s">
        <v>62</v>
      </c>
      <c r="B63" s="3">
        <v>4.6901461890050777</v>
      </c>
      <c r="C63" s="3">
        <v>-1.6502476366612839</v>
      </c>
      <c r="D63" s="3">
        <v>6.2004321385778081</v>
      </c>
      <c r="E63" s="3">
        <v>-0.14921158468086029</v>
      </c>
      <c r="F63" s="3">
        <v>17.181560160854243</v>
      </c>
      <c r="G63" s="3">
        <v>1.115</v>
      </c>
      <c r="H63" s="3">
        <v>1</v>
      </c>
      <c r="I63" s="3">
        <v>0.51249999999999996</v>
      </c>
      <c r="J63" s="3">
        <v>15.202454707925662</v>
      </c>
      <c r="K63" s="3">
        <v>2.2499999999999999E-2</v>
      </c>
      <c r="L63" s="3">
        <v>16.785809384267861</v>
      </c>
      <c r="M63" s="3">
        <v>12.220931825079992</v>
      </c>
    </row>
    <row r="64" spans="1:13">
      <c r="A64" s="3" t="s">
        <v>63</v>
      </c>
      <c r="B64" s="3">
        <v>4.7788300980016452</v>
      </c>
      <c r="C64" s="3">
        <v>-2.7632396820439831</v>
      </c>
      <c r="D64" s="3">
        <v>6.2819982267666683</v>
      </c>
      <c r="E64" s="3">
        <v>-0.14236194312223743</v>
      </c>
      <c r="F64" s="3">
        <v>17.185431171447526</v>
      </c>
      <c r="G64" s="3">
        <v>1.1625000000000001</v>
      </c>
      <c r="H64" s="3">
        <v>0.91500000000000004</v>
      </c>
      <c r="I64" s="3">
        <v>0.44500000000000001</v>
      </c>
      <c r="J64" s="3">
        <v>15.214573058361843</v>
      </c>
      <c r="K64" s="3">
        <v>2.2499999999999999E-2</v>
      </c>
      <c r="L64" s="3">
        <v>16.791621852256409</v>
      </c>
      <c r="M64" s="3">
        <v>12.273424692806834</v>
      </c>
    </row>
    <row r="65" spans="1:13">
      <c r="A65" s="3" t="s">
        <v>64</v>
      </c>
      <c r="B65" s="3">
        <v>4.7882922211352854</v>
      </c>
      <c r="C65" s="49">
        <v>-4.6616357408790439</v>
      </c>
      <c r="D65" s="3">
        <v>6.2815159412998085</v>
      </c>
      <c r="E65" s="3">
        <v>-0.15994865233988753</v>
      </c>
      <c r="F65" s="3">
        <v>17.194686001267581</v>
      </c>
      <c r="G65" s="49">
        <v>1.3125</v>
      </c>
      <c r="H65" s="49">
        <v>0.76249999999999996</v>
      </c>
      <c r="I65" s="49">
        <v>0.31</v>
      </c>
      <c r="J65" s="3">
        <v>15.220056098409048</v>
      </c>
      <c r="K65" s="49">
        <v>2.5000000000000001E-2</v>
      </c>
      <c r="L65" s="3">
        <v>16.797124496582935</v>
      </c>
      <c r="M65" s="3">
        <v>12.278801993064265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5"/>
  <cols>
    <col min="1" max="1" width="7" bestFit="1" customWidth="1"/>
    <col min="2" max="2" width="17.7109375" bestFit="1" customWidth="1"/>
    <col min="3" max="3" width="11" bestFit="1" customWidth="1"/>
    <col min="4" max="4" width="18.28515625" bestFit="1" customWidth="1"/>
    <col min="5" max="5" width="11" bestFit="1" customWidth="1"/>
    <col min="6" max="6" width="30.28515625" bestFit="1" customWidth="1"/>
    <col min="7" max="7" width="6.85546875" bestFit="1" customWidth="1"/>
    <col min="8" max="8" width="9.42578125" bestFit="1" customWidth="1"/>
    <col min="9" max="9" width="8.85546875" bestFit="1" customWidth="1"/>
    <col min="10" max="10" width="31.85546875" bestFit="1" customWidth="1"/>
    <col min="11" max="11" width="11.42578125" bestFit="1" customWidth="1"/>
    <col min="12" max="12" width="24.42578125" bestFit="1" customWidth="1"/>
    <col min="13" max="13" width="14" bestFit="1" customWidth="1"/>
  </cols>
  <sheetData>
    <row r="1" spans="1:13">
      <c r="A1" s="3" t="s">
        <v>0</v>
      </c>
      <c r="B1" s="3" t="s">
        <v>108</v>
      </c>
      <c r="C1" s="3" t="s">
        <v>82</v>
      </c>
      <c r="D1" s="3" t="s">
        <v>109</v>
      </c>
      <c r="E1" s="3" t="s">
        <v>117</v>
      </c>
      <c r="F1" s="3" t="s">
        <v>133</v>
      </c>
      <c r="G1" s="3" t="s">
        <v>80</v>
      </c>
      <c r="H1" s="3" t="s">
        <v>84</v>
      </c>
      <c r="I1" s="3" t="s">
        <v>81</v>
      </c>
      <c r="J1" s="3" t="s">
        <v>132</v>
      </c>
      <c r="K1" s="3" t="s">
        <v>83</v>
      </c>
      <c r="L1" s="3" t="s">
        <v>135</v>
      </c>
      <c r="M1" s="3" t="s">
        <v>142</v>
      </c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3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3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3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3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3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3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3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3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3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A42" s="3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A43" s="3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>
      <c r="A44" s="3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>
      <c r="A45" s="3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>
      <c r="A46" s="3" t="s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>
      <c r="A47" s="3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>
      <c r="A48" s="3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>
      <c r="A49" s="3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>
      <c r="A50" s="3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>
      <c r="A51" s="3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>
      <c r="A52" s="3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A53" s="3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3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>
      <c r="A55" s="3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>
      <c r="A56" s="3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>
      <c r="A57" s="3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>
      <c r="A58" s="3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>
      <c r="A59" s="3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>
      <c r="A60" s="3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>
      <c r="A61" s="3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>
      <c r="A62" s="3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>
      <c r="A63" s="3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>
      <c r="A64" s="3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>
      <c r="A65" s="3" t="s">
        <v>64</v>
      </c>
      <c r="B65" s="49"/>
      <c r="C65" s="49"/>
      <c r="D65" s="49"/>
      <c r="E65" s="49"/>
      <c r="F65" s="3"/>
      <c r="G65" s="49"/>
      <c r="H65" s="3"/>
      <c r="I65" s="49"/>
      <c r="J65" s="3"/>
      <c r="K65" s="49"/>
      <c r="L65" s="3"/>
      <c r="M6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9" sqref="O39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9" sqref="N39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20"/>
  <sheetViews>
    <sheetView workbookViewId="0">
      <selection activeCell="B2" sqref="B2:BN20"/>
    </sheetView>
  </sheetViews>
  <sheetFormatPr defaultRowHeight="15"/>
  <sheetData>
    <row r="1" spans="1:66">
      <c r="A1" s="131" t="s">
        <v>1</v>
      </c>
      <c r="B1" s="132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37"/>
    </row>
    <row r="2" spans="1:66" ht="15.75">
      <c r="A2" s="17" t="s">
        <v>147</v>
      </c>
      <c r="B2" s="67">
        <v>483.83</v>
      </c>
      <c r="C2" s="67">
        <v>518.9</v>
      </c>
      <c r="D2" s="67">
        <v>531.11</v>
      </c>
      <c r="E2" s="67">
        <v>530.07000000000005</v>
      </c>
      <c r="F2" s="67">
        <v>505.81</v>
      </c>
      <c r="G2" s="67">
        <v>538.61</v>
      </c>
      <c r="H2" s="67">
        <v>565.37</v>
      </c>
      <c r="I2" s="67">
        <v>572.67999999999995</v>
      </c>
      <c r="J2" s="67">
        <v>592.91</v>
      </c>
      <c r="K2" s="67">
        <v>626.65</v>
      </c>
      <c r="L2" s="67">
        <v>696.23</v>
      </c>
      <c r="M2" s="67">
        <v>656.2</v>
      </c>
      <c r="N2" s="67">
        <v>664.44</v>
      </c>
      <c r="O2" s="67">
        <v>697.62</v>
      </c>
      <c r="P2" s="67">
        <v>747.62</v>
      </c>
      <c r="Q2" s="67">
        <v>712.38</v>
      </c>
      <c r="R2" s="67">
        <v>727.36</v>
      </c>
      <c r="S2" s="67">
        <v>697.23</v>
      </c>
      <c r="T2" s="67">
        <v>665.13</v>
      </c>
      <c r="U2" s="67">
        <v>599.41999999999996</v>
      </c>
      <c r="V2" s="67">
        <v>623.21</v>
      </c>
      <c r="W2" s="67">
        <v>636.59</v>
      </c>
      <c r="X2" s="67">
        <v>606.96</v>
      </c>
      <c r="Y2" s="67">
        <v>559.83000000000004</v>
      </c>
      <c r="Z2" s="67">
        <v>586.45000000000005</v>
      </c>
      <c r="AA2" s="67">
        <v>578.91999999999996</v>
      </c>
      <c r="AB2" s="67">
        <v>533.69000000000005</v>
      </c>
      <c r="AC2" s="67">
        <v>514.21</v>
      </c>
      <c r="AD2" s="67">
        <v>527.70000000000005</v>
      </c>
      <c r="AE2" s="67">
        <v>547.30999999999995</v>
      </c>
      <c r="AF2" s="67">
        <v>538.22</v>
      </c>
      <c r="AG2" s="67">
        <v>534.42999999999995</v>
      </c>
      <c r="AH2" s="67">
        <v>539.37</v>
      </c>
      <c r="AI2" s="67">
        <v>527.46</v>
      </c>
      <c r="AJ2" s="67">
        <v>511.72</v>
      </c>
      <c r="AK2" s="67">
        <v>495.82</v>
      </c>
      <c r="AL2" s="67">
        <v>439.09</v>
      </c>
      <c r="AM2" s="67">
        <v>520.14</v>
      </c>
      <c r="AN2" s="67">
        <v>552.47</v>
      </c>
      <c r="AO2" s="67">
        <v>629.11</v>
      </c>
      <c r="AP2" s="67">
        <v>582.1</v>
      </c>
      <c r="AQ2" s="67">
        <v>529.07000000000005</v>
      </c>
      <c r="AR2" s="67">
        <v>546.07000000000005</v>
      </c>
      <c r="AS2" s="67">
        <v>506.43</v>
      </c>
      <c r="AT2" s="67">
        <v>526.29</v>
      </c>
      <c r="AU2" s="67">
        <v>543.09</v>
      </c>
      <c r="AV2" s="67">
        <v>485.23</v>
      </c>
      <c r="AW2" s="67">
        <v>468.37</v>
      </c>
      <c r="AX2" s="67">
        <v>482.08</v>
      </c>
      <c r="AY2" s="67">
        <v>471.13</v>
      </c>
      <c r="AZ2" s="67">
        <v>515.14</v>
      </c>
      <c r="BA2" s="67">
        <v>521.46</v>
      </c>
      <c r="BB2" s="67">
        <v>489.76</v>
      </c>
      <c r="BC2" s="67">
        <v>509.73</v>
      </c>
      <c r="BD2" s="67">
        <v>470.48</v>
      </c>
      <c r="BE2" s="67">
        <v>478.6</v>
      </c>
      <c r="BF2" s="67">
        <v>472.54</v>
      </c>
      <c r="BG2" s="67">
        <v>503.86</v>
      </c>
      <c r="BH2" s="67">
        <v>502.97</v>
      </c>
      <c r="BI2" s="67">
        <v>523.76</v>
      </c>
      <c r="BJ2" s="67">
        <v>550.53</v>
      </c>
      <c r="BK2" s="67">
        <v>550.6</v>
      </c>
      <c r="BL2" s="67">
        <v>601.66</v>
      </c>
      <c r="BM2" s="67">
        <v>607.38</v>
      </c>
      <c r="BN2" s="67">
        <v>626.87</v>
      </c>
    </row>
    <row r="3" spans="1:66">
      <c r="A3" s="110" t="s">
        <v>150</v>
      </c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35"/>
    </row>
    <row r="4" spans="1:66">
      <c r="A4" s="110" t="s">
        <v>151</v>
      </c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35"/>
    </row>
    <row r="5" spans="1:66" ht="15.75">
      <c r="A5" s="17" t="s">
        <v>68</v>
      </c>
      <c r="B5" s="67">
        <v>61.34</v>
      </c>
      <c r="C5" s="67">
        <v>62.84</v>
      </c>
      <c r="D5" s="67">
        <v>62.54</v>
      </c>
      <c r="E5" s="67">
        <v>66.53</v>
      </c>
      <c r="F5" s="67">
        <v>64.95</v>
      </c>
      <c r="G5" s="67">
        <v>66.52</v>
      </c>
      <c r="H5" s="67">
        <v>65.709999999999994</v>
      </c>
      <c r="I5" s="67">
        <v>69.03</v>
      </c>
      <c r="J5" s="67">
        <v>67.430000000000007</v>
      </c>
      <c r="K5" s="67">
        <v>69.41</v>
      </c>
      <c r="L5" s="67">
        <v>67.38</v>
      </c>
      <c r="M5" s="67">
        <v>70.69</v>
      </c>
      <c r="N5" s="67">
        <v>68.23</v>
      </c>
      <c r="O5" s="67">
        <v>70.52</v>
      </c>
      <c r="P5" s="67">
        <v>69.84</v>
      </c>
      <c r="Q5" s="67">
        <v>73.72</v>
      </c>
      <c r="R5" s="67">
        <v>71.12</v>
      </c>
      <c r="S5" s="67">
        <v>73.12</v>
      </c>
      <c r="T5" s="67">
        <v>72.37</v>
      </c>
      <c r="U5" s="67">
        <v>76.34</v>
      </c>
      <c r="V5" s="67">
        <v>74.56</v>
      </c>
      <c r="W5" s="67">
        <v>77.180000000000007</v>
      </c>
      <c r="X5" s="67">
        <v>78.319999999999993</v>
      </c>
      <c r="Y5" s="67">
        <v>83.45</v>
      </c>
      <c r="Z5" s="67">
        <v>79.39</v>
      </c>
      <c r="AA5" s="67">
        <v>82.46</v>
      </c>
      <c r="AB5" s="67">
        <v>83</v>
      </c>
      <c r="AC5" s="67">
        <v>88.02</v>
      </c>
      <c r="AD5" s="67">
        <v>84.29</v>
      </c>
      <c r="AE5" s="67">
        <v>87.07</v>
      </c>
      <c r="AF5" s="67">
        <v>87</v>
      </c>
      <c r="AG5" s="67">
        <v>93.48</v>
      </c>
      <c r="AH5" s="67">
        <v>89.19</v>
      </c>
      <c r="AI5" s="67">
        <v>92.07</v>
      </c>
      <c r="AJ5" s="67">
        <v>90.7</v>
      </c>
      <c r="AK5" s="67">
        <v>98.03</v>
      </c>
      <c r="AL5" s="67">
        <v>93.95</v>
      </c>
      <c r="AM5" s="67">
        <v>96.28</v>
      </c>
      <c r="AN5" s="67">
        <v>94.17</v>
      </c>
      <c r="AO5" s="67">
        <v>97.77</v>
      </c>
      <c r="AP5" s="67">
        <v>91.04</v>
      </c>
      <c r="AQ5" s="67">
        <v>93.3</v>
      </c>
      <c r="AR5" s="67">
        <v>93.6</v>
      </c>
      <c r="AS5" s="67">
        <v>100.27</v>
      </c>
      <c r="AT5" s="67">
        <v>93.28</v>
      </c>
      <c r="AU5" s="67">
        <v>99.42</v>
      </c>
      <c r="AV5" s="67">
        <v>100.49</v>
      </c>
      <c r="AW5" s="67">
        <v>106.79</v>
      </c>
      <c r="AX5" s="67">
        <v>102.2</v>
      </c>
      <c r="AY5" s="67">
        <v>104.89</v>
      </c>
      <c r="AZ5" s="67">
        <v>103.82</v>
      </c>
      <c r="BA5" s="67">
        <v>112.43</v>
      </c>
      <c r="BB5" s="67">
        <v>107.14</v>
      </c>
      <c r="BC5" s="67">
        <v>110.98</v>
      </c>
      <c r="BD5" s="67">
        <v>109.84</v>
      </c>
      <c r="BE5" s="67">
        <v>118.48</v>
      </c>
      <c r="BF5" s="67">
        <v>112.93</v>
      </c>
      <c r="BG5" s="67">
        <v>115.43</v>
      </c>
      <c r="BH5" s="67">
        <v>115.15</v>
      </c>
      <c r="BI5" s="67">
        <v>121.8</v>
      </c>
      <c r="BJ5" s="67">
        <v>115.98</v>
      </c>
      <c r="BK5" s="67">
        <v>117.83</v>
      </c>
      <c r="BL5" s="67">
        <v>116.3</v>
      </c>
      <c r="BM5" s="67">
        <v>124.02</v>
      </c>
      <c r="BN5" s="67">
        <v>118.78</v>
      </c>
    </row>
    <row r="6" spans="1:66" ht="15.75">
      <c r="A6" s="17" t="s">
        <v>71</v>
      </c>
      <c r="B6" s="67" t="s">
        <v>66</v>
      </c>
      <c r="C6" s="67" t="s">
        <v>66</v>
      </c>
      <c r="D6" s="67" t="s">
        <v>66</v>
      </c>
      <c r="E6" s="67" t="s">
        <v>66</v>
      </c>
      <c r="F6" s="67">
        <v>9.39</v>
      </c>
      <c r="G6" s="67">
        <v>11.94</v>
      </c>
      <c r="H6" s="67">
        <v>7.7</v>
      </c>
      <c r="I6" s="67">
        <v>11.31</v>
      </c>
      <c r="J6" s="67">
        <v>5.68</v>
      </c>
      <c r="K6" s="67">
        <v>8.99</v>
      </c>
      <c r="L6" s="67">
        <v>5.97</v>
      </c>
      <c r="M6" s="67">
        <v>6.58</v>
      </c>
      <c r="N6" s="67">
        <v>5.75</v>
      </c>
      <c r="O6" s="67">
        <v>4.34</v>
      </c>
      <c r="P6" s="67">
        <v>3.2</v>
      </c>
      <c r="Q6" s="67">
        <v>3.01</v>
      </c>
      <c r="R6" s="67">
        <v>2.74</v>
      </c>
      <c r="S6" s="67">
        <v>2.74</v>
      </c>
      <c r="T6" s="67">
        <v>2.74</v>
      </c>
      <c r="U6" s="67">
        <v>2.65</v>
      </c>
      <c r="V6" s="67">
        <v>1.77</v>
      </c>
      <c r="W6" s="67">
        <v>1.74</v>
      </c>
      <c r="X6" s="67">
        <v>1.8</v>
      </c>
      <c r="Y6" s="67">
        <v>2.1800000000000002</v>
      </c>
      <c r="Z6" s="67">
        <v>2.64</v>
      </c>
      <c r="AA6" s="67">
        <v>3.2</v>
      </c>
      <c r="AB6" s="67">
        <v>3.69</v>
      </c>
      <c r="AC6" s="67">
        <v>4.3499999999999996</v>
      </c>
      <c r="AD6" s="67">
        <v>4.59</v>
      </c>
      <c r="AE6" s="67">
        <v>4.96</v>
      </c>
      <c r="AF6" s="67">
        <v>5.23</v>
      </c>
      <c r="AG6" s="67">
        <v>5.29</v>
      </c>
      <c r="AH6" s="67">
        <v>5.08</v>
      </c>
      <c r="AI6" s="67">
        <v>5.08</v>
      </c>
      <c r="AJ6" s="67">
        <v>5.45</v>
      </c>
      <c r="AK6" s="67">
        <v>5.81</v>
      </c>
      <c r="AL6" s="67">
        <v>6.22</v>
      </c>
      <c r="AM6" s="67">
        <v>6.38</v>
      </c>
      <c r="AN6" s="67">
        <v>7.58</v>
      </c>
      <c r="AO6" s="67">
        <v>8.24</v>
      </c>
      <c r="AP6" s="67">
        <v>5.49</v>
      </c>
      <c r="AQ6" s="67">
        <v>1.4</v>
      </c>
      <c r="AR6" s="67">
        <v>0.46</v>
      </c>
      <c r="AS6" s="67">
        <v>0.42</v>
      </c>
      <c r="AT6" s="67">
        <v>0.42</v>
      </c>
      <c r="AU6" s="67">
        <v>0.51</v>
      </c>
      <c r="AV6" s="67">
        <v>1.76</v>
      </c>
      <c r="AW6" s="67">
        <v>2.9</v>
      </c>
      <c r="AX6" s="67">
        <v>3.43</v>
      </c>
      <c r="AY6" s="67">
        <v>4.7300000000000004</v>
      </c>
      <c r="AZ6" s="67">
        <v>5.24</v>
      </c>
      <c r="BA6" s="67">
        <v>5.24</v>
      </c>
      <c r="BB6" s="67">
        <v>5.01</v>
      </c>
      <c r="BC6" s="67">
        <v>5.01</v>
      </c>
      <c r="BD6" s="67">
        <v>4.99</v>
      </c>
      <c r="BE6" s="67">
        <v>5</v>
      </c>
      <c r="BF6" s="67">
        <v>5</v>
      </c>
      <c r="BG6" s="67">
        <v>5.01</v>
      </c>
      <c r="BH6" s="67">
        <v>5.01</v>
      </c>
      <c r="BI6" s="67">
        <v>4.68</v>
      </c>
      <c r="BJ6" s="67">
        <v>4.33</v>
      </c>
      <c r="BK6" s="67">
        <v>4</v>
      </c>
      <c r="BL6" s="67">
        <v>3.66</v>
      </c>
      <c r="BM6" s="67">
        <v>3.05</v>
      </c>
      <c r="BN6" s="67">
        <v>3</v>
      </c>
    </row>
    <row r="7" spans="1:66" ht="15.75">
      <c r="A7" s="17" t="s">
        <v>72</v>
      </c>
      <c r="B7" s="67">
        <v>3.81</v>
      </c>
      <c r="C7" s="67">
        <v>3.91</v>
      </c>
      <c r="D7" s="67">
        <v>3.18</v>
      </c>
      <c r="E7" s="67">
        <v>2.4500000000000002</v>
      </c>
      <c r="F7" s="67">
        <v>3.19</v>
      </c>
      <c r="G7" s="67">
        <v>3.62</v>
      </c>
      <c r="H7" s="67">
        <v>3.96</v>
      </c>
      <c r="I7" s="67">
        <v>4.57</v>
      </c>
      <c r="J7" s="67">
        <v>4</v>
      </c>
      <c r="K7" s="67">
        <v>3.6</v>
      </c>
      <c r="L7" s="67">
        <v>3.64</v>
      </c>
      <c r="M7" s="67">
        <v>3.04</v>
      </c>
      <c r="N7" s="67">
        <v>2.44</v>
      </c>
      <c r="O7" s="67">
        <v>2.2000000000000002</v>
      </c>
      <c r="P7" s="67">
        <v>2.36</v>
      </c>
      <c r="Q7" s="67">
        <v>2.94</v>
      </c>
      <c r="R7" s="67">
        <v>3.77</v>
      </c>
      <c r="S7" s="67">
        <v>3.71</v>
      </c>
      <c r="T7" s="67">
        <v>2.72</v>
      </c>
      <c r="U7" s="67">
        <v>1.06</v>
      </c>
      <c r="V7" s="67">
        <v>5.8711800000000001E-3</v>
      </c>
      <c r="W7" s="67">
        <v>0.46</v>
      </c>
      <c r="X7" s="67">
        <v>1.47</v>
      </c>
      <c r="Y7" s="67">
        <v>2.27</v>
      </c>
      <c r="Z7" s="67">
        <v>2.29</v>
      </c>
      <c r="AA7" s="67">
        <v>2.76</v>
      </c>
      <c r="AB7" s="67">
        <v>3.32</v>
      </c>
      <c r="AC7" s="67">
        <v>3.8</v>
      </c>
      <c r="AD7" s="67">
        <v>4.0599999999999996</v>
      </c>
      <c r="AE7" s="67">
        <v>3.8</v>
      </c>
      <c r="AF7" s="67">
        <v>3.48</v>
      </c>
      <c r="AG7" s="67">
        <v>2.2400000000000002</v>
      </c>
      <c r="AH7" s="67">
        <v>2.68</v>
      </c>
      <c r="AI7" s="67">
        <v>2.86</v>
      </c>
      <c r="AJ7" s="67">
        <v>4.78</v>
      </c>
      <c r="AK7" s="67">
        <v>7.23</v>
      </c>
      <c r="AL7" s="67">
        <v>8.01</v>
      </c>
      <c r="AM7" s="67">
        <v>8.8800000000000008</v>
      </c>
      <c r="AN7" s="67">
        <v>9.33</v>
      </c>
      <c r="AO7" s="67">
        <v>8.6</v>
      </c>
      <c r="AP7" s="67">
        <v>4.53</v>
      </c>
      <c r="AQ7" s="67">
        <v>1.52</v>
      </c>
      <c r="AR7" s="67">
        <v>-2.13</v>
      </c>
      <c r="AS7" s="67">
        <v>-3.29</v>
      </c>
      <c r="AT7" s="67">
        <v>-0.25</v>
      </c>
      <c r="AU7" s="67">
        <v>1.19</v>
      </c>
      <c r="AV7" s="67">
        <v>2.2400000000000002</v>
      </c>
      <c r="AW7" s="67">
        <v>2.4700000000000002</v>
      </c>
      <c r="AX7" s="67">
        <v>2.92</v>
      </c>
      <c r="AY7" s="67">
        <v>3.3</v>
      </c>
      <c r="AZ7" s="67">
        <v>3.11</v>
      </c>
      <c r="BA7" s="67">
        <v>4</v>
      </c>
      <c r="BB7" s="67">
        <v>4.1399999999999997</v>
      </c>
      <c r="BC7" s="67">
        <v>3.09</v>
      </c>
      <c r="BD7" s="67">
        <v>2.63</v>
      </c>
      <c r="BE7" s="67">
        <v>2.17</v>
      </c>
      <c r="BF7" s="67">
        <v>1.39</v>
      </c>
      <c r="BG7" s="67">
        <v>1.53</v>
      </c>
      <c r="BH7" s="67">
        <v>2.0299999999999998</v>
      </c>
      <c r="BI7" s="67">
        <v>2.2000000000000002</v>
      </c>
      <c r="BJ7" s="67">
        <v>3.18</v>
      </c>
      <c r="BK7" s="67">
        <v>4.46</v>
      </c>
      <c r="BL7" s="67">
        <v>4.6500000000000004</v>
      </c>
      <c r="BM7" s="67">
        <v>5.25</v>
      </c>
      <c r="BN7" s="67">
        <v>4.37</v>
      </c>
    </row>
    <row r="8" spans="1:66" ht="15.75">
      <c r="A8" s="102" t="s">
        <v>143</v>
      </c>
      <c r="B8" s="67">
        <v>8637493.1530000009</v>
      </c>
      <c r="C8" s="67">
        <v>8495770.0329999998</v>
      </c>
      <c r="D8" s="67">
        <v>8667859.4600000009</v>
      </c>
      <c r="E8" s="67">
        <v>8867760.2689999994</v>
      </c>
      <c r="F8" s="67">
        <v>8937799.5460000001</v>
      </c>
      <c r="G8" s="67">
        <v>8974368.7420000006</v>
      </c>
      <c r="H8" s="67">
        <v>9057610.5429999996</v>
      </c>
      <c r="I8" s="67">
        <v>9089774.1539999992</v>
      </c>
      <c r="J8" s="67">
        <v>9163450.4969999995</v>
      </c>
      <c r="K8" s="67">
        <v>9257666.6490000002</v>
      </c>
      <c r="L8" s="67">
        <v>9269826.9049999993</v>
      </c>
      <c r="M8" s="67">
        <v>9344253.5319999997</v>
      </c>
      <c r="N8" s="67">
        <v>9393102.3379999995</v>
      </c>
      <c r="O8" s="67">
        <v>9445704.5580000002</v>
      </c>
      <c r="P8" s="67">
        <v>9638081.3579999991</v>
      </c>
      <c r="Q8" s="67">
        <v>9602952.8619999997</v>
      </c>
      <c r="R8" s="67">
        <v>9726245.7952267006</v>
      </c>
      <c r="S8" s="67">
        <v>9883916.7483734004</v>
      </c>
      <c r="T8" s="67">
        <v>9987526.7724098992</v>
      </c>
      <c r="U8" s="67">
        <v>10183234.6119</v>
      </c>
      <c r="V8" s="67">
        <v>10385998.561313</v>
      </c>
      <c r="W8" s="67">
        <v>10699117.315146999</v>
      </c>
      <c r="X8" s="67">
        <v>10902227.053916</v>
      </c>
      <c r="Y8" s="67">
        <v>11141573.084008999</v>
      </c>
      <c r="Z8" s="67">
        <v>11326338.739908</v>
      </c>
      <c r="AA8" s="67">
        <v>11554120.324522</v>
      </c>
      <c r="AB8" s="67">
        <v>11835644.808036</v>
      </c>
      <c r="AC8" s="67">
        <v>12058082.831819</v>
      </c>
      <c r="AD8" s="67">
        <v>12270740.980630999</v>
      </c>
      <c r="AE8" s="67">
        <v>12474331.919365</v>
      </c>
      <c r="AF8" s="67">
        <v>12708172.125150001</v>
      </c>
      <c r="AG8" s="67">
        <v>12961602.421026001</v>
      </c>
      <c r="AH8" s="67">
        <v>13241445.213955</v>
      </c>
      <c r="AI8" s="67">
        <v>13452925.293581</v>
      </c>
      <c r="AJ8" s="67">
        <v>13624971.212169001</v>
      </c>
      <c r="AK8" s="67">
        <v>13951462.485458</v>
      </c>
      <c r="AL8" s="67">
        <v>14235378.847879</v>
      </c>
      <c r="AM8" s="67">
        <v>14399625.930191001</v>
      </c>
      <c r="AN8" s="67">
        <v>14277016.473409001</v>
      </c>
      <c r="AO8" s="67">
        <v>14169886.782135</v>
      </c>
      <c r="AP8" s="67">
        <v>13971393.785498001</v>
      </c>
      <c r="AQ8" s="67">
        <v>13901829.923071001</v>
      </c>
      <c r="AR8" s="67">
        <v>14227291.944999</v>
      </c>
      <c r="AS8" s="67">
        <v>14532749.266316</v>
      </c>
      <c r="AT8" s="67">
        <v>14770260.289889</v>
      </c>
      <c r="AU8" s="67">
        <v>15534089.347405</v>
      </c>
      <c r="AV8" s="67">
        <v>16024794.311845001</v>
      </c>
      <c r="AW8" s="67">
        <v>16434367.411429999</v>
      </c>
      <c r="AX8" s="67">
        <v>16728062.187960001</v>
      </c>
      <c r="AY8" s="67">
        <v>16966141.0931</v>
      </c>
      <c r="AZ8" s="67">
        <v>17221351.740894999</v>
      </c>
      <c r="BA8" s="67">
        <v>17403823.907077</v>
      </c>
      <c r="BB8" s="67">
        <v>17649395.371199999</v>
      </c>
      <c r="BC8" s="67">
        <v>17946182.300041001</v>
      </c>
      <c r="BD8" s="67">
        <v>18287739.257013999</v>
      </c>
      <c r="BE8" s="67">
        <v>18582315.339951001</v>
      </c>
      <c r="BF8" s="67">
        <v>18844104.718355998</v>
      </c>
      <c r="BG8" s="67">
        <v>19094804.130534001</v>
      </c>
      <c r="BH8" s="67">
        <v>19264158.182098001</v>
      </c>
      <c r="BI8" s="67">
        <v>19510555.180891</v>
      </c>
      <c r="BJ8" s="67">
        <v>19559328.652259</v>
      </c>
      <c r="BK8" s="67">
        <v>19497745.164687</v>
      </c>
      <c r="BL8" s="67">
        <v>19611405.186928</v>
      </c>
      <c r="BM8" s="67">
        <v>19719617.227554001</v>
      </c>
      <c r="BN8" s="67" t="s">
        <v>66</v>
      </c>
    </row>
    <row r="9" spans="1:66" ht="15.75">
      <c r="A9" s="103" t="s">
        <v>73</v>
      </c>
      <c r="B9" s="16">
        <v>80.25</v>
      </c>
      <c r="C9" s="15">
        <v>80.91</v>
      </c>
      <c r="D9" s="15">
        <v>81.93</v>
      </c>
      <c r="E9" s="15">
        <v>83.35</v>
      </c>
      <c r="F9" s="15">
        <v>83.59</v>
      </c>
      <c r="G9" s="15">
        <v>85.17</v>
      </c>
      <c r="H9" s="15">
        <v>85.28</v>
      </c>
      <c r="I9" s="15">
        <v>85.76</v>
      </c>
      <c r="J9" s="15">
        <v>85.52</v>
      </c>
      <c r="K9" s="15">
        <v>85.97</v>
      </c>
      <c r="L9" s="15">
        <v>85.7</v>
      </c>
      <c r="M9" s="15">
        <v>85.94</v>
      </c>
      <c r="N9" s="15">
        <v>86.73</v>
      </c>
      <c r="O9" s="15">
        <v>87.21</v>
      </c>
      <c r="P9" s="15">
        <v>87.63</v>
      </c>
      <c r="Q9" s="15">
        <v>87.69</v>
      </c>
      <c r="R9" s="15">
        <v>88.14</v>
      </c>
      <c r="S9" s="15">
        <v>88.96</v>
      </c>
      <c r="T9" s="15">
        <v>90.45</v>
      </c>
      <c r="U9" s="15">
        <v>91.51</v>
      </c>
      <c r="V9" s="15">
        <v>92.03</v>
      </c>
      <c r="W9" s="15">
        <v>92.71</v>
      </c>
      <c r="X9" s="15">
        <v>93.55</v>
      </c>
      <c r="Y9" s="15">
        <v>94.36</v>
      </c>
      <c r="Z9" s="15">
        <v>95.36</v>
      </c>
      <c r="AA9" s="15">
        <v>95.86</v>
      </c>
      <c r="AB9" s="15">
        <v>96.67</v>
      </c>
      <c r="AC9" s="15">
        <v>97.22</v>
      </c>
      <c r="AD9" s="15">
        <v>98.39</v>
      </c>
      <c r="AE9" s="15">
        <v>98.68</v>
      </c>
      <c r="AF9" s="15">
        <v>98.77</v>
      </c>
      <c r="AG9" s="15">
        <v>99.54</v>
      </c>
      <c r="AH9" s="15">
        <v>99.6</v>
      </c>
      <c r="AI9" s="15">
        <v>100.37</v>
      </c>
      <c r="AJ9" s="15">
        <v>101.04</v>
      </c>
      <c r="AK9" s="15">
        <v>101.4</v>
      </c>
      <c r="AL9" s="15">
        <v>100.71</v>
      </c>
      <c r="AM9" s="15">
        <v>101.21</v>
      </c>
      <c r="AN9" s="15">
        <v>100.72</v>
      </c>
      <c r="AO9" s="15">
        <v>98.6</v>
      </c>
      <c r="AP9" s="15">
        <v>97.23</v>
      </c>
      <c r="AQ9" s="15">
        <v>97.1</v>
      </c>
      <c r="AR9" s="15">
        <v>97.42</v>
      </c>
      <c r="AS9" s="15">
        <v>98.36</v>
      </c>
      <c r="AT9" s="15">
        <v>98.78</v>
      </c>
      <c r="AU9" s="15">
        <v>99.74</v>
      </c>
      <c r="AV9" s="15">
        <v>100.41</v>
      </c>
      <c r="AW9" s="15">
        <v>101.05</v>
      </c>
      <c r="AX9" s="15">
        <v>100.66</v>
      </c>
      <c r="AY9" s="15">
        <v>101.39</v>
      </c>
      <c r="AZ9" s="15">
        <v>101.6</v>
      </c>
      <c r="BA9" s="15">
        <v>102.75</v>
      </c>
      <c r="BB9" s="15">
        <v>103.32</v>
      </c>
      <c r="BC9" s="15">
        <v>103.74</v>
      </c>
      <c r="BD9" s="15">
        <v>104.38</v>
      </c>
      <c r="BE9" s="15">
        <v>104.39</v>
      </c>
      <c r="BF9" s="15">
        <v>105.1</v>
      </c>
      <c r="BG9" s="15">
        <v>105.56</v>
      </c>
      <c r="BH9" s="15">
        <v>106.73</v>
      </c>
      <c r="BI9" s="15">
        <v>107.66</v>
      </c>
      <c r="BJ9" s="15">
        <v>107.08</v>
      </c>
      <c r="BK9" s="15">
        <v>108.29</v>
      </c>
      <c r="BL9" s="15">
        <v>109.61</v>
      </c>
      <c r="BM9" s="15">
        <v>110.22</v>
      </c>
      <c r="BN9" s="15">
        <v>110.01</v>
      </c>
    </row>
    <row r="10" spans="1:66" ht="15.75">
      <c r="A10" s="103" t="s">
        <v>74</v>
      </c>
      <c r="B10" s="16">
        <v>4.7300000000000004</v>
      </c>
      <c r="C10" s="15">
        <v>4.74</v>
      </c>
      <c r="D10" s="15">
        <v>5.09</v>
      </c>
      <c r="E10" s="15">
        <v>5.3</v>
      </c>
      <c r="F10" s="15">
        <v>5.67</v>
      </c>
      <c r="G10" s="15">
        <v>6.27</v>
      </c>
      <c r="H10" s="15">
        <v>6.52</v>
      </c>
      <c r="I10" s="15">
        <v>6.47</v>
      </c>
      <c r="J10" s="15">
        <v>5.59</v>
      </c>
      <c r="K10" s="15">
        <v>4.32</v>
      </c>
      <c r="L10" s="15">
        <v>3.49</v>
      </c>
      <c r="M10" s="15">
        <v>2.13</v>
      </c>
      <c r="N10" s="15">
        <v>1.73</v>
      </c>
      <c r="O10" s="15">
        <v>1.75</v>
      </c>
      <c r="P10" s="15">
        <v>1.74</v>
      </c>
      <c r="Q10" s="15">
        <v>1.44</v>
      </c>
      <c r="R10" s="15">
        <v>1.25</v>
      </c>
      <c r="S10" s="15">
        <v>1.24</v>
      </c>
      <c r="T10" s="15">
        <v>1.01</v>
      </c>
      <c r="U10" s="15">
        <v>0.99</v>
      </c>
      <c r="V10" s="15">
        <v>1</v>
      </c>
      <c r="W10" s="15">
        <v>1.01</v>
      </c>
      <c r="X10" s="15">
        <v>1.44</v>
      </c>
      <c r="Y10" s="15">
        <v>1.94</v>
      </c>
      <c r="Z10" s="15">
        <v>2.4700000000000002</v>
      </c>
      <c r="AA10" s="15">
        <v>2.94</v>
      </c>
      <c r="AB10" s="15">
        <v>3.46</v>
      </c>
      <c r="AC10" s="15">
        <v>3.97</v>
      </c>
      <c r="AD10" s="15">
        <v>4.45</v>
      </c>
      <c r="AE10" s="15">
        <v>4.9000000000000004</v>
      </c>
      <c r="AF10" s="15">
        <v>5.25</v>
      </c>
      <c r="AG10" s="15">
        <v>5.24</v>
      </c>
      <c r="AH10" s="15">
        <v>5.25</v>
      </c>
      <c r="AI10" s="15">
        <v>5.25</v>
      </c>
      <c r="AJ10" s="15">
        <v>5.07</v>
      </c>
      <c r="AK10" s="15">
        <v>4.49</v>
      </c>
      <c r="AL10" s="15">
        <v>3.17</v>
      </c>
      <c r="AM10" s="15">
        <v>2.08</v>
      </c>
      <c r="AN10" s="15">
        <v>1.94</v>
      </c>
      <c r="AO10" s="15">
        <v>0.5</v>
      </c>
      <c r="AP10" s="15">
        <v>0.18</v>
      </c>
      <c r="AQ10" s="15">
        <v>0.18</v>
      </c>
      <c r="AR10" s="15">
        <v>0.15</v>
      </c>
      <c r="AS10" s="15">
        <v>0.12</v>
      </c>
      <c r="AT10" s="15">
        <v>0.13</v>
      </c>
      <c r="AU10" s="15">
        <v>0.19</v>
      </c>
      <c r="AV10" s="15">
        <v>0.18</v>
      </c>
      <c r="AW10" s="15">
        <v>0.18</v>
      </c>
      <c r="AX10" s="15">
        <v>0.15</v>
      </c>
      <c r="AY10" s="15">
        <v>0.09</v>
      </c>
      <c r="AZ10" s="15">
        <v>0.08</v>
      </c>
      <c r="BA10" s="15">
        <v>7.0000000000000007E-2</v>
      </c>
      <c r="BB10" s="15">
        <v>0.1</v>
      </c>
      <c r="BC10" s="15">
        <v>0.15</v>
      </c>
      <c r="BD10" s="15">
        <v>0.14000000000000001</v>
      </c>
      <c r="BE10" s="15">
        <v>0.16</v>
      </c>
      <c r="BF10" s="15">
        <v>0.14000000000000001</v>
      </c>
      <c r="BG10" s="15">
        <v>0.11</v>
      </c>
      <c r="BH10" s="15">
        <v>0.08</v>
      </c>
      <c r="BI10" s="15">
        <v>0.08</v>
      </c>
      <c r="BJ10" s="15">
        <v>7.0000000000000007E-2</v>
      </c>
      <c r="BK10" s="15">
        <v>0.09</v>
      </c>
      <c r="BL10" s="15">
        <v>0.09</v>
      </c>
      <c r="BM10" s="15">
        <v>0.1</v>
      </c>
      <c r="BN10" s="15">
        <v>0.11</v>
      </c>
    </row>
    <row r="11" spans="1:66" ht="15.75">
      <c r="A11" s="103" t="s">
        <v>75</v>
      </c>
      <c r="B11" s="16">
        <v>1.66</v>
      </c>
      <c r="C11" s="15">
        <v>2.1</v>
      </c>
      <c r="D11" s="15">
        <v>2.34</v>
      </c>
      <c r="E11" s="15">
        <v>2.62</v>
      </c>
      <c r="F11" s="15">
        <v>3.24</v>
      </c>
      <c r="G11" s="15">
        <v>3.32</v>
      </c>
      <c r="H11" s="15">
        <v>3.5</v>
      </c>
      <c r="I11" s="15">
        <v>3.42</v>
      </c>
      <c r="J11" s="15">
        <v>3.39</v>
      </c>
      <c r="K11" s="15">
        <v>3.37</v>
      </c>
      <c r="L11" s="15">
        <v>2.69</v>
      </c>
      <c r="M11" s="15">
        <v>1.85</v>
      </c>
      <c r="N11" s="15">
        <v>1.25</v>
      </c>
      <c r="O11" s="15">
        <v>1.29</v>
      </c>
      <c r="P11" s="15">
        <v>1.59</v>
      </c>
      <c r="Q11" s="15">
        <v>2.2000000000000002</v>
      </c>
      <c r="R11" s="15">
        <v>2.86</v>
      </c>
      <c r="S11" s="15">
        <v>2.13</v>
      </c>
      <c r="T11" s="15">
        <v>2.19</v>
      </c>
      <c r="U11" s="15">
        <v>1.89</v>
      </c>
      <c r="V11" s="15">
        <v>1.78</v>
      </c>
      <c r="W11" s="15">
        <v>2.86</v>
      </c>
      <c r="X11" s="15">
        <v>2.72</v>
      </c>
      <c r="Y11" s="15">
        <v>3.32</v>
      </c>
      <c r="Z11" s="15">
        <v>3.04</v>
      </c>
      <c r="AA11" s="15">
        <v>2.94</v>
      </c>
      <c r="AB11" s="15">
        <v>3.83</v>
      </c>
      <c r="AC11" s="15">
        <v>3.73</v>
      </c>
      <c r="AD11" s="15">
        <v>3.64</v>
      </c>
      <c r="AE11" s="15">
        <v>4.01</v>
      </c>
      <c r="AF11" s="15">
        <v>3.33</v>
      </c>
      <c r="AG11" s="15">
        <v>1.93</v>
      </c>
      <c r="AH11" s="15">
        <v>2.42</v>
      </c>
      <c r="AI11" s="15">
        <v>2.65</v>
      </c>
      <c r="AJ11" s="15">
        <v>2.36</v>
      </c>
      <c r="AK11" s="15">
        <v>3.97</v>
      </c>
      <c r="AL11" s="15">
        <v>4.09</v>
      </c>
      <c r="AM11" s="15">
        <v>4.37</v>
      </c>
      <c r="AN11" s="15">
        <v>5.3</v>
      </c>
      <c r="AO11" s="15">
        <v>1.6</v>
      </c>
      <c r="AP11" s="15">
        <v>-0.04</v>
      </c>
      <c r="AQ11" s="15">
        <v>-1.1499999999999999</v>
      </c>
      <c r="AR11" s="15">
        <v>-1.62</v>
      </c>
      <c r="AS11" s="15">
        <v>1.44</v>
      </c>
      <c r="AT11" s="15">
        <v>2.36</v>
      </c>
      <c r="AU11" s="15">
        <v>1.76</v>
      </c>
      <c r="AV11" s="15">
        <v>1.17</v>
      </c>
      <c r="AW11" s="15">
        <v>1.27</v>
      </c>
      <c r="AX11" s="15">
        <v>2.14</v>
      </c>
      <c r="AY11" s="15">
        <v>3.43</v>
      </c>
      <c r="AZ11" s="15">
        <v>3.75</v>
      </c>
      <c r="BA11" s="15">
        <v>3.29</v>
      </c>
      <c r="BB11" s="15">
        <v>2.81</v>
      </c>
      <c r="BC11" s="15">
        <v>1.88</v>
      </c>
      <c r="BD11" s="15">
        <v>1.69</v>
      </c>
      <c r="BE11" s="15">
        <v>1.88</v>
      </c>
      <c r="BF11" s="15">
        <v>1.68</v>
      </c>
      <c r="BG11" s="15">
        <v>1.39</v>
      </c>
      <c r="BH11" s="15">
        <v>1.55</v>
      </c>
      <c r="BI11" s="15">
        <v>1.23</v>
      </c>
      <c r="BJ11" s="15">
        <v>1.4</v>
      </c>
      <c r="BK11" s="15">
        <v>2.0499999999999998</v>
      </c>
      <c r="BL11" s="15">
        <v>1.78</v>
      </c>
      <c r="BM11" s="15">
        <v>1.24</v>
      </c>
      <c r="BN11" s="15">
        <v>-0.06</v>
      </c>
    </row>
    <row r="12" spans="1:66" ht="15.75">
      <c r="A12" s="103" t="s">
        <v>77</v>
      </c>
      <c r="B12" s="16">
        <v>1904675</v>
      </c>
      <c r="C12" s="15">
        <v>1932875</v>
      </c>
      <c r="D12" s="15">
        <v>1954825</v>
      </c>
      <c r="E12" s="15">
        <v>1983525</v>
      </c>
      <c r="F12" s="15">
        <v>2013725</v>
      </c>
      <c r="G12" s="15">
        <v>2033050</v>
      </c>
      <c r="H12" s="15">
        <v>2052825</v>
      </c>
      <c r="I12" s="15">
        <v>2071100</v>
      </c>
      <c r="J12" s="15">
        <v>2079850</v>
      </c>
      <c r="K12" s="15">
        <v>2085200</v>
      </c>
      <c r="L12" s="15">
        <v>2092800</v>
      </c>
      <c r="M12" s="15">
        <v>2124775</v>
      </c>
      <c r="N12" s="15">
        <v>2131150</v>
      </c>
      <c r="O12" s="15">
        <v>2142025</v>
      </c>
      <c r="P12" s="15">
        <v>2157000</v>
      </c>
      <c r="Q12" s="15">
        <v>2168600</v>
      </c>
      <c r="R12" s="15">
        <v>2178125</v>
      </c>
      <c r="S12" s="15">
        <v>2202375</v>
      </c>
      <c r="T12" s="15">
        <v>2234850</v>
      </c>
      <c r="U12" s="15">
        <v>2252200</v>
      </c>
      <c r="V12" s="15">
        <v>2274100</v>
      </c>
      <c r="W12" s="15">
        <v>2288875</v>
      </c>
      <c r="X12" s="15">
        <v>2310750</v>
      </c>
      <c r="Y12" s="15">
        <v>2334450</v>
      </c>
      <c r="Z12" s="15">
        <v>2352300</v>
      </c>
      <c r="AA12" s="15">
        <v>2377875</v>
      </c>
      <c r="AB12" s="15">
        <v>2396300</v>
      </c>
      <c r="AC12" s="15">
        <v>2405325</v>
      </c>
      <c r="AD12" s="15">
        <v>2432300</v>
      </c>
      <c r="AE12" s="15">
        <v>2445250</v>
      </c>
      <c r="AF12" s="15">
        <v>2459525</v>
      </c>
      <c r="AG12" s="15">
        <v>2484600</v>
      </c>
      <c r="AH12" s="15">
        <v>2497675</v>
      </c>
      <c r="AI12" s="15">
        <v>2506150</v>
      </c>
      <c r="AJ12" s="15">
        <v>2517300</v>
      </c>
      <c r="AK12" s="15">
        <v>2520450</v>
      </c>
      <c r="AL12" s="15">
        <v>2515250</v>
      </c>
      <c r="AM12" s="15">
        <v>2519475</v>
      </c>
      <c r="AN12" s="15">
        <v>2501275</v>
      </c>
      <c r="AO12" s="15">
        <v>2471175</v>
      </c>
      <c r="AP12" s="15">
        <v>2462700</v>
      </c>
      <c r="AQ12" s="15">
        <v>2451600</v>
      </c>
      <c r="AR12" s="15">
        <v>2466475</v>
      </c>
      <c r="AS12" s="15">
        <v>2466200</v>
      </c>
      <c r="AT12" s="15">
        <v>2479425</v>
      </c>
      <c r="AU12" s="15">
        <v>2499600</v>
      </c>
      <c r="AV12" s="15">
        <v>2515775</v>
      </c>
      <c r="AW12" s="15">
        <v>2541525</v>
      </c>
      <c r="AX12" s="15">
        <v>2554275</v>
      </c>
      <c r="AY12" s="15">
        <v>2559425</v>
      </c>
      <c r="AZ12" s="15">
        <v>2570550</v>
      </c>
      <c r="BA12" s="15">
        <v>2579200</v>
      </c>
      <c r="BB12" s="15">
        <v>2596900</v>
      </c>
      <c r="BC12" s="15">
        <v>2605050</v>
      </c>
      <c r="BD12" s="15">
        <v>2617600</v>
      </c>
      <c r="BE12" s="15">
        <v>2630150</v>
      </c>
      <c r="BF12" s="15">
        <v>2653425</v>
      </c>
      <c r="BG12" s="15">
        <v>2665100</v>
      </c>
      <c r="BH12" s="15">
        <v>2678325</v>
      </c>
      <c r="BI12" s="15">
        <v>2702850</v>
      </c>
      <c r="BJ12" s="15">
        <v>2711075</v>
      </c>
      <c r="BK12" s="15">
        <v>2728150</v>
      </c>
      <c r="BL12" s="15">
        <v>2749875</v>
      </c>
      <c r="BM12" s="15">
        <v>2779900</v>
      </c>
      <c r="BN12" s="15">
        <v>2793275</v>
      </c>
    </row>
    <row r="13" spans="1:66" ht="45.75">
      <c r="A13" s="66" t="s">
        <v>123</v>
      </c>
      <c r="B13" s="67">
        <v>14966.860439515</v>
      </c>
      <c r="C13" s="67">
        <v>15026.533827179999</v>
      </c>
      <c r="D13" s="67">
        <v>15080.691681795999</v>
      </c>
      <c r="E13" s="67">
        <v>15131.581900309</v>
      </c>
      <c r="F13" s="67">
        <v>15181.675219269</v>
      </c>
      <c r="G13" s="67">
        <v>15236.087164265</v>
      </c>
      <c r="H13" s="67">
        <v>15292.630884069</v>
      </c>
      <c r="I13" s="67">
        <v>15338.893136647001</v>
      </c>
      <c r="J13" s="67">
        <v>15389.659689868</v>
      </c>
      <c r="K13" s="67">
        <v>15441.627351292</v>
      </c>
      <c r="L13" s="67">
        <v>15493.205074722</v>
      </c>
      <c r="M13" s="67">
        <v>15542.544732935999</v>
      </c>
      <c r="N13" s="67">
        <v>15595.266090323999</v>
      </c>
      <c r="O13" s="67">
        <v>15637.861094280001</v>
      </c>
      <c r="P13" s="67">
        <v>15693.039267242</v>
      </c>
      <c r="Q13" s="67">
        <v>15739.523494494</v>
      </c>
      <c r="R13" s="67">
        <v>15807.568057709001</v>
      </c>
      <c r="S13" s="67">
        <v>15851.954993056999</v>
      </c>
      <c r="T13" s="67">
        <v>15895.362251390001</v>
      </c>
      <c r="U13" s="67">
        <v>15951.458358461001</v>
      </c>
      <c r="V13" s="67">
        <v>16000.187471818999</v>
      </c>
      <c r="W13" s="67">
        <v>16071.164636768999</v>
      </c>
      <c r="X13" s="67">
        <v>16121.62739478</v>
      </c>
      <c r="Y13" s="67">
        <v>16167.238370002</v>
      </c>
      <c r="Z13" s="67">
        <v>16210.223872045</v>
      </c>
      <c r="AA13" s="67">
        <v>16273.128489708</v>
      </c>
      <c r="AB13" s="67">
        <v>16312.356045455001</v>
      </c>
      <c r="AC13" s="67">
        <v>16337.473399050999</v>
      </c>
      <c r="AD13" s="67">
        <v>16351.222037879999</v>
      </c>
      <c r="AE13" s="67">
        <v>16405.294203518999</v>
      </c>
      <c r="AF13" s="67">
        <v>16453.456999999999</v>
      </c>
      <c r="AG13" s="67">
        <v>16494.752</v>
      </c>
      <c r="AH13" s="67">
        <v>16536.726999999999</v>
      </c>
      <c r="AI13" s="67">
        <v>16577.538</v>
      </c>
      <c r="AJ13" s="67">
        <v>16618.967000000001</v>
      </c>
      <c r="AK13" s="67">
        <v>16660.174999999999</v>
      </c>
      <c r="AL13" s="67">
        <v>16701.552</v>
      </c>
      <c r="AM13" s="67">
        <v>16743.026000000002</v>
      </c>
      <c r="AN13" s="67">
        <v>16784.253000000001</v>
      </c>
      <c r="AO13" s="67">
        <v>16825.55</v>
      </c>
      <c r="AP13" s="67">
        <v>16866.885999999999</v>
      </c>
      <c r="AQ13" s="67">
        <v>16908.36</v>
      </c>
      <c r="AR13" s="67">
        <v>16944.912</v>
      </c>
      <c r="AS13" s="67">
        <v>16990.982</v>
      </c>
      <c r="AT13" s="67">
        <v>17031.436000009999</v>
      </c>
      <c r="AU13" s="67">
        <v>17072.877000002001</v>
      </c>
      <c r="AV13" s="67">
        <v>17112.515999996001</v>
      </c>
      <c r="AW13" s="67">
        <v>17156.48</v>
      </c>
      <c r="AX13" s="67">
        <v>17200.426999998999</v>
      </c>
      <c r="AY13" s="67">
        <v>17244.443999998999</v>
      </c>
      <c r="AZ13" s="67">
        <v>17289.489000000001</v>
      </c>
      <c r="BA13" s="67">
        <v>17335.017000002001</v>
      </c>
      <c r="BB13" s="67">
        <v>17380.577999994999</v>
      </c>
      <c r="BC13" s="67">
        <v>17426.164000002002</v>
      </c>
      <c r="BD13" s="67">
        <v>17472.927999997999</v>
      </c>
      <c r="BE13" s="67">
        <v>17520.234999999</v>
      </c>
      <c r="BF13" s="67">
        <v>17567.578999999001</v>
      </c>
      <c r="BG13" s="67">
        <v>17614.912</v>
      </c>
      <c r="BH13" s="67">
        <v>17663.550999998999</v>
      </c>
      <c r="BI13" s="67">
        <v>17712.757999998001</v>
      </c>
      <c r="BJ13" s="67">
        <v>17758.722999999001</v>
      </c>
      <c r="BK13" s="67">
        <v>17811.250999996999</v>
      </c>
      <c r="BL13" s="67">
        <v>17861.862000000001</v>
      </c>
      <c r="BM13" s="67">
        <v>17913.100000006001</v>
      </c>
      <c r="BN13" s="67" t="s">
        <v>66</v>
      </c>
    </row>
    <row r="14" spans="1:66" ht="45.75">
      <c r="A14" s="66" t="s">
        <v>124</v>
      </c>
      <c r="B14" s="67">
        <v>5853.3764440627001</v>
      </c>
      <c r="C14" s="67">
        <v>5843.8842950745002</v>
      </c>
      <c r="D14" s="67">
        <v>5920.1790597877998</v>
      </c>
      <c r="E14" s="67">
        <v>6043.8333441145996</v>
      </c>
      <c r="F14" s="67">
        <v>5980.7970644147999</v>
      </c>
      <c r="G14" s="67">
        <v>5962.4525088105001</v>
      </c>
      <c r="H14" s="67">
        <v>5992.5495191102</v>
      </c>
      <c r="I14" s="67">
        <v>6038.3977386904999</v>
      </c>
      <c r="J14" s="67">
        <v>5970.6962960889014</v>
      </c>
      <c r="K14" s="67">
        <v>6016.5917330838001</v>
      </c>
      <c r="L14" s="67">
        <v>6100.6821789835003</v>
      </c>
      <c r="M14" s="67">
        <v>6175.3667191226996</v>
      </c>
      <c r="N14" s="67">
        <v>6155.8824667488998</v>
      </c>
      <c r="O14" s="67">
        <v>6116.9380785345002</v>
      </c>
      <c r="P14" s="67">
        <v>6148.7167791026995</v>
      </c>
      <c r="Q14" s="67">
        <v>6281.7058135886</v>
      </c>
      <c r="R14" s="67">
        <v>6369.9972389320001</v>
      </c>
      <c r="S14" s="67">
        <v>6391.3433789033998</v>
      </c>
      <c r="T14" s="67">
        <v>6349.3922155283999</v>
      </c>
      <c r="U14" s="67">
        <v>6484.5222652088996</v>
      </c>
      <c r="V14" s="67">
        <v>6509.2456676038</v>
      </c>
      <c r="W14" s="67">
        <v>6549.3637297413998</v>
      </c>
      <c r="X14" s="67">
        <v>6582.6512318454998</v>
      </c>
      <c r="Y14" s="67">
        <v>6789.3471143713996</v>
      </c>
      <c r="Z14" s="67">
        <v>6776.6587520967996</v>
      </c>
      <c r="AA14" s="67">
        <v>6806.5090366851</v>
      </c>
      <c r="AB14" s="67">
        <v>6795.7319664430997</v>
      </c>
      <c r="AC14" s="67">
        <v>6814.7271874772996</v>
      </c>
      <c r="AD14" s="67">
        <v>6852.0519022738999</v>
      </c>
      <c r="AE14" s="67">
        <v>6791.5182788514003</v>
      </c>
      <c r="AF14" s="67">
        <v>6746.5240000000003</v>
      </c>
      <c r="AG14" s="67">
        <v>6820.9189999999999</v>
      </c>
      <c r="AH14" s="67">
        <v>6925.174</v>
      </c>
      <c r="AI14" s="67">
        <v>6869.7920000000004</v>
      </c>
      <c r="AJ14" s="67">
        <v>6904.51</v>
      </c>
      <c r="AK14" s="67">
        <v>7078.07</v>
      </c>
      <c r="AL14" s="67">
        <v>7180.1270000000004</v>
      </c>
      <c r="AM14" s="67">
        <v>7186.1310000000003</v>
      </c>
      <c r="AN14" s="67">
        <v>7160.6540000000014</v>
      </c>
      <c r="AO14" s="67">
        <v>7285.0879999999997</v>
      </c>
      <c r="AP14" s="67">
        <v>7276.6629999999996</v>
      </c>
      <c r="AQ14" s="67">
        <v>7296.6940000000004</v>
      </c>
      <c r="AR14" s="67">
        <v>7280.6559999999999</v>
      </c>
      <c r="AS14" s="67">
        <v>7343.7780000000002</v>
      </c>
      <c r="AT14" s="67">
        <v>7613.82</v>
      </c>
      <c r="AU14" s="67">
        <v>7682.79</v>
      </c>
      <c r="AV14" s="67">
        <v>7836.3239999999996</v>
      </c>
      <c r="AW14" s="67">
        <v>7917.5940000000001</v>
      </c>
      <c r="AX14" s="67">
        <v>7996.0609999999997</v>
      </c>
      <c r="AY14" s="67">
        <v>8059.9009999999998</v>
      </c>
      <c r="AZ14" s="67">
        <v>8089.085</v>
      </c>
      <c r="BA14" s="67">
        <v>8098.7426223122002</v>
      </c>
      <c r="BB14" s="67">
        <v>8150.5149224706001</v>
      </c>
      <c r="BC14" s="67">
        <v>8116.6845854617004</v>
      </c>
      <c r="BD14" s="67">
        <v>8136.9993206538002</v>
      </c>
      <c r="BE14" s="67">
        <v>8195.6324283229005</v>
      </c>
      <c r="BF14" s="67">
        <v>8240.7105733241006</v>
      </c>
      <c r="BG14" s="67">
        <v>8262.5386674373003</v>
      </c>
      <c r="BH14" s="67">
        <v>8227.0479355154002</v>
      </c>
      <c r="BI14" s="67">
        <v>8378.8670319659996</v>
      </c>
      <c r="BJ14" s="67">
        <v>8439.1508362337008</v>
      </c>
      <c r="BK14" s="67">
        <v>8395.1660079411995</v>
      </c>
      <c r="BL14" s="67">
        <v>8408.7432415029998</v>
      </c>
      <c r="BM14" s="67">
        <v>8527.8344001175992</v>
      </c>
      <c r="BN14" s="67" t="s">
        <v>66</v>
      </c>
    </row>
    <row r="15" spans="1:66" ht="45.75">
      <c r="A15" s="104" t="s">
        <v>125</v>
      </c>
      <c r="B15" s="69">
        <v>278103</v>
      </c>
      <c r="C15" s="69">
        <v>278864</v>
      </c>
      <c r="D15" s="69">
        <v>279751</v>
      </c>
      <c r="E15" s="69">
        <v>280592</v>
      </c>
      <c r="F15" s="69">
        <v>281304</v>
      </c>
      <c r="G15" s="69">
        <v>282002</v>
      </c>
      <c r="H15" s="69">
        <v>282769</v>
      </c>
      <c r="I15" s="69">
        <v>283518</v>
      </c>
      <c r="J15" s="69">
        <v>284169</v>
      </c>
      <c r="K15" s="69">
        <v>284838</v>
      </c>
      <c r="L15" s="69">
        <v>285584</v>
      </c>
      <c r="M15" s="69">
        <v>286311</v>
      </c>
      <c r="N15" s="69">
        <v>286935</v>
      </c>
      <c r="O15" s="69">
        <v>287574</v>
      </c>
      <c r="P15" s="69">
        <v>288303</v>
      </c>
      <c r="Q15" s="69">
        <v>289007</v>
      </c>
      <c r="R15" s="69">
        <v>289609</v>
      </c>
      <c r="S15" s="69">
        <v>290253</v>
      </c>
      <c r="T15" s="69">
        <v>290974</v>
      </c>
      <c r="U15" s="69">
        <v>291669</v>
      </c>
      <c r="V15" s="69">
        <v>292237</v>
      </c>
      <c r="W15" s="69">
        <v>292875</v>
      </c>
      <c r="X15" s="69">
        <v>293603</v>
      </c>
      <c r="Y15" s="69">
        <v>294334</v>
      </c>
      <c r="Z15" s="69">
        <v>294957</v>
      </c>
      <c r="AA15" s="69">
        <v>295588</v>
      </c>
      <c r="AB15" s="69">
        <v>296340</v>
      </c>
      <c r="AC15" s="69">
        <v>297086</v>
      </c>
      <c r="AD15" s="69">
        <v>297736</v>
      </c>
      <c r="AE15" s="69">
        <v>298408</v>
      </c>
      <c r="AF15" s="69">
        <v>299180</v>
      </c>
      <c r="AG15" s="69">
        <v>299946</v>
      </c>
      <c r="AH15" s="69">
        <v>300609</v>
      </c>
      <c r="AI15" s="69">
        <v>301284</v>
      </c>
      <c r="AJ15" s="69">
        <v>302062</v>
      </c>
      <c r="AK15" s="69">
        <v>302829</v>
      </c>
      <c r="AL15" s="69">
        <v>303494</v>
      </c>
      <c r="AM15" s="69">
        <v>304160</v>
      </c>
      <c r="AN15" s="69">
        <v>304902</v>
      </c>
      <c r="AO15" s="69">
        <v>305616</v>
      </c>
      <c r="AP15" s="69">
        <v>306237</v>
      </c>
      <c r="AQ15" s="69">
        <v>306866</v>
      </c>
      <c r="AR15" s="69">
        <v>307573</v>
      </c>
      <c r="AS15" s="69">
        <v>308285</v>
      </c>
      <c r="AT15" s="69">
        <v>308900</v>
      </c>
      <c r="AU15" s="69">
        <v>309457</v>
      </c>
      <c r="AV15" s="69">
        <v>310067</v>
      </c>
      <c r="AW15" s="69">
        <v>310680</v>
      </c>
      <c r="AX15" s="69">
        <v>311191</v>
      </c>
      <c r="AY15" s="69">
        <v>311708</v>
      </c>
      <c r="AZ15" s="69">
        <v>312321</v>
      </c>
      <c r="BA15" s="69">
        <v>312915</v>
      </c>
      <c r="BB15" s="69">
        <v>313407</v>
      </c>
      <c r="BC15" s="69">
        <v>313920</v>
      </c>
      <c r="BD15" s="69">
        <v>314532</v>
      </c>
      <c r="BE15" s="69">
        <v>315125</v>
      </c>
      <c r="BF15" s="69">
        <v>315620</v>
      </c>
      <c r="BG15" s="69">
        <v>316140</v>
      </c>
      <c r="BH15" s="69">
        <v>316754</v>
      </c>
      <c r="BI15" s="69">
        <v>317765</v>
      </c>
      <c r="BJ15" s="69">
        <v>318288</v>
      </c>
      <c r="BK15" s="69">
        <v>318833</v>
      </c>
      <c r="BL15" s="69">
        <v>319470</v>
      </c>
      <c r="BM15" s="69">
        <v>320100</v>
      </c>
      <c r="BN15" s="69">
        <v>320623</v>
      </c>
    </row>
    <row r="16" spans="1:66" ht="15.75">
      <c r="A16" s="105" t="s">
        <v>126</v>
      </c>
      <c r="B16" s="109" t="s">
        <v>127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</row>
    <row r="17" spans="1:66" ht="60.75">
      <c r="A17" s="107" t="s">
        <v>144</v>
      </c>
      <c r="B17" s="67" t="s">
        <v>66</v>
      </c>
      <c r="C17" s="67" t="s">
        <v>66</v>
      </c>
      <c r="D17" s="67" t="s">
        <v>66</v>
      </c>
      <c r="E17" s="67" t="s">
        <v>66</v>
      </c>
      <c r="F17" s="67" t="s">
        <v>66</v>
      </c>
      <c r="G17" s="67" t="s">
        <v>66</v>
      </c>
      <c r="H17" s="67" t="s">
        <v>66</v>
      </c>
      <c r="I17" s="67" t="s">
        <v>66</v>
      </c>
      <c r="J17" s="67" t="s">
        <v>66</v>
      </c>
      <c r="K17" s="67" t="s">
        <v>66</v>
      </c>
      <c r="L17" s="67" t="s">
        <v>66</v>
      </c>
      <c r="M17" s="67" t="s">
        <v>66</v>
      </c>
      <c r="N17" s="67" t="s">
        <v>66</v>
      </c>
      <c r="O17" s="67" t="s">
        <v>66</v>
      </c>
      <c r="P17" s="67" t="s">
        <v>66</v>
      </c>
      <c r="Q17" s="67" t="s">
        <v>66</v>
      </c>
      <c r="R17" s="67">
        <v>17836973.072090998</v>
      </c>
      <c r="S17" s="67">
        <v>17918131.592599999</v>
      </c>
      <c r="T17" s="67">
        <v>18039778.37455</v>
      </c>
      <c r="U17" s="67">
        <v>18122630.963428002</v>
      </c>
      <c r="V17" s="67">
        <v>18568308.165989999</v>
      </c>
      <c r="W17" s="67">
        <v>18934898.999713</v>
      </c>
      <c r="X17" s="67">
        <v>19495126.100588001</v>
      </c>
      <c r="Y17" s="67">
        <v>19871070.019374002</v>
      </c>
      <c r="Z17" s="67">
        <v>19906176.83568</v>
      </c>
      <c r="AA17" s="67">
        <v>20157175.347134002</v>
      </c>
      <c r="AB17" s="67">
        <v>20695250.574113</v>
      </c>
      <c r="AC17" s="67">
        <v>20889621.275137</v>
      </c>
      <c r="AD17" s="67">
        <v>21040670.842953999</v>
      </c>
      <c r="AE17" s="67">
        <v>21393843.017297</v>
      </c>
      <c r="AF17" s="67">
        <v>21751295.608676001</v>
      </c>
      <c r="AG17" s="67">
        <v>22189919.942051999</v>
      </c>
      <c r="AH17" s="67">
        <v>22413445.240290999</v>
      </c>
      <c r="AI17" s="67">
        <v>22587516.702484999</v>
      </c>
      <c r="AJ17" s="67">
        <v>22739028.145888999</v>
      </c>
      <c r="AK17" s="67">
        <v>23151495.086371001</v>
      </c>
      <c r="AL17" s="67">
        <v>23606373.243730001</v>
      </c>
      <c r="AM17" s="67">
        <v>23592820.578662999</v>
      </c>
      <c r="AN17" s="67">
        <v>23521662.081549</v>
      </c>
      <c r="AO17" s="67">
        <v>23116862.450061999</v>
      </c>
      <c r="AP17" s="67">
        <v>22838927.606621001</v>
      </c>
      <c r="AQ17" s="67">
        <v>22957113.754214</v>
      </c>
      <c r="AR17" s="67">
        <v>23356485.580598999</v>
      </c>
      <c r="AS17" s="67">
        <v>23718218.772852998</v>
      </c>
      <c r="AT17" s="67">
        <v>23412250.323088001</v>
      </c>
      <c r="AU17" s="67">
        <v>24459475.988696001</v>
      </c>
      <c r="AV17" s="67">
        <v>25085266.746987</v>
      </c>
      <c r="AW17" s="67">
        <v>25245696.763620999</v>
      </c>
      <c r="AX17" s="67">
        <v>25590959.576315999</v>
      </c>
      <c r="AY17" s="67">
        <v>25762878.455049001</v>
      </c>
      <c r="AZ17" s="67">
        <v>25895872.074315999</v>
      </c>
      <c r="BA17" s="67">
        <v>26602664.099022001</v>
      </c>
      <c r="BB17" s="67">
        <v>26808038.490646999</v>
      </c>
      <c r="BC17" s="67">
        <v>27273552.180999</v>
      </c>
      <c r="BD17" s="67">
        <v>27484186.651640002</v>
      </c>
      <c r="BE17" s="67">
        <v>28025008.723577999</v>
      </c>
      <c r="BF17" s="67">
        <v>28390254.826421</v>
      </c>
      <c r="BG17" s="67">
        <v>28333050.459864002</v>
      </c>
      <c r="BH17" s="67">
        <v>28804944.684661001</v>
      </c>
      <c r="BI17" s="67">
        <v>28792897.633533001</v>
      </c>
      <c r="BJ17" s="67">
        <v>29033717.741939999</v>
      </c>
      <c r="BK17" s="67">
        <v>28963881.924538001</v>
      </c>
      <c r="BL17" s="67">
        <v>29076218.706448998</v>
      </c>
      <c r="BM17" s="67">
        <v>29346563.229038998</v>
      </c>
      <c r="BN17" s="67" t="s">
        <v>66</v>
      </c>
    </row>
    <row r="18" spans="1:66">
      <c r="A18" s="108" t="s">
        <v>128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</row>
    <row r="19" spans="1:66">
      <c r="A19" s="106" t="s">
        <v>130</v>
      </c>
      <c r="B19" s="69">
        <v>2966175</v>
      </c>
      <c r="C19" s="69">
        <v>2990625</v>
      </c>
      <c r="D19" s="69">
        <v>3028275</v>
      </c>
      <c r="E19" s="69">
        <v>3080825</v>
      </c>
      <c r="F19" s="69">
        <v>3089775</v>
      </c>
      <c r="G19" s="69">
        <v>3148125</v>
      </c>
      <c r="H19" s="69">
        <v>3151925</v>
      </c>
      <c r="I19" s="69">
        <v>3169825</v>
      </c>
      <c r="J19" s="69">
        <v>3160825</v>
      </c>
      <c r="K19" s="69">
        <v>3177575</v>
      </c>
      <c r="L19" s="69">
        <v>3167525</v>
      </c>
      <c r="M19" s="69">
        <v>3176325</v>
      </c>
      <c r="N19" s="69">
        <v>3205575</v>
      </c>
      <c r="O19" s="69">
        <v>3223250</v>
      </c>
      <c r="P19" s="69">
        <v>3238950</v>
      </c>
      <c r="Q19" s="69">
        <v>3241000</v>
      </c>
      <c r="R19" s="69">
        <v>3257800</v>
      </c>
      <c r="S19" s="69">
        <v>3288025</v>
      </c>
      <c r="T19" s="69">
        <v>3343100</v>
      </c>
      <c r="U19" s="69">
        <v>3382175</v>
      </c>
      <c r="V19" s="69">
        <v>3401625</v>
      </c>
      <c r="W19" s="69">
        <v>3426550</v>
      </c>
      <c r="X19" s="69">
        <v>3457700</v>
      </c>
      <c r="Y19" s="69">
        <v>3487600</v>
      </c>
      <c r="Z19" s="69">
        <v>3524775</v>
      </c>
      <c r="AA19" s="69">
        <v>3543175</v>
      </c>
      <c r="AB19" s="69">
        <v>3572950</v>
      </c>
      <c r="AC19" s="69">
        <v>3593350</v>
      </c>
      <c r="AD19" s="69">
        <v>3636525</v>
      </c>
      <c r="AE19" s="69">
        <v>3647400</v>
      </c>
      <c r="AF19" s="69">
        <v>3650650</v>
      </c>
      <c r="AG19" s="69">
        <v>3679225</v>
      </c>
      <c r="AH19" s="69">
        <v>3681500</v>
      </c>
      <c r="AI19" s="69">
        <v>3709675</v>
      </c>
      <c r="AJ19" s="69">
        <v>3734625</v>
      </c>
      <c r="AK19" s="69">
        <v>3747950</v>
      </c>
      <c r="AL19" s="69">
        <v>3722375</v>
      </c>
      <c r="AM19" s="69">
        <v>3740850</v>
      </c>
      <c r="AN19" s="69">
        <v>3722900</v>
      </c>
      <c r="AO19" s="69">
        <v>3644250</v>
      </c>
      <c r="AP19" s="69">
        <v>3593750</v>
      </c>
      <c r="AQ19" s="69">
        <v>3588900</v>
      </c>
      <c r="AR19" s="69">
        <v>3600625</v>
      </c>
      <c r="AS19" s="69">
        <v>3635475</v>
      </c>
      <c r="AT19" s="69">
        <v>3651200</v>
      </c>
      <c r="AU19" s="69">
        <v>3686475</v>
      </c>
      <c r="AV19" s="69">
        <v>3711375</v>
      </c>
      <c r="AW19" s="69">
        <v>3734750</v>
      </c>
      <c r="AX19" s="69">
        <v>3720325</v>
      </c>
      <c r="AY19" s="69">
        <v>3747400</v>
      </c>
      <c r="AZ19" s="69">
        <v>3755275</v>
      </c>
      <c r="BA19" s="69">
        <v>3797575</v>
      </c>
      <c r="BB19" s="69">
        <v>3818750</v>
      </c>
      <c r="BC19" s="69">
        <v>3834175</v>
      </c>
      <c r="BD19" s="69">
        <v>3857825</v>
      </c>
      <c r="BE19" s="69">
        <v>3858425</v>
      </c>
      <c r="BF19" s="69">
        <v>3884600</v>
      </c>
      <c r="BG19" s="69">
        <v>3901650</v>
      </c>
      <c r="BH19" s="69">
        <v>3944975</v>
      </c>
      <c r="BI19" s="69">
        <v>3979050</v>
      </c>
      <c r="BJ19" s="69">
        <v>3957925</v>
      </c>
      <c r="BK19" s="69">
        <v>4002600</v>
      </c>
      <c r="BL19" s="69">
        <v>4051400</v>
      </c>
      <c r="BM19" s="69">
        <v>4073675</v>
      </c>
      <c r="BN19" s="69">
        <v>4076200</v>
      </c>
    </row>
    <row r="20" spans="1:66" ht="30.75">
      <c r="A20" s="68" t="s">
        <v>137</v>
      </c>
      <c r="B20" s="67">
        <v>14831.6</v>
      </c>
      <c r="C20" s="67">
        <v>14967.3</v>
      </c>
      <c r="D20" s="67">
        <v>14610.4</v>
      </c>
      <c r="E20" s="67">
        <v>14675.2</v>
      </c>
      <c r="F20" s="67">
        <v>14439.1</v>
      </c>
      <c r="G20" s="67">
        <v>14830</v>
      </c>
      <c r="H20" s="67">
        <v>14398.7</v>
      </c>
      <c r="I20" s="67">
        <v>15038.3</v>
      </c>
      <c r="J20" s="67">
        <v>14828.4</v>
      </c>
      <c r="K20" s="67">
        <v>14510</v>
      </c>
      <c r="L20" s="67">
        <v>14594.6</v>
      </c>
      <c r="M20" s="67">
        <v>14382.3</v>
      </c>
      <c r="N20" s="67">
        <v>14139</v>
      </c>
      <c r="O20" s="67">
        <v>15214.6</v>
      </c>
      <c r="P20" s="67">
        <v>14734.2</v>
      </c>
      <c r="Q20" s="67">
        <v>15341.5</v>
      </c>
      <c r="R20" s="67">
        <v>16491</v>
      </c>
      <c r="S20" s="67">
        <v>15485.9</v>
      </c>
      <c r="T20" s="67">
        <v>15648.9</v>
      </c>
      <c r="U20" s="67">
        <v>15840</v>
      </c>
      <c r="V20" s="67">
        <v>15953.3</v>
      </c>
      <c r="W20" s="67">
        <v>15844.5</v>
      </c>
      <c r="X20" s="67">
        <v>15832.7</v>
      </c>
      <c r="Y20" s="67">
        <v>15994.2</v>
      </c>
      <c r="Z20" s="67">
        <v>15364.9</v>
      </c>
      <c r="AA20" s="67">
        <v>16625.7</v>
      </c>
      <c r="AB20" s="67">
        <v>15635.6</v>
      </c>
      <c r="AC20" s="67">
        <v>16929.599999999999</v>
      </c>
      <c r="AD20" s="67">
        <v>15940.4</v>
      </c>
      <c r="AE20" s="67">
        <v>17553.7</v>
      </c>
      <c r="AF20" s="67">
        <v>17526.2</v>
      </c>
      <c r="AG20" s="67">
        <v>19392.400000000001</v>
      </c>
      <c r="AH20" s="67">
        <v>15323.5</v>
      </c>
      <c r="AI20" s="67">
        <v>17830.400000000001</v>
      </c>
      <c r="AJ20" s="67">
        <v>16280.3</v>
      </c>
      <c r="AK20" s="67">
        <v>16837.2</v>
      </c>
      <c r="AL20" s="67">
        <v>17844.7</v>
      </c>
      <c r="AM20" s="67">
        <v>20147.599999999999</v>
      </c>
      <c r="AN20" s="67">
        <v>24170.1</v>
      </c>
      <c r="AO20" s="67">
        <v>23072.799999999999</v>
      </c>
      <c r="AP20" s="67">
        <v>23267.3</v>
      </c>
      <c r="AQ20" s="67">
        <v>23362.1</v>
      </c>
      <c r="AR20" s="67">
        <v>25959.8</v>
      </c>
      <c r="AS20" s="67">
        <v>25283.9</v>
      </c>
      <c r="AT20" s="67">
        <v>25585.3</v>
      </c>
      <c r="AU20" s="67">
        <v>25118.5</v>
      </c>
      <c r="AV20" s="67">
        <v>26430</v>
      </c>
      <c r="AW20" s="67">
        <v>27816.799999999999</v>
      </c>
      <c r="AX20" s="67">
        <v>31459.1</v>
      </c>
      <c r="AY20" s="67">
        <v>34846.6</v>
      </c>
      <c r="AZ20" s="67">
        <v>37821.1</v>
      </c>
      <c r="BA20" s="67">
        <v>41932.199999999997</v>
      </c>
      <c r="BB20" s="67">
        <v>39521.4</v>
      </c>
      <c r="BC20" s="67">
        <v>40332</v>
      </c>
      <c r="BD20" s="67">
        <v>40093.5</v>
      </c>
      <c r="BE20" s="67">
        <v>41636.5</v>
      </c>
      <c r="BF20" s="67">
        <v>39819.4</v>
      </c>
      <c r="BG20" s="67">
        <v>40994.800000000003</v>
      </c>
      <c r="BH20" s="67">
        <v>42292.3</v>
      </c>
      <c r="BI20" s="67">
        <v>41084.199999999997</v>
      </c>
      <c r="BJ20" s="67">
        <v>40859.9</v>
      </c>
      <c r="BK20" s="67">
        <v>41077.300000000003</v>
      </c>
      <c r="BL20" s="67">
        <v>40077.800000000003</v>
      </c>
      <c r="BM20" s="67">
        <v>40438.300000000003</v>
      </c>
      <c r="BN20" s="67">
        <v>38412.9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Raw2ColsAtSource</vt:lpstr>
      <vt:lpstr>RawConvertedTo1Col</vt:lpstr>
      <vt:lpstr>1ColTransposed&amp;Cols&amp;FormusAdded</vt:lpstr>
      <vt:lpstr>ValuesReplacingFormulas</vt:lpstr>
      <vt:lpstr>ReorderedDataInputToReadpq</vt:lpstr>
      <vt:lpstr>ReorderedDataInputToReadpqpcap</vt:lpstr>
      <vt:lpstr>ReorderedDataInputToReadindpq</vt:lpstr>
      <vt:lpstr>ReorderedDataInputToReadpqFvNER</vt:lpstr>
      <vt:lpstr>Sheet3</vt:lpstr>
    </vt:vector>
  </TitlesOfParts>
  <Company>University of Reading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Mihailov</dc:creator>
  <cp:lastModifiedBy>Alexander Mihailov</cp:lastModifiedBy>
  <dcterms:created xsi:type="dcterms:W3CDTF">2015-07-24T08:08:34Z</dcterms:created>
  <dcterms:modified xsi:type="dcterms:W3CDTF">2015-10-12T16:46:06Z</dcterms:modified>
</cp:coreProperties>
</file>