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 firstSheet="1" activeTab="4"/>
  </bookViews>
  <sheets>
    <sheet name="Raw2ColsAtSource" sheetId="1" r:id="rId1"/>
    <sheet name="RawConvertedTo1Col" sheetId="2" r:id="rId2"/>
    <sheet name="Raw1ColTransposed&amp;FormulasAdded" sheetId="3" r:id="rId3"/>
    <sheet name="ValuesReplacingFormulas" sheetId="4" r:id="rId4"/>
    <sheet name="ReorderedDataInputToReadpq" sheetId="5" r:id="rId5"/>
    <sheet name="ReorderedDataInputToReadpcpcap" sheetId="9" r:id="rId6"/>
  </sheets>
  <calcPr calcId="145621"/>
</workbook>
</file>

<file path=xl/calcChain.xml><?xml version="1.0" encoding="utf-8"?>
<calcChain xmlns="http://schemas.openxmlformats.org/spreadsheetml/2006/main">
  <c r="Z66" i="3" l="1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Z3" i="3"/>
  <c r="Z2" i="3"/>
  <c r="BN23" i="2" l="1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T65" i="3" l="1"/>
  <c r="I65" i="3"/>
  <c r="T5" i="3"/>
  <c r="T4" i="3" s="1"/>
  <c r="T3" i="3" s="1"/>
  <c r="T2" i="3" s="1"/>
  <c r="I5" i="3"/>
  <c r="I4" i="3" s="1"/>
  <c r="I3" i="3" s="1"/>
  <c r="I2" i="3" s="1"/>
  <c r="AA65" i="3" l="1"/>
  <c r="CA65" i="3" s="1"/>
  <c r="AA64" i="3"/>
  <c r="CA64" i="3" s="1"/>
  <c r="AA63" i="3"/>
  <c r="CA63" i="3" s="1"/>
  <c r="AA62" i="3"/>
  <c r="CA62" i="3" s="1"/>
  <c r="AA61" i="3"/>
  <c r="CA61" i="3" s="1"/>
  <c r="AA60" i="3"/>
  <c r="CA60" i="3" s="1"/>
  <c r="AA59" i="3"/>
  <c r="CA59" i="3" s="1"/>
  <c r="AA58" i="3"/>
  <c r="CA58" i="3" s="1"/>
  <c r="AA57" i="3"/>
  <c r="CA57" i="3" s="1"/>
  <c r="AA56" i="3"/>
  <c r="CA56" i="3" s="1"/>
  <c r="AA55" i="3"/>
  <c r="CA55" i="3" s="1"/>
  <c r="AA54" i="3"/>
  <c r="CA54" i="3" s="1"/>
  <c r="AA53" i="3"/>
  <c r="CA53" i="3" s="1"/>
  <c r="AA52" i="3"/>
  <c r="CA52" i="3" s="1"/>
  <c r="AA51" i="3"/>
  <c r="CA51" i="3" s="1"/>
  <c r="AA50" i="3"/>
  <c r="CA50" i="3" s="1"/>
  <c r="AA49" i="3"/>
  <c r="CA49" i="3" s="1"/>
  <c r="AA48" i="3"/>
  <c r="CA48" i="3" s="1"/>
  <c r="AA47" i="3"/>
  <c r="CA47" i="3" s="1"/>
  <c r="AA46" i="3"/>
  <c r="CA46" i="3" s="1"/>
  <c r="AA45" i="3"/>
  <c r="CA45" i="3" s="1"/>
  <c r="AA44" i="3"/>
  <c r="CA44" i="3" s="1"/>
  <c r="AA43" i="3"/>
  <c r="CA43" i="3" s="1"/>
  <c r="AA42" i="3"/>
  <c r="CA42" i="3" s="1"/>
  <c r="AA41" i="3"/>
  <c r="CA41" i="3" s="1"/>
  <c r="AA40" i="3"/>
  <c r="CA40" i="3" s="1"/>
  <c r="AA39" i="3"/>
  <c r="CA39" i="3" s="1"/>
  <c r="AA38" i="3"/>
  <c r="CA38" i="3" s="1"/>
  <c r="AA37" i="3"/>
  <c r="CA37" i="3" s="1"/>
  <c r="AA36" i="3"/>
  <c r="CA36" i="3" s="1"/>
  <c r="AA35" i="3"/>
  <c r="CA35" i="3" s="1"/>
  <c r="AA34" i="3"/>
  <c r="CA34" i="3" s="1"/>
  <c r="AA33" i="3"/>
  <c r="CA33" i="3" s="1"/>
  <c r="AA32" i="3"/>
  <c r="CA32" i="3" s="1"/>
  <c r="AA31" i="3"/>
  <c r="CA31" i="3" s="1"/>
  <c r="AA30" i="3"/>
  <c r="CA30" i="3" s="1"/>
  <c r="AA29" i="3"/>
  <c r="CA29" i="3" s="1"/>
  <c r="AA28" i="3"/>
  <c r="CA28" i="3" s="1"/>
  <c r="AA27" i="3"/>
  <c r="CA27" i="3" s="1"/>
  <c r="AA26" i="3"/>
  <c r="CA26" i="3" s="1"/>
  <c r="AA25" i="3"/>
  <c r="CA25" i="3" s="1"/>
  <c r="AA24" i="3"/>
  <c r="CA24" i="3" s="1"/>
  <c r="AA23" i="3"/>
  <c r="CA23" i="3" s="1"/>
  <c r="AA22" i="3"/>
  <c r="CA22" i="3" s="1"/>
  <c r="AA21" i="3"/>
  <c r="CA21" i="3" s="1"/>
  <c r="AA20" i="3"/>
  <c r="CA20" i="3" s="1"/>
  <c r="AA19" i="3"/>
  <c r="CA19" i="3" s="1"/>
  <c r="AA18" i="3"/>
  <c r="CA18" i="3" s="1"/>
  <c r="AA17" i="3"/>
  <c r="CA17" i="3" s="1"/>
  <c r="AA16" i="3"/>
  <c r="CA16" i="3" s="1"/>
  <c r="AA15" i="3"/>
  <c r="CA15" i="3" s="1"/>
  <c r="AA14" i="3"/>
  <c r="CA14" i="3" s="1"/>
  <c r="AA13" i="3"/>
  <c r="CA13" i="3" s="1"/>
  <c r="AA12" i="3"/>
  <c r="CA12" i="3" s="1"/>
  <c r="AA11" i="3"/>
  <c r="CA11" i="3" s="1"/>
  <c r="AA10" i="3"/>
  <c r="CA10" i="3" s="1"/>
  <c r="AA9" i="3"/>
  <c r="CA9" i="3" s="1"/>
  <c r="AA8" i="3"/>
  <c r="CA8" i="3" s="1"/>
  <c r="AA7" i="3"/>
  <c r="CA7" i="3" s="1"/>
  <c r="AA6" i="3"/>
  <c r="CA6" i="3" s="1"/>
  <c r="AA5" i="3"/>
  <c r="CA5" i="3" s="1"/>
  <c r="AA4" i="3"/>
  <c r="CA4" i="3" s="1"/>
  <c r="AA3" i="3"/>
  <c r="CA3" i="3" s="1"/>
  <c r="AA2" i="3"/>
  <c r="CA2" i="3" s="1"/>
  <c r="BR65" i="3"/>
  <c r="BR64" i="3"/>
  <c r="BR63" i="3"/>
  <c r="BR62" i="3"/>
  <c r="BR61" i="3"/>
  <c r="BR60" i="3"/>
  <c r="BR59" i="3"/>
  <c r="BR58" i="3"/>
  <c r="BR57" i="3"/>
  <c r="BR56" i="3"/>
  <c r="BR55" i="3"/>
  <c r="BR54" i="3"/>
  <c r="BR53" i="3"/>
  <c r="BR52" i="3"/>
  <c r="BR51" i="3"/>
  <c r="BR50" i="3"/>
  <c r="BR49" i="3"/>
  <c r="BR48" i="3"/>
  <c r="BR47" i="3"/>
  <c r="BR46" i="3"/>
  <c r="BR45" i="3"/>
  <c r="BR44" i="3"/>
  <c r="BR43" i="3"/>
  <c r="BR42" i="3"/>
  <c r="BR41" i="3"/>
  <c r="BR40" i="3"/>
  <c r="BR39" i="3"/>
  <c r="BR38" i="3"/>
  <c r="BR37" i="3"/>
  <c r="BR36" i="3"/>
  <c r="BR35" i="3"/>
  <c r="BR34" i="3"/>
  <c r="BR33" i="3"/>
  <c r="BR32" i="3"/>
  <c r="BR31" i="3"/>
  <c r="BR30" i="3"/>
  <c r="BR29" i="3"/>
  <c r="BR28" i="3"/>
  <c r="BR27" i="3"/>
  <c r="BR26" i="3"/>
  <c r="BR25" i="3"/>
  <c r="BR24" i="3"/>
  <c r="BR23" i="3"/>
  <c r="BR22" i="3"/>
  <c r="BR21" i="3"/>
  <c r="BR20" i="3"/>
  <c r="BR19" i="3"/>
  <c r="BR18" i="3"/>
  <c r="BR17" i="3"/>
  <c r="BR16" i="3"/>
  <c r="BR15" i="3"/>
  <c r="BR14" i="3"/>
  <c r="BR13" i="3"/>
  <c r="BR12" i="3"/>
  <c r="BR11" i="3"/>
  <c r="BR10" i="3"/>
  <c r="BR9" i="3"/>
  <c r="BR8" i="3"/>
  <c r="BR7" i="3"/>
  <c r="BR6" i="3"/>
  <c r="BR5" i="3"/>
  <c r="BR4" i="3"/>
  <c r="BR3" i="3"/>
  <c r="BR2" i="3"/>
  <c r="BU65" i="3"/>
  <c r="BU64" i="3"/>
  <c r="BU63" i="3"/>
  <c r="BU62" i="3"/>
  <c r="BU61" i="3"/>
  <c r="BU60" i="3"/>
  <c r="BU59" i="3"/>
  <c r="BU58" i="3"/>
  <c r="BU57" i="3"/>
  <c r="BU56" i="3"/>
  <c r="BU55" i="3"/>
  <c r="BU54" i="3"/>
  <c r="BU53" i="3"/>
  <c r="BU52" i="3"/>
  <c r="BU51" i="3"/>
  <c r="BU50" i="3"/>
  <c r="BU49" i="3"/>
  <c r="BU48" i="3"/>
  <c r="BU47" i="3"/>
  <c r="BU46" i="3"/>
  <c r="BU45" i="3"/>
  <c r="BU44" i="3"/>
  <c r="BU43" i="3"/>
  <c r="BU42" i="3"/>
  <c r="BU41" i="3"/>
  <c r="BU40" i="3"/>
  <c r="BU39" i="3"/>
  <c r="BU38" i="3"/>
  <c r="BU37" i="3"/>
  <c r="BU36" i="3"/>
  <c r="BU35" i="3"/>
  <c r="BU34" i="3"/>
  <c r="BU33" i="3"/>
  <c r="BU32" i="3"/>
  <c r="BU31" i="3"/>
  <c r="BU30" i="3"/>
  <c r="BU29" i="3"/>
  <c r="BU28" i="3"/>
  <c r="BU27" i="3"/>
  <c r="BU26" i="3"/>
  <c r="BU25" i="3"/>
  <c r="BU24" i="3"/>
  <c r="BU23" i="3"/>
  <c r="BU22" i="3"/>
  <c r="BU21" i="3"/>
  <c r="BU20" i="3"/>
  <c r="BU19" i="3"/>
  <c r="BU18" i="3"/>
  <c r="BU17" i="3"/>
  <c r="BU16" i="3"/>
  <c r="BU15" i="3"/>
  <c r="BU14" i="3"/>
  <c r="BU13" i="3"/>
  <c r="BU12" i="3"/>
  <c r="BU11" i="3"/>
  <c r="BU10" i="3"/>
  <c r="BU9" i="3"/>
  <c r="BU8" i="3"/>
  <c r="BU7" i="3"/>
  <c r="BU6" i="3"/>
  <c r="BU5" i="3"/>
  <c r="BU4" i="3"/>
  <c r="BU3" i="3"/>
  <c r="BU2" i="3"/>
  <c r="BS65" i="3"/>
  <c r="BS64" i="3"/>
  <c r="BS63" i="3"/>
  <c r="BS62" i="3"/>
  <c r="BS61" i="3"/>
  <c r="BS60" i="3"/>
  <c r="BS59" i="3"/>
  <c r="BS58" i="3"/>
  <c r="BS57" i="3"/>
  <c r="BS56" i="3"/>
  <c r="BS55" i="3"/>
  <c r="BS54" i="3"/>
  <c r="BS53" i="3"/>
  <c r="BS52" i="3"/>
  <c r="BS51" i="3"/>
  <c r="BS50" i="3"/>
  <c r="BS49" i="3"/>
  <c r="BS48" i="3"/>
  <c r="BS47" i="3"/>
  <c r="BS46" i="3"/>
  <c r="BS45" i="3"/>
  <c r="BS44" i="3"/>
  <c r="BS43" i="3"/>
  <c r="BS42" i="3"/>
  <c r="BS41" i="3"/>
  <c r="BS40" i="3"/>
  <c r="BS39" i="3"/>
  <c r="BS38" i="3"/>
  <c r="BS37" i="3"/>
  <c r="BS36" i="3"/>
  <c r="BS35" i="3"/>
  <c r="BS34" i="3"/>
  <c r="BS33" i="3"/>
  <c r="BS32" i="3"/>
  <c r="BS31" i="3"/>
  <c r="BS30" i="3"/>
  <c r="BS29" i="3"/>
  <c r="BS28" i="3"/>
  <c r="BS27" i="3"/>
  <c r="BS26" i="3"/>
  <c r="BS25" i="3"/>
  <c r="BS24" i="3"/>
  <c r="BS23" i="3"/>
  <c r="BS22" i="3"/>
  <c r="BS21" i="3"/>
  <c r="BS20" i="3"/>
  <c r="BS19" i="3"/>
  <c r="BS18" i="3"/>
  <c r="BS17" i="3"/>
  <c r="BS16" i="3"/>
  <c r="BS15" i="3"/>
  <c r="BS14" i="3"/>
  <c r="BS13" i="3"/>
  <c r="BS12" i="3"/>
  <c r="BS11" i="3"/>
  <c r="BS10" i="3"/>
  <c r="BS9" i="3"/>
  <c r="BS8" i="3"/>
  <c r="BS7" i="3"/>
  <c r="BS6" i="3"/>
  <c r="BS5" i="3"/>
  <c r="BS4" i="3"/>
  <c r="BS3" i="3"/>
  <c r="BS2" i="3"/>
  <c r="BZ63" i="3"/>
  <c r="BZ51" i="3"/>
  <c r="BZ39" i="3"/>
  <c r="BZ35" i="3"/>
  <c r="BZ31" i="3"/>
  <c r="BZ19" i="3"/>
  <c r="BZ7" i="3"/>
  <c r="BZ3" i="3"/>
  <c r="O65" i="3"/>
  <c r="BZ65" i="3" s="1"/>
  <c r="O64" i="3"/>
  <c r="BZ64" i="3" s="1"/>
  <c r="O63" i="3"/>
  <c r="O62" i="3"/>
  <c r="BZ62" i="3"/>
  <c r="O61" i="3"/>
  <c r="BZ61" i="3"/>
  <c r="O60" i="3"/>
  <c r="BZ60" i="3"/>
  <c r="O59" i="3"/>
  <c r="BZ59" i="3" s="1"/>
  <c r="O58" i="3"/>
  <c r="BZ58" i="3" s="1"/>
  <c r="O57" i="3"/>
  <c r="BZ57" i="3" s="1"/>
  <c r="O56" i="3"/>
  <c r="BZ56" i="3" s="1"/>
  <c r="O55" i="3"/>
  <c r="BZ55" i="3" s="1"/>
  <c r="O54" i="3"/>
  <c r="BZ54" i="3"/>
  <c r="O53" i="3"/>
  <c r="BZ53" i="3"/>
  <c r="O52" i="3"/>
  <c r="BZ52" i="3"/>
  <c r="O51" i="3"/>
  <c r="O50" i="3"/>
  <c r="BZ50" i="3" s="1"/>
  <c r="O49" i="3"/>
  <c r="BZ49" i="3" s="1"/>
  <c r="O48" i="3"/>
  <c r="BZ48" i="3" s="1"/>
  <c r="O47" i="3"/>
  <c r="BZ47" i="3" s="1"/>
  <c r="O46" i="3"/>
  <c r="BZ46" i="3"/>
  <c r="O45" i="3"/>
  <c r="BZ45" i="3"/>
  <c r="O44" i="3"/>
  <c r="BZ44" i="3"/>
  <c r="O43" i="3"/>
  <c r="BZ43" i="3" s="1"/>
  <c r="O42" i="3"/>
  <c r="BZ42" i="3" s="1"/>
  <c r="O41" i="3"/>
  <c r="BZ41" i="3" s="1"/>
  <c r="O40" i="3"/>
  <c r="BZ40" i="3" s="1"/>
  <c r="O39" i="3"/>
  <c r="O38" i="3"/>
  <c r="BZ38" i="3"/>
  <c r="O37" i="3"/>
  <c r="BZ37" i="3"/>
  <c r="O36" i="3"/>
  <c r="BZ36" i="3"/>
  <c r="O35" i="3"/>
  <c r="O34" i="3"/>
  <c r="BZ34" i="3" s="1"/>
  <c r="O33" i="3"/>
  <c r="BZ33" i="3" s="1"/>
  <c r="O32" i="3"/>
  <c r="BZ32" i="3" s="1"/>
  <c r="O31" i="3"/>
  <c r="O30" i="3"/>
  <c r="BZ30" i="3"/>
  <c r="O29" i="3"/>
  <c r="BZ29" i="3"/>
  <c r="O28" i="3"/>
  <c r="BZ28" i="3"/>
  <c r="O27" i="3"/>
  <c r="BZ27" i="3" s="1"/>
  <c r="O26" i="3"/>
  <c r="BZ26" i="3" s="1"/>
  <c r="O25" i="3"/>
  <c r="BZ25" i="3" s="1"/>
  <c r="O24" i="3"/>
  <c r="BZ24" i="3" s="1"/>
  <c r="O23" i="3"/>
  <c r="BZ23" i="3" s="1"/>
  <c r="O22" i="3"/>
  <c r="BZ22" i="3"/>
  <c r="O21" i="3"/>
  <c r="BZ21" i="3"/>
  <c r="O20" i="3"/>
  <c r="BZ20" i="3"/>
  <c r="O19" i="3"/>
  <c r="O18" i="3"/>
  <c r="BZ18" i="3" s="1"/>
  <c r="O17" i="3"/>
  <c r="BZ17" i="3" s="1"/>
  <c r="O16" i="3"/>
  <c r="BZ16" i="3" s="1"/>
  <c r="O15" i="3"/>
  <c r="BZ15" i="3" s="1"/>
  <c r="O14" i="3"/>
  <c r="BZ14" i="3"/>
  <c r="O13" i="3"/>
  <c r="BZ13" i="3"/>
  <c r="O12" i="3"/>
  <c r="BZ12" i="3"/>
  <c r="O11" i="3"/>
  <c r="BZ11" i="3" s="1"/>
  <c r="O10" i="3"/>
  <c r="BZ10" i="3" s="1"/>
  <c r="O9" i="3"/>
  <c r="BZ9" i="3" s="1"/>
  <c r="O8" i="3"/>
  <c r="BZ8" i="3" s="1"/>
  <c r="O7" i="3"/>
  <c r="O6" i="3"/>
  <c r="BZ6" i="3"/>
  <c r="O5" i="3"/>
  <c r="BZ5" i="3"/>
  <c r="O4" i="3"/>
  <c r="BZ4" i="3"/>
  <c r="O3" i="3"/>
  <c r="O2" i="3"/>
  <c r="BZ2" i="3" s="1"/>
  <c r="J64" i="3"/>
  <c r="BY64" i="3" s="1"/>
  <c r="J63" i="3"/>
  <c r="BY63" i="3" s="1"/>
  <c r="J62" i="3"/>
  <c r="BY62" i="3" s="1"/>
  <c r="J61" i="3"/>
  <c r="BY61" i="3" s="1"/>
  <c r="J60" i="3"/>
  <c r="BY60" i="3" s="1"/>
  <c r="J59" i="3"/>
  <c r="BY59" i="3" s="1"/>
  <c r="J58" i="3"/>
  <c r="BY58" i="3" s="1"/>
  <c r="J57" i="3"/>
  <c r="BY57" i="3" s="1"/>
  <c r="J56" i="3"/>
  <c r="BY56" i="3" s="1"/>
  <c r="J55" i="3"/>
  <c r="BY55" i="3" s="1"/>
  <c r="J54" i="3"/>
  <c r="BY54" i="3" s="1"/>
  <c r="J53" i="3"/>
  <c r="BY53" i="3" s="1"/>
  <c r="J52" i="3"/>
  <c r="BY52" i="3" s="1"/>
  <c r="J51" i="3"/>
  <c r="BY51" i="3" s="1"/>
  <c r="J50" i="3"/>
  <c r="BY50" i="3" s="1"/>
  <c r="J49" i="3"/>
  <c r="BY49" i="3" s="1"/>
  <c r="J48" i="3"/>
  <c r="BY48" i="3" s="1"/>
  <c r="J47" i="3"/>
  <c r="BY47" i="3" s="1"/>
  <c r="J46" i="3"/>
  <c r="BY46" i="3" s="1"/>
  <c r="J45" i="3"/>
  <c r="BY45" i="3" s="1"/>
  <c r="J44" i="3"/>
  <c r="BY44" i="3" s="1"/>
  <c r="J43" i="3"/>
  <c r="BY43" i="3" s="1"/>
  <c r="J42" i="3"/>
  <c r="BY42" i="3" s="1"/>
  <c r="J41" i="3"/>
  <c r="BY41" i="3" s="1"/>
  <c r="J40" i="3"/>
  <c r="BY40" i="3" s="1"/>
  <c r="J39" i="3"/>
  <c r="BY39" i="3" s="1"/>
  <c r="J38" i="3"/>
  <c r="BY38" i="3" s="1"/>
  <c r="J37" i="3"/>
  <c r="BY37" i="3" s="1"/>
  <c r="J36" i="3"/>
  <c r="BY36" i="3" s="1"/>
  <c r="J35" i="3"/>
  <c r="BY35" i="3" s="1"/>
  <c r="J34" i="3"/>
  <c r="BY34" i="3" s="1"/>
  <c r="J33" i="3"/>
  <c r="BY33" i="3" s="1"/>
  <c r="J32" i="3"/>
  <c r="BY32" i="3" s="1"/>
  <c r="J31" i="3"/>
  <c r="BY31" i="3" s="1"/>
  <c r="J30" i="3"/>
  <c r="BY30" i="3" s="1"/>
  <c r="J29" i="3"/>
  <c r="BY29" i="3" s="1"/>
  <c r="J28" i="3"/>
  <c r="BY28" i="3" s="1"/>
  <c r="J27" i="3"/>
  <c r="BY27" i="3" s="1"/>
  <c r="J26" i="3"/>
  <c r="BY26" i="3" s="1"/>
  <c r="BX7" i="3"/>
  <c r="U64" i="3"/>
  <c r="BW64" i="3" s="1"/>
  <c r="U63" i="3"/>
  <c r="BW63" i="3" s="1"/>
  <c r="U62" i="3"/>
  <c r="BW62" i="3" s="1"/>
  <c r="U61" i="3"/>
  <c r="BW61" i="3" s="1"/>
  <c r="U60" i="3"/>
  <c r="BW60" i="3" s="1"/>
  <c r="U59" i="3"/>
  <c r="BW59" i="3" s="1"/>
  <c r="U58" i="3"/>
  <c r="BW58" i="3" s="1"/>
  <c r="U57" i="3"/>
  <c r="BW57" i="3" s="1"/>
  <c r="U56" i="3"/>
  <c r="BW56" i="3" s="1"/>
  <c r="U55" i="3"/>
  <c r="BW55" i="3" s="1"/>
  <c r="U54" i="3"/>
  <c r="BW54" i="3" s="1"/>
  <c r="U53" i="3"/>
  <c r="BW53" i="3" s="1"/>
  <c r="U52" i="3"/>
  <c r="BW52" i="3" s="1"/>
  <c r="U51" i="3"/>
  <c r="BW51" i="3" s="1"/>
  <c r="U50" i="3"/>
  <c r="BW50" i="3" s="1"/>
  <c r="U49" i="3"/>
  <c r="BW49" i="3" s="1"/>
  <c r="U48" i="3"/>
  <c r="BW48" i="3" s="1"/>
  <c r="U47" i="3"/>
  <c r="BW47" i="3" s="1"/>
  <c r="U46" i="3"/>
  <c r="BW46" i="3" s="1"/>
  <c r="U45" i="3"/>
  <c r="BW45" i="3" s="1"/>
  <c r="U44" i="3"/>
  <c r="BW44" i="3" s="1"/>
  <c r="U43" i="3"/>
  <c r="BW43" i="3" s="1"/>
  <c r="U42" i="3"/>
  <c r="BW42" i="3" s="1"/>
  <c r="U41" i="3"/>
  <c r="BW41" i="3" s="1"/>
  <c r="U40" i="3"/>
  <c r="BW40" i="3" s="1"/>
  <c r="U39" i="3"/>
  <c r="BW39" i="3" s="1"/>
  <c r="U38" i="3"/>
  <c r="BW38" i="3" s="1"/>
  <c r="U37" i="3"/>
  <c r="BW37" i="3" s="1"/>
  <c r="U36" i="3"/>
  <c r="BW36" i="3" s="1"/>
  <c r="U35" i="3"/>
  <c r="BW35" i="3" s="1"/>
  <c r="U34" i="3"/>
  <c r="BW34" i="3" s="1"/>
  <c r="U33" i="3"/>
  <c r="BW33" i="3" s="1"/>
  <c r="U32" i="3"/>
  <c r="BW32" i="3" s="1"/>
  <c r="U31" i="3"/>
  <c r="BW31" i="3" s="1"/>
  <c r="U30" i="3"/>
  <c r="BW30" i="3" s="1"/>
  <c r="U29" i="3"/>
  <c r="BW29" i="3" s="1"/>
  <c r="U28" i="3"/>
  <c r="BW28" i="3" s="1"/>
  <c r="U27" i="3"/>
  <c r="BW27" i="3" s="1"/>
  <c r="U26" i="3"/>
  <c r="BW26" i="3" s="1"/>
  <c r="X66" i="3"/>
  <c r="X65" i="3"/>
  <c r="BX65" i="3" s="1"/>
  <c r="X64" i="3"/>
  <c r="BX64" i="3" s="1"/>
  <c r="X63" i="3"/>
  <c r="BX63" i="3" s="1"/>
  <c r="X62" i="3"/>
  <c r="BX62" i="3" s="1"/>
  <c r="X61" i="3"/>
  <c r="BX61" i="3" s="1"/>
  <c r="X60" i="3"/>
  <c r="BX60" i="3" s="1"/>
  <c r="X59" i="3"/>
  <c r="BX59" i="3" s="1"/>
  <c r="X58" i="3"/>
  <c r="BX58" i="3" s="1"/>
  <c r="X57" i="3"/>
  <c r="BX57" i="3" s="1"/>
  <c r="X56" i="3"/>
  <c r="BX56" i="3" s="1"/>
  <c r="X55" i="3"/>
  <c r="BX55" i="3" s="1"/>
  <c r="X54" i="3"/>
  <c r="BX54" i="3" s="1"/>
  <c r="X53" i="3"/>
  <c r="BX53" i="3" s="1"/>
  <c r="X52" i="3"/>
  <c r="BX52" i="3" s="1"/>
  <c r="X51" i="3"/>
  <c r="BX51" i="3" s="1"/>
  <c r="X50" i="3"/>
  <c r="BX50" i="3" s="1"/>
  <c r="X49" i="3"/>
  <c r="BX49" i="3" s="1"/>
  <c r="X48" i="3"/>
  <c r="BX48" i="3" s="1"/>
  <c r="X47" i="3"/>
  <c r="BX47" i="3" s="1"/>
  <c r="X46" i="3"/>
  <c r="BX46" i="3" s="1"/>
  <c r="X45" i="3"/>
  <c r="BX45" i="3" s="1"/>
  <c r="X44" i="3"/>
  <c r="BX44" i="3" s="1"/>
  <c r="X43" i="3"/>
  <c r="BX43" i="3" s="1"/>
  <c r="X42" i="3"/>
  <c r="BX42" i="3" s="1"/>
  <c r="X41" i="3"/>
  <c r="BX41" i="3" s="1"/>
  <c r="X40" i="3"/>
  <c r="BX40" i="3" s="1"/>
  <c r="X39" i="3"/>
  <c r="BX39" i="3" s="1"/>
  <c r="X38" i="3"/>
  <c r="BX38" i="3" s="1"/>
  <c r="X37" i="3"/>
  <c r="BX37" i="3" s="1"/>
  <c r="X36" i="3"/>
  <c r="BX36" i="3" s="1"/>
  <c r="X35" i="3"/>
  <c r="BX35" i="3" s="1"/>
  <c r="X34" i="3"/>
  <c r="BX34" i="3" s="1"/>
  <c r="X33" i="3"/>
  <c r="BX33" i="3" s="1"/>
  <c r="X32" i="3"/>
  <c r="BX32" i="3" s="1"/>
  <c r="X31" i="3"/>
  <c r="BX31" i="3" s="1"/>
  <c r="X30" i="3"/>
  <c r="BX30" i="3" s="1"/>
  <c r="X29" i="3"/>
  <c r="BX29" i="3" s="1"/>
  <c r="X28" i="3"/>
  <c r="BX28" i="3" s="1"/>
  <c r="X27" i="3"/>
  <c r="BX27" i="3" s="1"/>
  <c r="X26" i="3"/>
  <c r="BX26" i="3" s="1"/>
  <c r="X25" i="3"/>
  <c r="BX25" i="3" s="1"/>
  <c r="X24" i="3"/>
  <c r="BX24" i="3" s="1"/>
  <c r="X23" i="3"/>
  <c r="BX23" i="3" s="1"/>
  <c r="X22" i="3"/>
  <c r="BX22" i="3" s="1"/>
  <c r="X21" i="3"/>
  <c r="BX21" i="3" s="1"/>
  <c r="X20" i="3"/>
  <c r="BX20" i="3" s="1"/>
  <c r="X19" i="3"/>
  <c r="BX19" i="3" s="1"/>
  <c r="X18" i="3"/>
  <c r="BX18" i="3" s="1"/>
  <c r="X17" i="3"/>
  <c r="BX17" i="3" s="1"/>
  <c r="X16" i="3"/>
  <c r="BX16" i="3" s="1"/>
  <c r="X15" i="3"/>
  <c r="BX15" i="3" s="1"/>
  <c r="X14" i="3"/>
  <c r="BX14" i="3" s="1"/>
  <c r="X13" i="3"/>
  <c r="BX13" i="3" s="1"/>
  <c r="X12" i="3"/>
  <c r="BX12" i="3" s="1"/>
  <c r="X11" i="3"/>
  <c r="BX11" i="3" s="1"/>
  <c r="X10" i="3"/>
  <c r="BX10" i="3"/>
  <c r="X9" i="3"/>
  <c r="BX9" i="3"/>
  <c r="X8" i="3"/>
  <c r="BX8" i="3"/>
  <c r="X7" i="3"/>
  <c r="X6" i="3"/>
  <c r="BX6" i="3" s="1"/>
  <c r="X5" i="3"/>
  <c r="BX5" i="3" s="1"/>
  <c r="X4" i="3"/>
  <c r="BX4" i="3" s="1"/>
  <c r="X3" i="3"/>
  <c r="BX3" i="3" s="1"/>
  <c r="X2" i="3"/>
  <c r="BX2" i="3"/>
  <c r="J65" i="3"/>
  <c r="BY65" i="3" s="1"/>
  <c r="AC2" i="3"/>
  <c r="AD2" i="3"/>
  <c r="AE2" i="3"/>
  <c r="AF2" i="3"/>
  <c r="AG2" i="3"/>
  <c r="AI2" i="3"/>
  <c r="AI3" i="3" s="1"/>
  <c r="AI4" i="3" s="1"/>
  <c r="AI5" i="3" s="1"/>
  <c r="AI6" i="3" s="1"/>
  <c r="AI7" i="3" s="1"/>
  <c r="AI8" i="3" s="1"/>
  <c r="AI9" i="3" s="1"/>
  <c r="AI10" i="3" s="1"/>
  <c r="AK2" i="3"/>
  <c r="AK3" i="3" s="1"/>
  <c r="AM2" i="3"/>
  <c r="AO2" i="3"/>
  <c r="BG2" i="3" s="1"/>
  <c r="AS2" i="3"/>
  <c r="BK2" i="3" s="1"/>
  <c r="AU2" i="3"/>
  <c r="BM2" i="3" s="1"/>
  <c r="AW2" i="3"/>
  <c r="AX2" i="3"/>
  <c r="AY2" i="3"/>
  <c r="BQ2" i="3" s="1"/>
  <c r="AZ2" i="3"/>
  <c r="BV2" i="3" s="1"/>
  <c r="BO2" i="3"/>
  <c r="BP2" i="3"/>
  <c r="BT2" i="3"/>
  <c r="AC3" i="3"/>
  <c r="AD3" i="3"/>
  <c r="AE3" i="3"/>
  <c r="AF3" i="3"/>
  <c r="AM3" i="3"/>
  <c r="AO3" i="3"/>
  <c r="AS3" i="3"/>
  <c r="AT3" i="3" s="1"/>
  <c r="AU3" i="3"/>
  <c r="BM3" i="3" s="1"/>
  <c r="AW3" i="3"/>
  <c r="AX3" i="3"/>
  <c r="AY3" i="3"/>
  <c r="BQ3" i="3" s="1"/>
  <c r="AZ3" i="3"/>
  <c r="BG3" i="3"/>
  <c r="BO3" i="3"/>
  <c r="BP3" i="3"/>
  <c r="BT3" i="3"/>
  <c r="BV3" i="3"/>
  <c r="D66" i="3"/>
  <c r="AX65" i="3" s="1"/>
  <c r="AZ65" i="3"/>
  <c r="AZ64" i="3"/>
  <c r="AZ63" i="3"/>
  <c r="BV63" i="3" s="1"/>
  <c r="AZ62" i="3"/>
  <c r="AZ61" i="3"/>
  <c r="BV61" i="3" s="1"/>
  <c r="AZ60" i="3"/>
  <c r="AZ59" i="3"/>
  <c r="AZ58" i="3"/>
  <c r="AZ57" i="3"/>
  <c r="AZ56" i="3"/>
  <c r="AZ55" i="3"/>
  <c r="AZ54" i="3"/>
  <c r="AZ53" i="3"/>
  <c r="AZ52" i="3"/>
  <c r="AZ51" i="3"/>
  <c r="BV51" i="3" s="1"/>
  <c r="AZ50" i="3"/>
  <c r="AZ49" i="3"/>
  <c r="BV49" i="3" s="1"/>
  <c r="AZ48" i="3"/>
  <c r="AZ47" i="3"/>
  <c r="AZ46" i="3"/>
  <c r="AZ45" i="3"/>
  <c r="AZ44" i="3"/>
  <c r="AZ43" i="3"/>
  <c r="AZ42" i="3"/>
  <c r="AZ41" i="3"/>
  <c r="AZ40" i="3"/>
  <c r="AZ39" i="3"/>
  <c r="AZ38" i="3"/>
  <c r="AZ37" i="3"/>
  <c r="AZ36" i="3"/>
  <c r="AZ35" i="3"/>
  <c r="AZ34" i="3"/>
  <c r="AZ33" i="3"/>
  <c r="AZ32" i="3"/>
  <c r="AZ31" i="3"/>
  <c r="AZ30" i="3"/>
  <c r="AZ29" i="3"/>
  <c r="AZ28" i="3"/>
  <c r="AZ27" i="3"/>
  <c r="AZ26" i="3"/>
  <c r="AZ25" i="3"/>
  <c r="AZ24" i="3"/>
  <c r="AZ23" i="3"/>
  <c r="AZ22" i="3"/>
  <c r="AZ21" i="3"/>
  <c r="AZ20" i="3"/>
  <c r="AZ19" i="3"/>
  <c r="BV19" i="3" s="1"/>
  <c r="AZ18" i="3"/>
  <c r="AZ17" i="3"/>
  <c r="AZ16" i="3"/>
  <c r="AZ15" i="3"/>
  <c r="BV15" i="3" s="1"/>
  <c r="AZ14" i="3"/>
  <c r="AZ13" i="3"/>
  <c r="AZ12" i="3"/>
  <c r="AZ11" i="3"/>
  <c r="AZ10" i="3"/>
  <c r="AZ9" i="3"/>
  <c r="AZ8" i="3"/>
  <c r="AZ7" i="3"/>
  <c r="AZ6" i="3"/>
  <c r="AZ5" i="3"/>
  <c r="AZ4" i="3"/>
  <c r="AY65" i="3"/>
  <c r="AY64" i="3"/>
  <c r="AY63" i="3"/>
  <c r="BQ63" i="3" s="1"/>
  <c r="AY62" i="3"/>
  <c r="AY61" i="3"/>
  <c r="BQ61" i="3" s="1"/>
  <c r="AY60" i="3"/>
  <c r="AY59" i="3"/>
  <c r="BQ59" i="3" s="1"/>
  <c r="AY58" i="3"/>
  <c r="AY57" i="3"/>
  <c r="BQ57" i="3" s="1"/>
  <c r="AY56" i="3"/>
  <c r="AY55" i="3"/>
  <c r="BQ55" i="3" s="1"/>
  <c r="AY54" i="3"/>
  <c r="AY53" i="3"/>
  <c r="AY52" i="3"/>
  <c r="AY51" i="3"/>
  <c r="BQ51" i="3" s="1"/>
  <c r="AY50" i="3"/>
  <c r="AY49" i="3"/>
  <c r="AY48" i="3"/>
  <c r="AY47" i="3"/>
  <c r="BQ47" i="3" s="1"/>
  <c r="AY46" i="3"/>
  <c r="AY45" i="3"/>
  <c r="AY44" i="3"/>
  <c r="AY43" i="3"/>
  <c r="BQ43" i="3" s="1"/>
  <c r="AY42" i="3"/>
  <c r="AY41" i="3"/>
  <c r="BQ41" i="3" s="1"/>
  <c r="AY40" i="3"/>
  <c r="AY39" i="3"/>
  <c r="BQ39" i="3" s="1"/>
  <c r="AY38" i="3"/>
  <c r="AY37" i="3"/>
  <c r="AY36" i="3"/>
  <c r="AY35" i="3"/>
  <c r="BQ35" i="3" s="1"/>
  <c r="AY34" i="3"/>
  <c r="AY33" i="3"/>
  <c r="AY32" i="3"/>
  <c r="AY31" i="3"/>
  <c r="BQ31" i="3" s="1"/>
  <c r="AY30" i="3"/>
  <c r="AY29" i="3"/>
  <c r="BQ29" i="3" s="1"/>
  <c r="AY28" i="3"/>
  <c r="AY27" i="3"/>
  <c r="BQ27" i="3" s="1"/>
  <c r="AY26" i="3"/>
  <c r="AY25" i="3"/>
  <c r="BQ25" i="3" s="1"/>
  <c r="AY24" i="3"/>
  <c r="AY23" i="3"/>
  <c r="BQ23" i="3" s="1"/>
  <c r="AY22" i="3"/>
  <c r="AY21" i="3"/>
  <c r="AY20" i="3"/>
  <c r="AY19" i="3"/>
  <c r="BQ19" i="3" s="1"/>
  <c r="AY18" i="3"/>
  <c r="AY17" i="3"/>
  <c r="AY16" i="3"/>
  <c r="AY15" i="3"/>
  <c r="BQ15" i="3" s="1"/>
  <c r="AY14" i="3"/>
  <c r="AY13" i="3"/>
  <c r="AY12" i="3"/>
  <c r="AY11" i="3"/>
  <c r="BQ11" i="3" s="1"/>
  <c r="AY10" i="3"/>
  <c r="AY9" i="3"/>
  <c r="BQ9" i="3" s="1"/>
  <c r="AY8" i="3"/>
  <c r="AY7" i="3"/>
  <c r="BQ7" i="3" s="1"/>
  <c r="AY6" i="3"/>
  <c r="AY5" i="3"/>
  <c r="AY4" i="3"/>
  <c r="AO65" i="3"/>
  <c r="BG65" i="3" s="1"/>
  <c r="AO64" i="3"/>
  <c r="BG64" i="3" s="1"/>
  <c r="AO63" i="3"/>
  <c r="BG63" i="3" s="1"/>
  <c r="AO62" i="3"/>
  <c r="BG62" i="3" s="1"/>
  <c r="AO61" i="3"/>
  <c r="BG61" i="3" s="1"/>
  <c r="AO60" i="3"/>
  <c r="BG60" i="3" s="1"/>
  <c r="AO59" i="3"/>
  <c r="BG59" i="3" s="1"/>
  <c r="AO58" i="3"/>
  <c r="BG58" i="3" s="1"/>
  <c r="AO57" i="3"/>
  <c r="BG57" i="3" s="1"/>
  <c r="AO56" i="3"/>
  <c r="BG56" i="3" s="1"/>
  <c r="AO55" i="3"/>
  <c r="BG55" i="3" s="1"/>
  <c r="AO54" i="3"/>
  <c r="BG54" i="3" s="1"/>
  <c r="AO53" i="3"/>
  <c r="BG53" i="3" s="1"/>
  <c r="AO52" i="3"/>
  <c r="BG52" i="3" s="1"/>
  <c r="AO51" i="3"/>
  <c r="BG51" i="3" s="1"/>
  <c r="AO50" i="3"/>
  <c r="BG50" i="3" s="1"/>
  <c r="AO49" i="3"/>
  <c r="BG49" i="3" s="1"/>
  <c r="AO48" i="3"/>
  <c r="BG48" i="3" s="1"/>
  <c r="AO47" i="3"/>
  <c r="BG47" i="3" s="1"/>
  <c r="AO46" i="3"/>
  <c r="BG46" i="3" s="1"/>
  <c r="AO45" i="3"/>
  <c r="BG45" i="3" s="1"/>
  <c r="AO44" i="3"/>
  <c r="BG44" i="3" s="1"/>
  <c r="AO43" i="3"/>
  <c r="BG43" i="3" s="1"/>
  <c r="AO42" i="3"/>
  <c r="BG42" i="3" s="1"/>
  <c r="AO41" i="3"/>
  <c r="BG41" i="3" s="1"/>
  <c r="AO40" i="3"/>
  <c r="BG40" i="3" s="1"/>
  <c r="AO39" i="3"/>
  <c r="BG39" i="3" s="1"/>
  <c r="AO38" i="3"/>
  <c r="BG38" i="3" s="1"/>
  <c r="AO37" i="3"/>
  <c r="BG37" i="3" s="1"/>
  <c r="AO36" i="3"/>
  <c r="BG36" i="3" s="1"/>
  <c r="AO35" i="3"/>
  <c r="BG35" i="3" s="1"/>
  <c r="AO34" i="3"/>
  <c r="BG34" i="3" s="1"/>
  <c r="AO33" i="3"/>
  <c r="BG33" i="3" s="1"/>
  <c r="AO32" i="3"/>
  <c r="BG32" i="3" s="1"/>
  <c r="AO31" i="3"/>
  <c r="BG31" i="3" s="1"/>
  <c r="AO30" i="3"/>
  <c r="BG30" i="3" s="1"/>
  <c r="AO29" i="3"/>
  <c r="BG29" i="3" s="1"/>
  <c r="AO28" i="3"/>
  <c r="BG28" i="3" s="1"/>
  <c r="AO27" i="3"/>
  <c r="BG27" i="3" s="1"/>
  <c r="AO26" i="3"/>
  <c r="BG26" i="3" s="1"/>
  <c r="AO25" i="3"/>
  <c r="BG25" i="3" s="1"/>
  <c r="AO24" i="3"/>
  <c r="BG24" i="3" s="1"/>
  <c r="AO23" i="3"/>
  <c r="BG23" i="3" s="1"/>
  <c r="AO22" i="3"/>
  <c r="BG22" i="3" s="1"/>
  <c r="AO21" i="3"/>
  <c r="BG21" i="3" s="1"/>
  <c r="AO20" i="3"/>
  <c r="BG20" i="3" s="1"/>
  <c r="AO19" i="3"/>
  <c r="BG19" i="3" s="1"/>
  <c r="AO18" i="3"/>
  <c r="BG18" i="3" s="1"/>
  <c r="AO17" i="3"/>
  <c r="BG17" i="3" s="1"/>
  <c r="AO16" i="3"/>
  <c r="BG16" i="3" s="1"/>
  <c r="AO15" i="3"/>
  <c r="BG15" i="3" s="1"/>
  <c r="AO14" i="3"/>
  <c r="BG14" i="3" s="1"/>
  <c r="AO13" i="3"/>
  <c r="BG13" i="3" s="1"/>
  <c r="AO12" i="3"/>
  <c r="BG12" i="3" s="1"/>
  <c r="AO11" i="3"/>
  <c r="BG11" i="3" s="1"/>
  <c r="AO10" i="3"/>
  <c r="BG10" i="3" s="1"/>
  <c r="AO9" i="3"/>
  <c r="BG9" i="3" s="1"/>
  <c r="AO8" i="3"/>
  <c r="BG8" i="3" s="1"/>
  <c r="AO7" i="3"/>
  <c r="BG7" i="3" s="1"/>
  <c r="AO6" i="3"/>
  <c r="BG6" i="3" s="1"/>
  <c r="AO5" i="3"/>
  <c r="BG5" i="3" s="1"/>
  <c r="AO4" i="3"/>
  <c r="BG4" i="3" s="1"/>
  <c r="BP65" i="3"/>
  <c r="BP64" i="3"/>
  <c r="BP63" i="3"/>
  <c r="BP62" i="3"/>
  <c r="BP61" i="3"/>
  <c r="BP60" i="3"/>
  <c r="BP59" i="3"/>
  <c r="BP58" i="3"/>
  <c r="BP57" i="3"/>
  <c r="BP56" i="3"/>
  <c r="BP55" i="3"/>
  <c r="BP54" i="3"/>
  <c r="BP53" i="3"/>
  <c r="BP52" i="3"/>
  <c r="BP51" i="3"/>
  <c r="BP50" i="3"/>
  <c r="BP49" i="3"/>
  <c r="BP48" i="3"/>
  <c r="BP47" i="3"/>
  <c r="BP46" i="3"/>
  <c r="BP45" i="3"/>
  <c r="BP44" i="3"/>
  <c r="BP43" i="3"/>
  <c r="BP42" i="3"/>
  <c r="BP41" i="3"/>
  <c r="BP40" i="3"/>
  <c r="BP39" i="3"/>
  <c r="BP38" i="3"/>
  <c r="BP37" i="3"/>
  <c r="BP36" i="3"/>
  <c r="BP35" i="3"/>
  <c r="BP34" i="3"/>
  <c r="BP33" i="3"/>
  <c r="BP32" i="3"/>
  <c r="BP31" i="3"/>
  <c r="BP30" i="3"/>
  <c r="BP29" i="3"/>
  <c r="BP28" i="3"/>
  <c r="BP27" i="3"/>
  <c r="BP26" i="3"/>
  <c r="BP25" i="3"/>
  <c r="BP24" i="3"/>
  <c r="BP23" i="3"/>
  <c r="BP22" i="3"/>
  <c r="BP21" i="3"/>
  <c r="BP20" i="3"/>
  <c r="BP19" i="3"/>
  <c r="BP18" i="3"/>
  <c r="BP17" i="3"/>
  <c r="BP16" i="3"/>
  <c r="BP15" i="3"/>
  <c r="BP14" i="3"/>
  <c r="BP13" i="3"/>
  <c r="BP12" i="3"/>
  <c r="BP11" i="3"/>
  <c r="BP10" i="3"/>
  <c r="BP9" i="3"/>
  <c r="BP8" i="3"/>
  <c r="BP7" i="3"/>
  <c r="BP6" i="3"/>
  <c r="BP5" i="3"/>
  <c r="BP4" i="3"/>
  <c r="AM4" i="3"/>
  <c r="AM5" i="3" s="1"/>
  <c r="AM6" i="3"/>
  <c r="AM7" i="3" s="1"/>
  <c r="AS65" i="3"/>
  <c r="AS64" i="3"/>
  <c r="AS63" i="3"/>
  <c r="AS62" i="3"/>
  <c r="AS61" i="3"/>
  <c r="BK61" i="3" s="1"/>
  <c r="AS60" i="3"/>
  <c r="AS59" i="3"/>
  <c r="AS58" i="3"/>
  <c r="AS57" i="3"/>
  <c r="BK57" i="3" s="1"/>
  <c r="AS56" i="3"/>
  <c r="AT56" i="3" s="1"/>
  <c r="AS55" i="3"/>
  <c r="AS54" i="3"/>
  <c r="AT55" i="3" s="1"/>
  <c r="AS53" i="3"/>
  <c r="BK53" i="3" s="1"/>
  <c r="AS52" i="3"/>
  <c r="AS51" i="3"/>
  <c r="AS50" i="3"/>
  <c r="BK50" i="3" s="1"/>
  <c r="AS49" i="3"/>
  <c r="AS48" i="3"/>
  <c r="BK48" i="3" s="1"/>
  <c r="AS47" i="3"/>
  <c r="AS46" i="3"/>
  <c r="AS45" i="3"/>
  <c r="BK45" i="3" s="1"/>
  <c r="AS44" i="3"/>
  <c r="AT44" i="3" s="1"/>
  <c r="AS43" i="3"/>
  <c r="AS42" i="3"/>
  <c r="AS41" i="3"/>
  <c r="BK41" i="3" s="1"/>
  <c r="AS40" i="3"/>
  <c r="AT40" i="3" s="1"/>
  <c r="AS39" i="3"/>
  <c r="AS38" i="3"/>
  <c r="BK38" i="3" s="1"/>
  <c r="AS37" i="3"/>
  <c r="BK37" i="3" s="1"/>
  <c r="AS36" i="3"/>
  <c r="AT37" i="3" s="1"/>
  <c r="AS35" i="3"/>
  <c r="AS34" i="3"/>
  <c r="BK34" i="3" s="1"/>
  <c r="AS33" i="3"/>
  <c r="AS32" i="3"/>
  <c r="BK32" i="3" s="1"/>
  <c r="AS31" i="3"/>
  <c r="AS30" i="3"/>
  <c r="AS29" i="3"/>
  <c r="BK29" i="3" s="1"/>
  <c r="AS28" i="3"/>
  <c r="AT29" i="3" s="1"/>
  <c r="AS27" i="3"/>
  <c r="AS26" i="3"/>
  <c r="AS25" i="3"/>
  <c r="BK25" i="3" s="1"/>
  <c r="AS24" i="3"/>
  <c r="AT24" i="3" s="1"/>
  <c r="AS23" i="3"/>
  <c r="AS22" i="3"/>
  <c r="AS21" i="3"/>
  <c r="BK21" i="3" s="1"/>
  <c r="AS20" i="3"/>
  <c r="BK20" i="3" s="1"/>
  <c r="AS19" i="3"/>
  <c r="AS18" i="3"/>
  <c r="BK18" i="3" s="1"/>
  <c r="AS17" i="3"/>
  <c r="AS16" i="3"/>
  <c r="BK16" i="3" s="1"/>
  <c r="BL16" i="3" s="1"/>
  <c r="AS15" i="3"/>
  <c r="AS14" i="3"/>
  <c r="AS13" i="3"/>
  <c r="BK13" i="3" s="1"/>
  <c r="AS12" i="3"/>
  <c r="BK12" i="3" s="1"/>
  <c r="BL12" i="3" s="1"/>
  <c r="AS11" i="3"/>
  <c r="AS10" i="3"/>
  <c r="AS9" i="3"/>
  <c r="BK9" i="3" s="1"/>
  <c r="AS8" i="3"/>
  <c r="AT9" i="3" s="1"/>
  <c r="AS7" i="3"/>
  <c r="AS6" i="3"/>
  <c r="AT7" i="3" s="1"/>
  <c r="AS5" i="3"/>
  <c r="BK5" i="3" s="1"/>
  <c r="AS4" i="3"/>
  <c r="BK4" i="3" s="1"/>
  <c r="AX64" i="3"/>
  <c r="AX63" i="3"/>
  <c r="AX62" i="3"/>
  <c r="AX61" i="3"/>
  <c r="AX60" i="3"/>
  <c r="AX59" i="3"/>
  <c r="AX58" i="3"/>
  <c r="AX57" i="3"/>
  <c r="AX56" i="3"/>
  <c r="AX55" i="3"/>
  <c r="AX54" i="3"/>
  <c r="AX53" i="3"/>
  <c r="AX52" i="3"/>
  <c r="AX51" i="3"/>
  <c r="AX50" i="3"/>
  <c r="AX49" i="3"/>
  <c r="AX48" i="3"/>
  <c r="AX47" i="3"/>
  <c r="AX46" i="3"/>
  <c r="AX45" i="3"/>
  <c r="AX44" i="3"/>
  <c r="AX43" i="3"/>
  <c r="AX42" i="3"/>
  <c r="AX41" i="3"/>
  <c r="AX40" i="3"/>
  <c r="AX39" i="3"/>
  <c r="AX38" i="3"/>
  <c r="AX37" i="3"/>
  <c r="AX36" i="3"/>
  <c r="AX35" i="3"/>
  <c r="AX34" i="3"/>
  <c r="AX33" i="3"/>
  <c r="AX32" i="3"/>
  <c r="AX31" i="3"/>
  <c r="AX30" i="3"/>
  <c r="AX29" i="3"/>
  <c r="AX28" i="3"/>
  <c r="AX27" i="3"/>
  <c r="AX26" i="3"/>
  <c r="AX25" i="3"/>
  <c r="AX24" i="3"/>
  <c r="AX23" i="3"/>
  <c r="AX22" i="3"/>
  <c r="AX21" i="3"/>
  <c r="AX20" i="3"/>
  <c r="AX19" i="3"/>
  <c r="AX18" i="3"/>
  <c r="AX17" i="3"/>
  <c r="AX16" i="3"/>
  <c r="AX15" i="3"/>
  <c r="AX14" i="3"/>
  <c r="AX13" i="3"/>
  <c r="AX12" i="3"/>
  <c r="AX11" i="3"/>
  <c r="AX10" i="3"/>
  <c r="AX9" i="3"/>
  <c r="AX8" i="3"/>
  <c r="AX7" i="3"/>
  <c r="AX6" i="3"/>
  <c r="AX5" i="3"/>
  <c r="AX4" i="3"/>
  <c r="AD65" i="3"/>
  <c r="AC65" i="3"/>
  <c r="AD64" i="3"/>
  <c r="AC64" i="3"/>
  <c r="AD63" i="3"/>
  <c r="AC63" i="3"/>
  <c r="AD62" i="3"/>
  <c r="AC62" i="3"/>
  <c r="AD61" i="3"/>
  <c r="AC61" i="3"/>
  <c r="AD60" i="3"/>
  <c r="AC60" i="3"/>
  <c r="AD59" i="3"/>
  <c r="AC59" i="3"/>
  <c r="AD58" i="3"/>
  <c r="AC58" i="3"/>
  <c r="AD57" i="3"/>
  <c r="AC57" i="3"/>
  <c r="AD56" i="3"/>
  <c r="AC56" i="3"/>
  <c r="AD55" i="3"/>
  <c r="AC55" i="3"/>
  <c r="AD54" i="3"/>
  <c r="AC54" i="3"/>
  <c r="AD53" i="3"/>
  <c r="AC53" i="3"/>
  <c r="AD52" i="3"/>
  <c r="AC52" i="3"/>
  <c r="AD51" i="3"/>
  <c r="AC51" i="3"/>
  <c r="AD50" i="3"/>
  <c r="AC50" i="3"/>
  <c r="AD49" i="3"/>
  <c r="AC49" i="3"/>
  <c r="AD48" i="3"/>
  <c r="AC48" i="3"/>
  <c r="AD47" i="3"/>
  <c r="AC47" i="3"/>
  <c r="AD46" i="3"/>
  <c r="AC46" i="3"/>
  <c r="AD45" i="3"/>
  <c r="AC45" i="3"/>
  <c r="AD44" i="3"/>
  <c r="AC44" i="3"/>
  <c r="AD43" i="3"/>
  <c r="AC43" i="3"/>
  <c r="AD42" i="3"/>
  <c r="AC42" i="3"/>
  <c r="AD41" i="3"/>
  <c r="AC41" i="3"/>
  <c r="AD40" i="3"/>
  <c r="AC40" i="3"/>
  <c r="AD39" i="3"/>
  <c r="AC39" i="3"/>
  <c r="AD38" i="3"/>
  <c r="AC38" i="3"/>
  <c r="AD37" i="3"/>
  <c r="AC37" i="3"/>
  <c r="AD36" i="3"/>
  <c r="AC36" i="3"/>
  <c r="AD35" i="3"/>
  <c r="AC35" i="3"/>
  <c r="AD34" i="3"/>
  <c r="AC34" i="3"/>
  <c r="AD33" i="3"/>
  <c r="AC33" i="3"/>
  <c r="AD32" i="3"/>
  <c r="AC32" i="3"/>
  <c r="AD31" i="3"/>
  <c r="AC31" i="3"/>
  <c r="AD30" i="3"/>
  <c r="AC30" i="3"/>
  <c r="AD29" i="3"/>
  <c r="AC29" i="3"/>
  <c r="AD28" i="3"/>
  <c r="AC28" i="3"/>
  <c r="AD27" i="3"/>
  <c r="AC27" i="3"/>
  <c r="AD26" i="3"/>
  <c r="AC26" i="3"/>
  <c r="AD25" i="3"/>
  <c r="AC25" i="3"/>
  <c r="AD24" i="3"/>
  <c r="AC24" i="3"/>
  <c r="AD23" i="3"/>
  <c r="AC23" i="3"/>
  <c r="AD22" i="3"/>
  <c r="AC22" i="3"/>
  <c r="AD21" i="3"/>
  <c r="AC21" i="3"/>
  <c r="AD20" i="3"/>
  <c r="AC20" i="3"/>
  <c r="AD19" i="3"/>
  <c r="AC19" i="3"/>
  <c r="AD18" i="3"/>
  <c r="AC18" i="3"/>
  <c r="AD17" i="3"/>
  <c r="AC17" i="3"/>
  <c r="AD16" i="3"/>
  <c r="AC16" i="3"/>
  <c r="AD15" i="3"/>
  <c r="AC15" i="3"/>
  <c r="AD14" i="3"/>
  <c r="AC14" i="3"/>
  <c r="AD13" i="3"/>
  <c r="AC13" i="3"/>
  <c r="AD12" i="3"/>
  <c r="AC12" i="3"/>
  <c r="AD11" i="3"/>
  <c r="AC11" i="3"/>
  <c r="AD10" i="3"/>
  <c r="AC10" i="3"/>
  <c r="AD9" i="3"/>
  <c r="AC9" i="3"/>
  <c r="AD8" i="3"/>
  <c r="AC8" i="3"/>
  <c r="AD7" i="3"/>
  <c r="AC7" i="3"/>
  <c r="AD6" i="3"/>
  <c r="AC6" i="3"/>
  <c r="AD5" i="3"/>
  <c r="AC5" i="3"/>
  <c r="AD4" i="3"/>
  <c r="AC4" i="3"/>
  <c r="AF65" i="3"/>
  <c r="AE65" i="3"/>
  <c r="AF64" i="3"/>
  <c r="AE64" i="3"/>
  <c r="AF63" i="3"/>
  <c r="AE63" i="3"/>
  <c r="AF62" i="3"/>
  <c r="AE62" i="3"/>
  <c r="AF61" i="3"/>
  <c r="AE61" i="3"/>
  <c r="AF60" i="3"/>
  <c r="AE60" i="3"/>
  <c r="AF59" i="3"/>
  <c r="AE59" i="3"/>
  <c r="AF58" i="3"/>
  <c r="AE58" i="3"/>
  <c r="AF57" i="3"/>
  <c r="AE57" i="3"/>
  <c r="AF56" i="3"/>
  <c r="AE56" i="3"/>
  <c r="AF55" i="3"/>
  <c r="AE55" i="3"/>
  <c r="AF54" i="3"/>
  <c r="AE54" i="3"/>
  <c r="AF53" i="3"/>
  <c r="AE53" i="3"/>
  <c r="AF52" i="3"/>
  <c r="AE52" i="3"/>
  <c r="AF51" i="3"/>
  <c r="AE51" i="3"/>
  <c r="AF50" i="3"/>
  <c r="AE50" i="3"/>
  <c r="AF49" i="3"/>
  <c r="AE49" i="3"/>
  <c r="AF48" i="3"/>
  <c r="AE48" i="3"/>
  <c r="AF47" i="3"/>
  <c r="AE47" i="3"/>
  <c r="AF46" i="3"/>
  <c r="AE46" i="3"/>
  <c r="AF45" i="3"/>
  <c r="AE45" i="3"/>
  <c r="AF44" i="3"/>
  <c r="AE44" i="3"/>
  <c r="AF43" i="3"/>
  <c r="AE43" i="3"/>
  <c r="AF42" i="3"/>
  <c r="AE42" i="3"/>
  <c r="AF41" i="3"/>
  <c r="AE41" i="3"/>
  <c r="AF40" i="3"/>
  <c r="AE40" i="3"/>
  <c r="AF39" i="3"/>
  <c r="AE39" i="3"/>
  <c r="AF38" i="3"/>
  <c r="AE38" i="3"/>
  <c r="AF37" i="3"/>
  <c r="AE37" i="3"/>
  <c r="AF36" i="3"/>
  <c r="AE36" i="3"/>
  <c r="AF35" i="3"/>
  <c r="AE35" i="3"/>
  <c r="AF34" i="3"/>
  <c r="AE34" i="3"/>
  <c r="AF33" i="3"/>
  <c r="AE33" i="3"/>
  <c r="AF32" i="3"/>
  <c r="AE32" i="3"/>
  <c r="AF31" i="3"/>
  <c r="AE31" i="3"/>
  <c r="AF30" i="3"/>
  <c r="AE30" i="3"/>
  <c r="AF29" i="3"/>
  <c r="AE29" i="3"/>
  <c r="AF28" i="3"/>
  <c r="AE28" i="3"/>
  <c r="AF27" i="3"/>
  <c r="AE27" i="3"/>
  <c r="AF26" i="3"/>
  <c r="AE26" i="3"/>
  <c r="AF25" i="3"/>
  <c r="AE25" i="3"/>
  <c r="AF24" i="3"/>
  <c r="AE24" i="3"/>
  <c r="AF23" i="3"/>
  <c r="AE23" i="3"/>
  <c r="AF22" i="3"/>
  <c r="AE22" i="3"/>
  <c r="AF21" i="3"/>
  <c r="AE21" i="3"/>
  <c r="AF20" i="3"/>
  <c r="AE20" i="3"/>
  <c r="AF19" i="3"/>
  <c r="AE19" i="3"/>
  <c r="AF18" i="3"/>
  <c r="AE18" i="3"/>
  <c r="AF17" i="3"/>
  <c r="AE17" i="3"/>
  <c r="AF16" i="3"/>
  <c r="AE16" i="3"/>
  <c r="AF15" i="3"/>
  <c r="AE15" i="3"/>
  <c r="AF14" i="3"/>
  <c r="AE14" i="3"/>
  <c r="AF13" i="3"/>
  <c r="AE13" i="3"/>
  <c r="AF12" i="3"/>
  <c r="AE12" i="3"/>
  <c r="AF11" i="3"/>
  <c r="AE11" i="3"/>
  <c r="AF10" i="3"/>
  <c r="AE10" i="3"/>
  <c r="AF9" i="3"/>
  <c r="AE9" i="3"/>
  <c r="AF8" i="3"/>
  <c r="AE8" i="3"/>
  <c r="AF7" i="3"/>
  <c r="AE7" i="3"/>
  <c r="AF6" i="3"/>
  <c r="AE6" i="3"/>
  <c r="AF5" i="3"/>
  <c r="AE5" i="3"/>
  <c r="AF4" i="3"/>
  <c r="AE4" i="3"/>
  <c r="AW64" i="3"/>
  <c r="AW63" i="3"/>
  <c r="AW62" i="3"/>
  <c r="AW61" i="3"/>
  <c r="AW60" i="3"/>
  <c r="AW59" i="3"/>
  <c r="AW58" i="3"/>
  <c r="AW57" i="3"/>
  <c r="AW56" i="3"/>
  <c r="AW55" i="3"/>
  <c r="AW54" i="3"/>
  <c r="AW53" i="3"/>
  <c r="AW52" i="3"/>
  <c r="AW51" i="3"/>
  <c r="AW50" i="3"/>
  <c r="AW49" i="3"/>
  <c r="AW48" i="3"/>
  <c r="AW47" i="3"/>
  <c r="AW46" i="3"/>
  <c r="AW45" i="3"/>
  <c r="AW44" i="3"/>
  <c r="AW43" i="3"/>
  <c r="AW42" i="3"/>
  <c r="AW41" i="3"/>
  <c r="AW40" i="3"/>
  <c r="AW39" i="3"/>
  <c r="AW38" i="3"/>
  <c r="AW37" i="3"/>
  <c r="AW36" i="3"/>
  <c r="AW35" i="3"/>
  <c r="AW34" i="3"/>
  <c r="AW33" i="3"/>
  <c r="AW32" i="3"/>
  <c r="AW31" i="3"/>
  <c r="AW30" i="3"/>
  <c r="AW29" i="3"/>
  <c r="AW28" i="3"/>
  <c r="AW27" i="3"/>
  <c r="AW26" i="3"/>
  <c r="AW25" i="3"/>
  <c r="AW24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W7" i="3"/>
  <c r="AW6" i="3"/>
  <c r="AW5" i="3"/>
  <c r="AW4" i="3"/>
  <c r="BT65" i="3"/>
  <c r="BO65" i="3"/>
  <c r="BT64" i="3"/>
  <c r="BO64" i="3"/>
  <c r="BT63" i="3"/>
  <c r="BO63" i="3"/>
  <c r="BT62" i="3"/>
  <c r="BO62" i="3"/>
  <c r="BT61" i="3"/>
  <c r="BO61" i="3"/>
  <c r="BT60" i="3"/>
  <c r="BO60" i="3"/>
  <c r="BT59" i="3"/>
  <c r="BO59" i="3"/>
  <c r="BT58" i="3"/>
  <c r="BO58" i="3"/>
  <c r="BT57" i="3"/>
  <c r="BO57" i="3"/>
  <c r="BT56" i="3"/>
  <c r="BO56" i="3"/>
  <c r="BT55" i="3"/>
  <c r="BO55" i="3"/>
  <c r="BT54" i="3"/>
  <c r="BO54" i="3"/>
  <c r="BT53" i="3"/>
  <c r="BO53" i="3"/>
  <c r="BT52" i="3"/>
  <c r="BO52" i="3"/>
  <c r="BT51" i="3"/>
  <c r="BO51" i="3"/>
  <c r="BT50" i="3"/>
  <c r="BO50" i="3"/>
  <c r="BT49" i="3"/>
  <c r="BO49" i="3"/>
  <c r="BT48" i="3"/>
  <c r="BO48" i="3"/>
  <c r="BT47" i="3"/>
  <c r="BO47" i="3"/>
  <c r="BT46" i="3"/>
  <c r="BO46" i="3"/>
  <c r="BT45" i="3"/>
  <c r="BO45" i="3"/>
  <c r="BT44" i="3"/>
  <c r="BO44" i="3"/>
  <c r="BT43" i="3"/>
  <c r="BO43" i="3"/>
  <c r="BT42" i="3"/>
  <c r="BO42" i="3"/>
  <c r="BT41" i="3"/>
  <c r="BO41" i="3"/>
  <c r="BT40" i="3"/>
  <c r="BO40" i="3"/>
  <c r="BT39" i="3"/>
  <c r="BO39" i="3"/>
  <c r="BT38" i="3"/>
  <c r="BO38" i="3"/>
  <c r="BT37" i="3"/>
  <c r="BO37" i="3"/>
  <c r="BT36" i="3"/>
  <c r="BO36" i="3"/>
  <c r="BT35" i="3"/>
  <c r="BO35" i="3"/>
  <c r="BT34" i="3"/>
  <c r="BO34" i="3"/>
  <c r="BT33" i="3"/>
  <c r="BO33" i="3"/>
  <c r="BT32" i="3"/>
  <c r="BO32" i="3"/>
  <c r="BT31" i="3"/>
  <c r="BO31" i="3"/>
  <c r="BT30" i="3"/>
  <c r="BO30" i="3"/>
  <c r="BT29" i="3"/>
  <c r="BO29" i="3"/>
  <c r="BT28" i="3"/>
  <c r="BO28" i="3"/>
  <c r="BT27" i="3"/>
  <c r="BO27" i="3"/>
  <c r="BT26" i="3"/>
  <c r="BO26" i="3"/>
  <c r="BT25" i="3"/>
  <c r="BO25" i="3"/>
  <c r="BT24" i="3"/>
  <c r="BO24" i="3"/>
  <c r="BT23" i="3"/>
  <c r="BO23" i="3"/>
  <c r="BT22" i="3"/>
  <c r="BO22" i="3"/>
  <c r="BT21" i="3"/>
  <c r="BO21" i="3"/>
  <c r="BT20" i="3"/>
  <c r="BO20" i="3"/>
  <c r="BT19" i="3"/>
  <c r="BO19" i="3"/>
  <c r="BT18" i="3"/>
  <c r="BO18" i="3"/>
  <c r="BT17" i="3"/>
  <c r="BO17" i="3"/>
  <c r="BT16" i="3"/>
  <c r="BO16" i="3"/>
  <c r="BT15" i="3"/>
  <c r="BO15" i="3"/>
  <c r="BT14" i="3"/>
  <c r="BO14" i="3"/>
  <c r="BT13" i="3"/>
  <c r="BO13" i="3"/>
  <c r="BT12" i="3"/>
  <c r="BO12" i="3"/>
  <c r="BT11" i="3"/>
  <c r="BO11" i="3"/>
  <c r="BT10" i="3"/>
  <c r="BO10" i="3"/>
  <c r="BT9" i="3"/>
  <c r="BO9" i="3"/>
  <c r="BT8" i="3"/>
  <c r="BO8" i="3"/>
  <c r="BT7" i="3"/>
  <c r="BO7" i="3"/>
  <c r="BT6" i="3"/>
  <c r="BO6" i="3"/>
  <c r="BT5" i="3"/>
  <c r="BO5" i="3"/>
  <c r="BT4" i="3"/>
  <c r="BO4" i="3"/>
  <c r="AU65" i="3"/>
  <c r="BM65" i="3" s="1"/>
  <c r="AU64" i="3"/>
  <c r="AU63" i="3"/>
  <c r="AU62" i="3"/>
  <c r="AU61" i="3"/>
  <c r="AU60" i="3"/>
  <c r="BM60" i="3" s="1"/>
  <c r="BN60" i="3" s="1"/>
  <c r="AU59" i="3"/>
  <c r="AU58" i="3"/>
  <c r="AU57" i="3"/>
  <c r="BM57" i="3" s="1"/>
  <c r="AU56" i="3"/>
  <c r="AV56" i="3" s="1"/>
  <c r="AU55" i="3"/>
  <c r="AU54" i="3"/>
  <c r="AV54" i="3" s="1"/>
  <c r="AU53" i="3"/>
  <c r="AU52" i="3"/>
  <c r="BM52" i="3" s="1"/>
  <c r="AU51" i="3"/>
  <c r="AU50" i="3"/>
  <c r="AU49" i="3"/>
  <c r="BM49" i="3" s="1"/>
  <c r="AU48" i="3"/>
  <c r="BM48" i="3" s="1"/>
  <c r="AU47" i="3"/>
  <c r="AU46" i="3"/>
  <c r="AU45" i="3"/>
  <c r="AU44" i="3"/>
  <c r="AU43" i="3"/>
  <c r="AU42" i="3"/>
  <c r="AU41" i="3"/>
  <c r="BM41" i="3" s="1"/>
  <c r="AU40" i="3"/>
  <c r="BM40" i="3" s="1"/>
  <c r="AU39" i="3"/>
  <c r="AU38" i="3"/>
  <c r="BM38" i="3" s="1"/>
  <c r="AU37" i="3"/>
  <c r="AU36" i="3"/>
  <c r="BM36" i="3" s="1"/>
  <c r="BN36" i="3" s="1"/>
  <c r="AU35" i="3"/>
  <c r="AU34" i="3"/>
  <c r="BM34" i="3" s="1"/>
  <c r="AU33" i="3"/>
  <c r="AU32" i="3"/>
  <c r="BM32" i="3" s="1"/>
  <c r="AU31" i="3"/>
  <c r="BM31" i="3" s="1"/>
  <c r="AU30" i="3"/>
  <c r="BM30" i="3" s="1"/>
  <c r="BN30" i="3" s="1"/>
  <c r="AU29" i="3"/>
  <c r="BM29" i="3" s="1"/>
  <c r="AU28" i="3"/>
  <c r="BM28" i="3" s="1"/>
  <c r="AU27" i="3"/>
  <c r="BM27" i="3" s="1"/>
  <c r="AU26" i="3"/>
  <c r="BM26" i="3" s="1"/>
  <c r="AU25" i="3"/>
  <c r="AU24" i="3"/>
  <c r="AV24" i="3" s="1"/>
  <c r="AU23" i="3"/>
  <c r="BM23" i="3" s="1"/>
  <c r="AU22" i="3"/>
  <c r="BM22" i="3" s="1"/>
  <c r="AU21" i="3"/>
  <c r="AU20" i="3"/>
  <c r="AV21" i="3" s="1"/>
  <c r="AU19" i="3"/>
  <c r="BM19" i="3" s="1"/>
  <c r="AU18" i="3"/>
  <c r="AU17" i="3"/>
  <c r="AU16" i="3"/>
  <c r="AU15" i="3"/>
  <c r="BM15" i="3" s="1"/>
  <c r="AU14" i="3"/>
  <c r="BM14" i="3" s="1"/>
  <c r="AU13" i="3"/>
  <c r="AU12" i="3"/>
  <c r="AU11" i="3"/>
  <c r="BM11" i="3" s="1"/>
  <c r="AU10" i="3"/>
  <c r="BM10" i="3" s="1"/>
  <c r="AU9" i="3"/>
  <c r="AU8" i="3"/>
  <c r="AU7" i="3"/>
  <c r="BM7" i="3" s="1"/>
  <c r="AU6" i="3"/>
  <c r="AU5" i="3"/>
  <c r="AU4" i="3"/>
  <c r="AW65" i="3"/>
  <c r="BQ4" i="3"/>
  <c r="BQ5" i="3"/>
  <c r="AK4" i="3"/>
  <c r="BQ6" i="3"/>
  <c r="BV4" i="3"/>
  <c r="BQ8" i="3"/>
  <c r="BV5" i="3"/>
  <c r="BV6" i="3"/>
  <c r="BV7" i="3"/>
  <c r="BQ10" i="3"/>
  <c r="BV8" i="3"/>
  <c r="BV9" i="3"/>
  <c r="BQ12" i="3"/>
  <c r="BQ13" i="3"/>
  <c r="BV10" i="3"/>
  <c r="BQ14" i="3"/>
  <c r="BV11" i="3"/>
  <c r="BV12" i="3"/>
  <c r="BQ16" i="3"/>
  <c r="BV13" i="3"/>
  <c r="BQ17" i="3"/>
  <c r="BV14" i="3"/>
  <c r="BQ18" i="3"/>
  <c r="BV16" i="3"/>
  <c r="BV17" i="3"/>
  <c r="BQ20" i="3"/>
  <c r="BV18" i="3"/>
  <c r="BQ21" i="3"/>
  <c r="BQ22" i="3"/>
  <c r="BV20" i="3"/>
  <c r="BV21" i="3"/>
  <c r="BQ24" i="3"/>
  <c r="BV22" i="3"/>
  <c r="BQ26" i="3"/>
  <c r="BV23" i="3"/>
  <c r="BV24" i="3"/>
  <c r="BQ28" i="3"/>
  <c r="BV25" i="3"/>
  <c r="BV26" i="3"/>
  <c r="BV27" i="3"/>
  <c r="BQ30" i="3"/>
  <c r="BV28" i="3"/>
  <c r="BQ32" i="3"/>
  <c r="BV29" i="3"/>
  <c r="BV30" i="3"/>
  <c r="BQ33" i="3"/>
  <c r="BQ34" i="3"/>
  <c r="BV31" i="3"/>
  <c r="BV32" i="3"/>
  <c r="BV33" i="3"/>
  <c r="BQ36" i="3"/>
  <c r="BQ37" i="3"/>
  <c r="BV34" i="3"/>
  <c r="BV35" i="3"/>
  <c r="BQ38" i="3"/>
  <c r="BV36" i="3"/>
  <c r="BQ40" i="3"/>
  <c r="BV37" i="3"/>
  <c r="BV38" i="3"/>
  <c r="BV39" i="3"/>
  <c r="BQ42" i="3"/>
  <c r="BV40" i="3"/>
  <c r="BQ44" i="3"/>
  <c r="BV41" i="3"/>
  <c r="BQ45" i="3"/>
  <c r="BV42" i="3"/>
  <c r="BV43" i="3"/>
  <c r="BQ46" i="3"/>
  <c r="BV44" i="3"/>
  <c r="BQ48" i="3"/>
  <c r="BV45" i="3"/>
  <c r="BQ49" i="3"/>
  <c r="BV46" i="3"/>
  <c r="BQ50" i="3"/>
  <c r="BV47" i="3"/>
  <c r="BV48" i="3"/>
  <c r="BQ52" i="3"/>
  <c r="BV50" i="3"/>
  <c r="BQ53" i="3"/>
  <c r="BQ54" i="3"/>
  <c r="BV52" i="3"/>
  <c r="BV53" i="3"/>
  <c r="BQ56" i="3"/>
  <c r="BV54" i="3"/>
  <c r="BQ58" i="3"/>
  <c r="BV55" i="3"/>
  <c r="BV56" i="3"/>
  <c r="BQ60" i="3"/>
  <c r="BV57" i="3"/>
  <c r="BV58" i="3"/>
  <c r="BV59" i="3"/>
  <c r="BQ62" i="3"/>
  <c r="BV60" i="3"/>
  <c r="BQ65" i="3"/>
  <c r="BQ64" i="3"/>
  <c r="BV62" i="3"/>
  <c r="BV64" i="3"/>
  <c r="BV65" i="3"/>
  <c r="AK5" i="3"/>
  <c r="AK6" i="3" s="1"/>
  <c r="BM45" i="3"/>
  <c r="BM53" i="3"/>
  <c r="BM59" i="3"/>
  <c r="BM63" i="3"/>
  <c r="AV11" i="3"/>
  <c r="AV23" i="3"/>
  <c r="BM35" i="3"/>
  <c r="AV43" i="3"/>
  <c r="BM43" i="3"/>
  <c r="BM51" i="3"/>
  <c r="BM33" i="3"/>
  <c r="AV49" i="3"/>
  <c r="BM61" i="3"/>
  <c r="BM39" i="3"/>
  <c r="BM55" i="3"/>
  <c r="AT11" i="3"/>
  <c r="AT31" i="3"/>
  <c r="AV3" i="3"/>
  <c r="BK24" i="3"/>
  <c r="BK40" i="3"/>
  <c r="BK58" i="3"/>
  <c r="BL58" i="3" s="1"/>
  <c r="BK60" i="3"/>
  <c r="BK62" i="3"/>
  <c r="BK64" i="3"/>
  <c r="AT25" i="3"/>
  <c r="AT61" i="3"/>
  <c r="BK7" i="3"/>
  <c r="BK11" i="3"/>
  <c r="BK15" i="3"/>
  <c r="BK17" i="3"/>
  <c r="BL18" i="3" s="1"/>
  <c r="BK19" i="3"/>
  <c r="BK23" i="3"/>
  <c r="BK27" i="3"/>
  <c r="BK31" i="3"/>
  <c r="BK33" i="3"/>
  <c r="BK43" i="3"/>
  <c r="BK49" i="3"/>
  <c r="BK51" i="3"/>
  <c r="BK55" i="3"/>
  <c r="BK63" i="3"/>
  <c r="BL64" i="3" s="1"/>
  <c r="BK65" i="3"/>
  <c r="J25" i="3"/>
  <c r="BY25" i="3" s="1"/>
  <c r="U25" i="3"/>
  <c r="BW25" i="3" s="1"/>
  <c r="U65" i="3"/>
  <c r="BW65" i="3" s="1"/>
  <c r="J24" i="3"/>
  <c r="BY24" i="3" s="1"/>
  <c r="U24" i="3"/>
  <c r="BW24" i="3" s="1"/>
  <c r="J23" i="3"/>
  <c r="BY23" i="3" s="1"/>
  <c r="U23" i="3"/>
  <c r="BW23" i="3" s="1"/>
  <c r="J22" i="3"/>
  <c r="BY22" i="3" s="1"/>
  <c r="U22" i="3"/>
  <c r="BW22" i="3" s="1"/>
  <c r="J21" i="3"/>
  <c r="BY21" i="3" s="1"/>
  <c r="U21" i="3"/>
  <c r="BW21" i="3" s="1"/>
  <c r="J20" i="3"/>
  <c r="BY20" i="3" s="1"/>
  <c r="U20" i="3"/>
  <c r="BW20" i="3" s="1"/>
  <c r="J19" i="3"/>
  <c r="BY19" i="3" s="1"/>
  <c r="U19" i="3"/>
  <c r="BW19" i="3" s="1"/>
  <c r="J18" i="3"/>
  <c r="BY18" i="3" s="1"/>
  <c r="U18" i="3"/>
  <c r="BW18" i="3" s="1"/>
  <c r="J17" i="3"/>
  <c r="BY17" i="3" s="1"/>
  <c r="U17" i="3"/>
  <c r="BW17" i="3" s="1"/>
  <c r="J16" i="3"/>
  <c r="BY16" i="3" s="1"/>
  <c r="U16" i="3"/>
  <c r="BW16" i="3" s="1"/>
  <c r="J15" i="3"/>
  <c r="BY15" i="3" s="1"/>
  <c r="U15" i="3"/>
  <c r="BW15" i="3" s="1"/>
  <c r="J14" i="3"/>
  <c r="BY14" i="3" s="1"/>
  <c r="U14" i="3"/>
  <c r="BW14" i="3" s="1"/>
  <c r="J13" i="3"/>
  <c r="BY13" i="3" s="1"/>
  <c r="U13" i="3"/>
  <c r="BW13" i="3" s="1"/>
  <c r="J12" i="3"/>
  <c r="BY12" i="3" s="1"/>
  <c r="U12" i="3"/>
  <c r="BW12" i="3" s="1"/>
  <c r="J11" i="3"/>
  <c r="BY11" i="3" s="1"/>
  <c r="U11" i="3"/>
  <c r="BW11" i="3" s="1"/>
  <c r="J10" i="3"/>
  <c r="BY10" i="3" s="1"/>
  <c r="U10" i="3"/>
  <c r="BW10" i="3" s="1"/>
  <c r="J9" i="3"/>
  <c r="BY9" i="3" s="1"/>
  <c r="U9" i="3"/>
  <c r="BW9" i="3" s="1"/>
  <c r="J8" i="3"/>
  <c r="BY8" i="3" s="1"/>
  <c r="U8" i="3"/>
  <c r="BW8" i="3" s="1"/>
  <c r="J7" i="3"/>
  <c r="BY7" i="3" s="1"/>
  <c r="U7" i="3"/>
  <c r="BW7" i="3" s="1"/>
  <c r="J6" i="3"/>
  <c r="BY6" i="3" s="1"/>
  <c r="U6" i="3"/>
  <c r="BW6" i="3" s="1"/>
  <c r="J5" i="3"/>
  <c r="BY5" i="3" s="1"/>
  <c r="U5" i="3"/>
  <c r="BW5" i="3" s="1"/>
  <c r="J4" i="3"/>
  <c r="BY4" i="3" s="1"/>
  <c r="U4" i="3"/>
  <c r="BW4" i="3" s="1"/>
  <c r="J3" i="3"/>
  <c r="BY3" i="3" s="1"/>
  <c r="U3" i="3"/>
  <c r="BW3" i="3" s="1"/>
  <c r="J2" i="3"/>
  <c r="BY2" i="3" s="1"/>
  <c r="U2" i="3"/>
  <c r="BW2" i="3" s="1"/>
  <c r="AK7" i="3" l="1"/>
  <c r="BN61" i="3"/>
  <c r="BL23" i="3"/>
  <c r="AV4" i="3"/>
  <c r="AV5" i="3"/>
  <c r="BM44" i="3"/>
  <c r="BN44" i="3" s="1"/>
  <c r="AV44" i="3"/>
  <c r="AV45" i="3"/>
  <c r="AV64" i="3"/>
  <c r="BM64" i="3"/>
  <c r="BN64" i="3" s="1"/>
  <c r="AT53" i="3"/>
  <c r="BK52" i="3"/>
  <c r="BL53" i="3" s="1"/>
  <c r="AV33" i="3"/>
  <c r="AV29" i="3"/>
  <c r="BM6" i="3"/>
  <c r="BN7" i="3" s="1"/>
  <c r="AV7" i="3"/>
  <c r="BM18" i="3"/>
  <c r="AV19" i="3"/>
  <c r="BM42" i="3"/>
  <c r="BN42" i="3" s="1"/>
  <c r="AV42" i="3"/>
  <c r="AV46" i="3"/>
  <c r="BM46" i="3"/>
  <c r="BN46" i="3" s="1"/>
  <c r="BM50" i="3"/>
  <c r="BN50" i="3" s="1"/>
  <c r="AV50" i="3"/>
  <c r="AV58" i="3"/>
  <c r="AV59" i="3"/>
  <c r="BM62" i="3"/>
  <c r="BN63" i="3" s="1"/>
  <c r="AV62" i="3"/>
  <c r="BK14" i="3"/>
  <c r="BL14" i="3" s="1"/>
  <c r="AT15" i="3"/>
  <c r="AT23" i="3"/>
  <c r="BK22" i="3"/>
  <c r="AT27" i="3"/>
  <c r="BK26" i="3"/>
  <c r="BL26" i="3" s="1"/>
  <c r="AT30" i="3"/>
  <c r="BK30" i="3"/>
  <c r="BL31" i="3" s="1"/>
  <c r="AT42" i="3"/>
  <c r="AT43" i="3"/>
  <c r="BK42" i="3"/>
  <c r="BL42" i="3" s="1"/>
  <c r="AT46" i="3"/>
  <c r="BK46" i="3"/>
  <c r="BL46" i="3" s="1"/>
  <c r="AM8" i="3"/>
  <c r="AT13" i="3"/>
  <c r="BK44" i="3"/>
  <c r="BK28" i="3"/>
  <c r="BL28" i="3" s="1"/>
  <c r="BK6" i="3"/>
  <c r="BL7" i="3" s="1"/>
  <c r="AT19" i="3"/>
  <c r="AV39" i="3"/>
  <c r="AV57" i="3"/>
  <c r="AV53" i="3"/>
  <c r="AV60" i="3"/>
  <c r="AV61" i="3"/>
  <c r="BK56" i="3"/>
  <c r="BK36" i="3"/>
  <c r="BL37" i="3" s="1"/>
  <c r="AV55" i="3"/>
  <c r="AV36" i="3"/>
  <c r="AV15" i="3"/>
  <c r="BM56" i="3"/>
  <c r="BN56" i="3" s="1"/>
  <c r="AV34" i="3"/>
  <c r="AV13" i="3"/>
  <c r="BN29" i="3"/>
  <c r="BN49" i="3"/>
  <c r="BL33" i="3"/>
  <c r="BL19" i="3"/>
  <c r="AT57" i="3"/>
  <c r="BL62" i="3"/>
  <c r="AV65" i="3"/>
  <c r="BK59" i="3"/>
  <c r="AT59" i="3"/>
  <c r="BL65" i="3"/>
  <c r="BL49" i="3"/>
  <c r="BN39" i="3"/>
  <c r="BN53" i="3"/>
  <c r="AV22" i="3"/>
  <c r="BN65" i="3"/>
  <c r="AT58" i="3"/>
  <c r="AT18" i="3"/>
  <c r="AI11" i="3"/>
  <c r="AG3" i="3"/>
  <c r="AP2" i="3"/>
  <c r="BH2" i="3" s="1"/>
  <c r="AR2" i="3"/>
  <c r="BJ2" i="3" s="1"/>
  <c r="AQ2" i="3"/>
  <c r="BI2" i="3" s="1"/>
  <c r="AV6" i="3"/>
  <c r="AT8" i="3"/>
  <c r="AV37" i="3"/>
  <c r="BL29" i="3"/>
  <c r="AT10" i="3"/>
  <c r="AT26" i="3"/>
  <c r="AT63" i="3"/>
  <c r="AV8" i="3"/>
  <c r="AV16" i="3"/>
  <c r="BN32" i="3"/>
  <c r="BL32" i="3"/>
  <c r="AV18" i="3"/>
  <c r="BN23" i="3"/>
  <c r="BN31" i="3"/>
  <c r="BL13" i="3"/>
  <c r="AT17" i="3"/>
  <c r="AT21" i="3"/>
  <c r="BL41" i="3"/>
  <c r="BL45" i="3"/>
  <c r="AT49" i="3"/>
  <c r="AT62" i="3"/>
  <c r="BL57" i="3"/>
  <c r="BL44" i="3"/>
  <c r="BL20" i="3"/>
  <c r="AV10" i="3"/>
  <c r="BN15" i="3"/>
  <c r="AV26" i="3"/>
  <c r="BN40" i="3"/>
  <c r="AV48" i="3"/>
  <c r="AV51" i="3"/>
  <c r="BL25" i="3"/>
  <c r="AT28" i="3"/>
  <c r="AT36" i="3"/>
  <c r="AT39" i="3"/>
  <c r="AT48" i="3"/>
  <c r="AV14" i="3"/>
  <c r="BN52" i="3"/>
  <c r="AT65" i="3"/>
  <c r="BL59" i="3"/>
  <c r="BL60" i="3"/>
  <c r="BN62" i="3"/>
  <c r="BN27" i="3"/>
  <c r="BL24" i="3"/>
  <c r="BL56" i="3"/>
  <c r="BK39" i="3"/>
  <c r="AT45" i="3"/>
  <c r="AT41" i="3"/>
  <c r="BK10" i="3"/>
  <c r="AT5" i="3"/>
  <c r="AT51" i="3"/>
  <c r="AT35" i="3"/>
  <c r="BM58" i="3"/>
  <c r="AV47" i="3"/>
  <c r="AV31" i="3"/>
  <c r="AV41" i="3"/>
  <c r="AV40" i="3"/>
  <c r="AV35" i="3"/>
  <c r="AV27" i="3"/>
  <c r="AV63" i="3"/>
  <c r="BM37" i="3"/>
  <c r="BN37" i="3" s="1"/>
  <c r="AV12" i="3"/>
  <c r="AV20" i="3"/>
  <c r="AT4" i="3"/>
  <c r="AT12" i="3"/>
  <c r="AT16" i="3"/>
  <c r="AT34" i="3"/>
  <c r="BL61" i="3"/>
  <c r="BN19" i="3"/>
  <c r="BL27" i="3"/>
  <c r="BL63" i="3"/>
  <c r="BK47" i="3"/>
  <c r="BK35" i="3"/>
  <c r="BL17" i="3"/>
  <c r="BK54" i="3"/>
  <c r="BL55" i="3" s="1"/>
  <c r="BK8" i="3"/>
  <c r="BL8" i="3" s="1"/>
  <c r="AT47" i="3"/>
  <c r="AV52" i="3"/>
  <c r="BM54" i="3"/>
  <c r="BN54" i="3" s="1"/>
  <c r="AV32" i="3"/>
  <c r="AV25" i="3"/>
  <c r="AV17" i="3"/>
  <c r="AV9" i="3"/>
  <c r="BN45" i="3"/>
  <c r="AV30" i="3"/>
  <c r="AT20" i="3"/>
  <c r="AT32" i="3"/>
  <c r="AT50" i="3"/>
  <c r="BK3" i="3"/>
  <c r="BL3" i="3" s="1"/>
  <c r="BN33" i="3"/>
  <c r="BN11" i="3"/>
  <c r="BL34" i="3"/>
  <c r="BL51" i="3"/>
  <c r="BL30" i="3"/>
  <c r="BM47" i="3"/>
  <c r="BN41" i="3"/>
  <c r="AV38" i="3"/>
  <c r="AT14" i="3"/>
  <c r="AT33" i="3"/>
  <c r="AT52" i="3"/>
  <c r="AT60" i="3"/>
  <c r="AT64" i="3"/>
  <c r="BN43" i="3"/>
  <c r="BL38" i="3"/>
  <c r="BN3" i="3"/>
  <c r="BN51" i="3"/>
  <c r="BL54" i="3"/>
  <c r="BN34" i="3"/>
  <c r="BN35" i="3"/>
  <c r="BL5" i="3"/>
  <c r="BN28" i="3"/>
  <c r="BL21" i="3"/>
  <c r="BL22" i="3"/>
  <c r="BM4" i="3"/>
  <c r="BN4" i="3" s="1"/>
  <c r="BM5" i="3"/>
  <c r="BM8" i="3"/>
  <c r="BN8" i="3" s="1"/>
  <c r="BM9" i="3"/>
  <c r="BM12" i="3"/>
  <c r="BN12" i="3" s="1"/>
  <c r="BM13" i="3"/>
  <c r="BM16" i="3"/>
  <c r="BN16" i="3" s="1"/>
  <c r="BM17" i="3"/>
  <c r="BM20" i="3"/>
  <c r="BN20" i="3" s="1"/>
  <c r="BM21" i="3"/>
  <c r="BM24" i="3"/>
  <c r="BN24" i="3" s="1"/>
  <c r="BM25" i="3"/>
  <c r="AT6" i="3"/>
  <c r="AT22" i="3"/>
  <c r="AT38" i="3"/>
  <c r="AT54" i="3"/>
  <c r="AV28" i="3"/>
  <c r="BL50" i="3"/>
  <c r="BL6" i="3" l="1"/>
  <c r="BL52" i="3"/>
  <c r="BN57" i="3"/>
  <c r="BL15" i="3"/>
  <c r="BL43" i="3"/>
  <c r="AK8" i="3"/>
  <c r="AM9" i="3"/>
  <c r="AI12" i="3"/>
  <c r="AG4" i="3"/>
  <c r="AQ3" i="3"/>
  <c r="BI3" i="3" s="1"/>
  <c r="AP3" i="3"/>
  <c r="BH3" i="3" s="1"/>
  <c r="AR3" i="3"/>
  <c r="BJ3" i="3" s="1"/>
  <c r="BN38" i="3"/>
  <c r="BL36" i="3"/>
  <c r="BL35" i="3"/>
  <c r="BN58" i="3"/>
  <c r="BN59" i="3"/>
  <c r="BL10" i="3"/>
  <c r="BL11" i="3"/>
  <c r="BN47" i="3"/>
  <c r="BN48" i="3"/>
  <c r="BL47" i="3"/>
  <c r="BL48" i="3"/>
  <c r="BN55" i="3"/>
  <c r="BL9" i="3"/>
  <c r="BL39" i="3"/>
  <c r="BL40" i="3"/>
  <c r="BL4" i="3"/>
  <c r="BN13" i="3"/>
  <c r="BN14" i="3"/>
  <c r="BN25" i="3"/>
  <c r="BN26" i="3"/>
  <c r="BN17" i="3"/>
  <c r="BN18" i="3"/>
  <c r="BN9" i="3"/>
  <c r="BN10" i="3"/>
  <c r="BN5" i="3"/>
  <c r="BN6" i="3"/>
  <c r="BN21" i="3"/>
  <c r="BN22" i="3"/>
  <c r="AM10" i="3" l="1"/>
  <c r="AK9" i="3"/>
  <c r="AP4" i="3"/>
  <c r="BH4" i="3" s="1"/>
  <c r="AG5" i="3"/>
  <c r="AR4" i="3"/>
  <c r="BJ4" i="3" s="1"/>
  <c r="AQ4" i="3"/>
  <c r="BI4" i="3" s="1"/>
  <c r="AI13" i="3"/>
  <c r="AK10" i="3" l="1"/>
  <c r="AM11" i="3"/>
  <c r="AI14" i="3"/>
  <c r="AQ5" i="3"/>
  <c r="BI5" i="3" s="1"/>
  <c r="AR5" i="3"/>
  <c r="BJ5" i="3" s="1"/>
  <c r="AP5" i="3"/>
  <c r="BH5" i="3" s="1"/>
  <c r="AG6" i="3"/>
  <c r="AM12" i="3" l="1"/>
  <c r="AK11" i="3"/>
  <c r="AP6" i="3"/>
  <c r="BH6" i="3" s="1"/>
  <c r="AG7" i="3"/>
  <c r="AQ6" i="3"/>
  <c r="BI6" i="3" s="1"/>
  <c r="AR6" i="3"/>
  <c r="BJ6" i="3" s="1"/>
  <c r="AI15" i="3"/>
  <c r="AK12" i="3" l="1"/>
  <c r="AM13" i="3"/>
  <c r="AI16" i="3"/>
  <c r="AG8" i="3"/>
  <c r="AR7" i="3"/>
  <c r="BJ7" i="3" s="1"/>
  <c r="AQ7" i="3"/>
  <c r="BI7" i="3" s="1"/>
  <c r="AP7" i="3"/>
  <c r="BH7" i="3" s="1"/>
  <c r="AM14" i="3" l="1"/>
  <c r="AK13" i="3"/>
  <c r="AR8" i="3"/>
  <c r="BJ8" i="3" s="1"/>
  <c r="AQ8" i="3"/>
  <c r="BI8" i="3" s="1"/>
  <c r="AG9" i="3"/>
  <c r="AP8" i="3"/>
  <c r="BH8" i="3" s="1"/>
  <c r="AI17" i="3"/>
  <c r="AK14" i="3" l="1"/>
  <c r="AM15" i="3"/>
  <c r="AI18" i="3"/>
  <c r="AQ9" i="3"/>
  <c r="BI9" i="3" s="1"/>
  <c r="AR9" i="3"/>
  <c r="BJ9" i="3" s="1"/>
  <c r="AP9" i="3"/>
  <c r="BH9" i="3" s="1"/>
  <c r="AG10" i="3"/>
  <c r="AM16" i="3" l="1"/>
  <c r="AK15" i="3"/>
  <c r="AR10" i="3"/>
  <c r="BJ10" i="3" s="1"/>
  <c r="AP10" i="3"/>
  <c r="BH10" i="3" s="1"/>
  <c r="AG11" i="3"/>
  <c r="AQ10" i="3"/>
  <c r="BI10" i="3" s="1"/>
  <c r="AI19" i="3"/>
  <c r="AK16" i="3" l="1"/>
  <c r="AM17" i="3"/>
  <c r="AI20" i="3"/>
  <c r="AR11" i="3"/>
  <c r="BJ11" i="3" s="1"/>
  <c r="AP11" i="3"/>
  <c r="BH11" i="3" s="1"/>
  <c r="AG12" i="3"/>
  <c r="AQ11" i="3"/>
  <c r="BI11" i="3" s="1"/>
  <c r="AM18" i="3" l="1"/>
  <c r="AK17" i="3"/>
  <c r="AP12" i="3"/>
  <c r="BH12" i="3" s="1"/>
  <c r="AR12" i="3"/>
  <c r="BJ12" i="3" s="1"/>
  <c r="AQ12" i="3"/>
  <c r="BI12" i="3" s="1"/>
  <c r="AG13" i="3"/>
  <c r="AI21" i="3"/>
  <c r="AK18" i="3" l="1"/>
  <c r="AM19" i="3"/>
  <c r="AQ13" i="3"/>
  <c r="BI13" i="3" s="1"/>
  <c r="AR13" i="3"/>
  <c r="BJ13" i="3" s="1"/>
  <c r="AG14" i="3"/>
  <c r="AP13" i="3"/>
  <c r="BH13" i="3" s="1"/>
  <c r="AI22" i="3"/>
  <c r="AM20" i="3" l="1"/>
  <c r="AK19" i="3"/>
  <c r="AQ14" i="3"/>
  <c r="BI14" i="3" s="1"/>
  <c r="AG15" i="3"/>
  <c r="AR14" i="3"/>
  <c r="BJ14" i="3" s="1"/>
  <c r="AP14" i="3"/>
  <c r="BH14" i="3" s="1"/>
  <c r="AI23" i="3"/>
  <c r="AK20" i="3" l="1"/>
  <c r="AM21" i="3"/>
  <c r="AR15" i="3"/>
  <c r="BJ15" i="3" s="1"/>
  <c r="AP15" i="3"/>
  <c r="BH15" i="3" s="1"/>
  <c r="AG16" i="3"/>
  <c r="AQ15" i="3"/>
  <c r="BI15" i="3" s="1"/>
  <c r="AI24" i="3"/>
  <c r="AM22" i="3" l="1"/>
  <c r="AK21" i="3"/>
  <c r="AQ16" i="3"/>
  <c r="BI16" i="3" s="1"/>
  <c r="AG17" i="3"/>
  <c r="AR16" i="3"/>
  <c r="BJ16" i="3" s="1"/>
  <c r="AP16" i="3"/>
  <c r="BH16" i="3" s="1"/>
  <c r="AI25" i="3"/>
  <c r="AK22" i="3" l="1"/>
  <c r="AM23" i="3"/>
  <c r="AR17" i="3"/>
  <c r="BJ17" i="3" s="1"/>
  <c r="AP17" i="3"/>
  <c r="BH17" i="3" s="1"/>
  <c r="AQ17" i="3"/>
  <c r="BI17" i="3" s="1"/>
  <c r="AG18" i="3"/>
  <c r="AI26" i="3"/>
  <c r="AM24" i="3" l="1"/>
  <c r="AK23" i="3"/>
  <c r="AR18" i="3"/>
  <c r="BJ18" i="3" s="1"/>
  <c r="AP18" i="3"/>
  <c r="BH18" i="3" s="1"/>
  <c r="AQ18" i="3"/>
  <c r="BI18" i="3" s="1"/>
  <c r="AG19" i="3"/>
  <c r="AI27" i="3"/>
  <c r="AK24" i="3" l="1"/>
  <c r="AM25" i="3"/>
  <c r="AI28" i="3"/>
  <c r="AQ19" i="3"/>
  <c r="BI19" i="3" s="1"/>
  <c r="AP19" i="3"/>
  <c r="BH19" i="3" s="1"/>
  <c r="AG20" i="3"/>
  <c r="AR19" i="3"/>
  <c r="BJ19" i="3" s="1"/>
  <c r="AM26" i="3" l="1"/>
  <c r="AK25" i="3"/>
  <c r="AQ20" i="3"/>
  <c r="BI20" i="3" s="1"/>
  <c r="AG21" i="3"/>
  <c r="AR20" i="3"/>
  <c r="BJ20" i="3" s="1"/>
  <c r="AP20" i="3"/>
  <c r="BH20" i="3" s="1"/>
  <c r="AI29" i="3"/>
  <c r="AK26" i="3" l="1"/>
  <c r="AM27" i="3"/>
  <c r="AP21" i="3"/>
  <c r="BH21" i="3" s="1"/>
  <c r="AR21" i="3"/>
  <c r="BJ21" i="3" s="1"/>
  <c r="AQ21" i="3"/>
  <c r="BI21" i="3" s="1"/>
  <c r="AG22" i="3"/>
  <c r="AI30" i="3"/>
  <c r="AM28" i="3" l="1"/>
  <c r="AK27" i="3"/>
  <c r="AP22" i="3"/>
  <c r="BH22" i="3" s="1"/>
  <c r="AG23" i="3"/>
  <c r="AQ22" i="3"/>
  <c r="BI22" i="3" s="1"/>
  <c r="AR22" i="3"/>
  <c r="BJ22" i="3" s="1"/>
  <c r="AI31" i="3"/>
  <c r="AK28" i="3" l="1"/>
  <c r="AM29" i="3"/>
  <c r="AQ23" i="3"/>
  <c r="BI23" i="3" s="1"/>
  <c r="AP23" i="3"/>
  <c r="BH23" i="3" s="1"/>
  <c r="AG24" i="3"/>
  <c r="AR23" i="3"/>
  <c r="BJ23" i="3" s="1"/>
  <c r="AI32" i="3"/>
  <c r="AM30" i="3" l="1"/>
  <c r="AK29" i="3"/>
  <c r="AR24" i="3"/>
  <c r="BJ24" i="3" s="1"/>
  <c r="AP24" i="3"/>
  <c r="BH24" i="3" s="1"/>
  <c r="AQ24" i="3"/>
  <c r="BI24" i="3" s="1"/>
  <c r="AG25" i="3"/>
  <c r="AI33" i="3"/>
  <c r="AK30" i="3" l="1"/>
  <c r="AM31" i="3"/>
  <c r="AI34" i="3"/>
  <c r="AG26" i="3"/>
  <c r="AQ25" i="3"/>
  <c r="BI25" i="3" s="1"/>
  <c r="AR25" i="3"/>
  <c r="BJ25" i="3" s="1"/>
  <c r="AP25" i="3"/>
  <c r="BH25" i="3" s="1"/>
  <c r="AM32" i="3" l="1"/>
  <c r="AK31" i="3"/>
  <c r="AG27" i="3"/>
  <c r="AR26" i="3"/>
  <c r="BJ26" i="3" s="1"/>
  <c r="AP26" i="3"/>
  <c r="BH26" i="3" s="1"/>
  <c r="AQ26" i="3"/>
  <c r="BI26" i="3" s="1"/>
  <c r="AI35" i="3"/>
  <c r="AK32" i="3" l="1"/>
  <c r="AM33" i="3"/>
  <c r="AI36" i="3"/>
  <c r="AP27" i="3"/>
  <c r="BH27" i="3" s="1"/>
  <c r="AR27" i="3"/>
  <c r="BJ27" i="3" s="1"/>
  <c r="AG28" i="3"/>
  <c r="AQ27" i="3"/>
  <c r="BI27" i="3" s="1"/>
  <c r="AM34" i="3" l="1"/>
  <c r="AK33" i="3"/>
  <c r="AI37" i="3"/>
  <c r="AG29" i="3"/>
  <c r="AP28" i="3"/>
  <c r="BH28" i="3" s="1"/>
  <c r="AQ28" i="3"/>
  <c r="BI28" i="3" s="1"/>
  <c r="AR28" i="3"/>
  <c r="BJ28" i="3" s="1"/>
  <c r="AM35" i="3" l="1"/>
  <c r="AK34" i="3"/>
  <c r="AQ29" i="3"/>
  <c r="BI29" i="3" s="1"/>
  <c r="AR29" i="3"/>
  <c r="BJ29" i="3" s="1"/>
  <c r="AP29" i="3"/>
  <c r="BH29" i="3" s="1"/>
  <c r="AG30" i="3"/>
  <c r="AI38" i="3"/>
  <c r="AK35" i="3" l="1"/>
  <c r="AM36" i="3"/>
  <c r="AI39" i="3"/>
  <c r="AQ30" i="3"/>
  <c r="BI30" i="3" s="1"/>
  <c r="AR30" i="3"/>
  <c r="BJ30" i="3" s="1"/>
  <c r="AP30" i="3"/>
  <c r="BH30" i="3" s="1"/>
  <c r="AG31" i="3"/>
  <c r="AK36" i="3" l="1"/>
  <c r="AM37" i="3"/>
  <c r="AR31" i="3"/>
  <c r="BJ31" i="3" s="1"/>
  <c r="AP31" i="3"/>
  <c r="BH31" i="3" s="1"/>
  <c r="AG32" i="3"/>
  <c r="AQ31" i="3"/>
  <c r="BI31" i="3" s="1"/>
  <c r="AI40" i="3"/>
  <c r="AM38" i="3" l="1"/>
  <c r="AK37" i="3"/>
  <c r="AI41" i="3"/>
  <c r="AR32" i="3"/>
  <c r="BJ32" i="3" s="1"/>
  <c r="AQ32" i="3"/>
  <c r="BI32" i="3" s="1"/>
  <c r="AP32" i="3"/>
  <c r="BH32" i="3" s="1"/>
  <c r="AG33" i="3"/>
  <c r="AK38" i="3" l="1"/>
  <c r="AM39" i="3"/>
  <c r="AG34" i="3"/>
  <c r="AQ33" i="3"/>
  <c r="BI33" i="3" s="1"/>
  <c r="AP33" i="3"/>
  <c r="BH33" i="3" s="1"/>
  <c r="AR33" i="3"/>
  <c r="BJ33" i="3" s="1"/>
  <c r="AI42" i="3"/>
  <c r="AM40" i="3" l="1"/>
  <c r="AK39" i="3"/>
  <c r="AI43" i="3"/>
  <c r="AG35" i="3"/>
  <c r="AQ34" i="3"/>
  <c r="BI34" i="3" s="1"/>
  <c r="AP34" i="3"/>
  <c r="BH34" i="3" s="1"/>
  <c r="AR34" i="3"/>
  <c r="BJ34" i="3" s="1"/>
  <c r="AK40" i="3" l="1"/>
  <c r="AM41" i="3"/>
  <c r="AG36" i="3"/>
  <c r="AR35" i="3"/>
  <c r="BJ35" i="3" s="1"/>
  <c r="AP35" i="3"/>
  <c r="BH35" i="3" s="1"/>
  <c r="AQ35" i="3"/>
  <c r="BI35" i="3" s="1"/>
  <c r="AI44" i="3"/>
  <c r="AK41" i="3" l="1"/>
  <c r="AM42" i="3"/>
  <c r="AI45" i="3"/>
  <c r="AP36" i="3"/>
  <c r="BH36" i="3" s="1"/>
  <c r="AQ36" i="3"/>
  <c r="BI36" i="3" s="1"/>
  <c r="AG37" i="3"/>
  <c r="AR36" i="3"/>
  <c r="BJ36" i="3" s="1"/>
  <c r="AK42" i="3" l="1"/>
  <c r="AM43" i="3"/>
  <c r="AR37" i="3"/>
  <c r="BJ37" i="3" s="1"/>
  <c r="AG38" i="3"/>
  <c r="AQ37" i="3"/>
  <c r="BI37" i="3" s="1"/>
  <c r="AP37" i="3"/>
  <c r="BH37" i="3" s="1"/>
  <c r="AI46" i="3"/>
  <c r="AM44" i="3" l="1"/>
  <c r="AK43" i="3"/>
  <c r="AR38" i="3"/>
  <c r="BJ38" i="3" s="1"/>
  <c r="AG39" i="3"/>
  <c r="AQ38" i="3"/>
  <c r="BI38" i="3" s="1"/>
  <c r="AP38" i="3"/>
  <c r="BH38" i="3" s="1"/>
  <c r="AI47" i="3"/>
  <c r="AM45" i="3" l="1"/>
  <c r="AK44" i="3"/>
  <c r="AG40" i="3"/>
  <c r="AP39" i="3"/>
  <c r="BH39" i="3" s="1"/>
  <c r="AQ39" i="3"/>
  <c r="BI39" i="3" s="1"/>
  <c r="AR39" i="3"/>
  <c r="BJ39" i="3" s="1"/>
  <c r="AI48" i="3"/>
  <c r="AK45" i="3" l="1"/>
  <c r="AM46" i="3"/>
  <c r="AI49" i="3"/>
  <c r="AJ22" i="3" s="1"/>
  <c r="AJ46" i="3"/>
  <c r="AJ18" i="3"/>
  <c r="AJ34" i="3"/>
  <c r="AJ38" i="3"/>
  <c r="AJ42" i="3"/>
  <c r="AJ43" i="3"/>
  <c r="AJ44" i="3"/>
  <c r="AJ9" i="3"/>
  <c r="AJ11" i="3"/>
  <c r="AJ15" i="3"/>
  <c r="AJ19" i="3"/>
  <c r="AJ27" i="3"/>
  <c r="AJ31" i="3"/>
  <c r="AJ39" i="3"/>
  <c r="AJ8" i="3"/>
  <c r="AJ3" i="3"/>
  <c r="AJ12" i="3"/>
  <c r="AJ20" i="3"/>
  <c r="AJ24" i="3"/>
  <c r="AJ28" i="3"/>
  <c r="AJ32" i="3"/>
  <c r="AJ36" i="3"/>
  <c r="AJ40" i="3"/>
  <c r="AJ5" i="3"/>
  <c r="AJ4" i="3"/>
  <c r="AJ10" i="3"/>
  <c r="AJ13" i="3"/>
  <c r="AJ17" i="3"/>
  <c r="AJ21" i="3"/>
  <c r="AJ25" i="3"/>
  <c r="AJ29" i="3"/>
  <c r="AJ33" i="3"/>
  <c r="AJ37" i="3"/>
  <c r="AJ41" i="3"/>
  <c r="AG41" i="3"/>
  <c r="AR40" i="3"/>
  <c r="BJ40" i="3" s="1"/>
  <c r="AQ40" i="3"/>
  <c r="BI40" i="3" s="1"/>
  <c r="AP40" i="3"/>
  <c r="BH40" i="3" s="1"/>
  <c r="AJ16" i="3" l="1"/>
  <c r="AJ6" i="3"/>
  <c r="AJ23" i="3"/>
  <c r="AJ2" i="3"/>
  <c r="AJ35" i="3"/>
  <c r="AM47" i="3"/>
  <c r="AK46" i="3"/>
  <c r="AI50" i="3"/>
  <c r="AJ49" i="3"/>
  <c r="AJ45" i="3"/>
  <c r="AJ30" i="3"/>
  <c r="AJ14" i="3"/>
  <c r="AJ48" i="3"/>
  <c r="AG42" i="3"/>
  <c r="AQ41" i="3"/>
  <c r="BI41" i="3" s="1"/>
  <c r="AP41" i="3"/>
  <c r="BH41" i="3" s="1"/>
  <c r="AR41" i="3"/>
  <c r="BJ41" i="3" s="1"/>
  <c r="AJ26" i="3"/>
  <c r="AJ7" i="3"/>
  <c r="AJ47" i="3"/>
  <c r="AK47" i="3" l="1"/>
  <c r="AM48" i="3"/>
  <c r="AR42" i="3"/>
  <c r="BJ42" i="3" s="1"/>
  <c r="AQ42" i="3"/>
  <c r="BI42" i="3" s="1"/>
  <c r="AG43" i="3"/>
  <c r="AP42" i="3"/>
  <c r="BH42" i="3" s="1"/>
  <c r="AJ50" i="3"/>
  <c r="AI51" i="3"/>
  <c r="AN43" i="3" l="1"/>
  <c r="AN19" i="3"/>
  <c r="AN14" i="3"/>
  <c r="AN18" i="3"/>
  <c r="AN7" i="3"/>
  <c r="AN35" i="3"/>
  <c r="AN39" i="3"/>
  <c r="AN2" i="3"/>
  <c r="AN22" i="3"/>
  <c r="AN15" i="3"/>
  <c r="AK48" i="3"/>
  <c r="AM49" i="3"/>
  <c r="AN48" i="3"/>
  <c r="AN12" i="3"/>
  <c r="AN16" i="3"/>
  <c r="AN20" i="3"/>
  <c r="AN28" i="3"/>
  <c r="AN32" i="3"/>
  <c r="AN40" i="3"/>
  <c r="AN4" i="3"/>
  <c r="AN13" i="3"/>
  <c r="AN21" i="3"/>
  <c r="AN29" i="3"/>
  <c r="AN37" i="3"/>
  <c r="AN41" i="3"/>
  <c r="AN8" i="3"/>
  <c r="AN24" i="3"/>
  <c r="AN36" i="3"/>
  <c r="AN44" i="3"/>
  <c r="AN5" i="3"/>
  <c r="AN9" i="3"/>
  <c r="AN17" i="3"/>
  <c r="AN25" i="3"/>
  <c r="AN33" i="3"/>
  <c r="AN30" i="3"/>
  <c r="AN27" i="3"/>
  <c r="AN31" i="3"/>
  <c r="AN34" i="3"/>
  <c r="AN3" i="3"/>
  <c r="AR43" i="3"/>
  <c r="BJ43" i="3" s="1"/>
  <c r="AQ43" i="3"/>
  <c r="BI43" i="3" s="1"/>
  <c r="AG44" i="3"/>
  <c r="AP43" i="3"/>
  <c r="BH43" i="3" s="1"/>
  <c r="AJ51" i="3"/>
  <c r="AI52" i="3"/>
  <c r="AM50" i="3" l="1"/>
  <c r="AN49" i="3"/>
  <c r="AN46" i="3"/>
  <c r="AN42" i="3"/>
  <c r="AN10" i="3"/>
  <c r="AN45" i="3"/>
  <c r="AN23" i="3"/>
  <c r="AN26" i="3"/>
  <c r="AN11" i="3"/>
  <c r="AN38" i="3"/>
  <c r="AN6" i="3"/>
  <c r="AN47" i="3"/>
  <c r="AK49" i="3"/>
  <c r="AL7" i="3"/>
  <c r="BD7" i="3" s="1"/>
  <c r="BE7" i="3" s="1"/>
  <c r="BF7" i="3" s="1"/>
  <c r="AL43" i="3"/>
  <c r="BD43" i="3" s="1"/>
  <c r="AL6" i="3"/>
  <c r="BD6" i="3" s="1"/>
  <c r="AL28" i="3"/>
  <c r="BD28" i="3" s="1"/>
  <c r="AL36" i="3"/>
  <c r="BD36" i="3" s="1"/>
  <c r="AL4" i="3"/>
  <c r="BD4" i="3" s="1"/>
  <c r="AL13" i="3"/>
  <c r="BD13" i="3" s="1"/>
  <c r="AL29" i="3"/>
  <c r="BD29" i="3" s="1"/>
  <c r="BE29" i="3" s="1"/>
  <c r="BF29" i="3" s="1"/>
  <c r="AL37" i="3"/>
  <c r="BD37" i="3" s="1"/>
  <c r="BE37" i="3" s="1"/>
  <c r="BF37" i="3" s="1"/>
  <c r="AL14" i="3"/>
  <c r="BD14" i="3" s="1"/>
  <c r="AL18" i="3"/>
  <c r="BD18" i="3" s="1"/>
  <c r="AL30" i="3"/>
  <c r="BD30" i="3" s="1"/>
  <c r="BE30" i="3" s="1"/>
  <c r="BF30" i="3" s="1"/>
  <c r="AL34" i="3"/>
  <c r="BD34" i="3" s="1"/>
  <c r="BE34" i="3" s="1"/>
  <c r="BF34" i="3" s="1"/>
  <c r="AL46" i="3"/>
  <c r="BD46" i="3" s="1"/>
  <c r="AL11" i="3"/>
  <c r="BD11" i="3" s="1"/>
  <c r="AL27" i="3"/>
  <c r="BD27" i="3" s="1"/>
  <c r="AL35" i="3"/>
  <c r="BD35" i="3" s="1"/>
  <c r="BE35" i="3" s="1"/>
  <c r="BF35" i="3" s="1"/>
  <c r="AL8" i="3"/>
  <c r="BD8" i="3" s="1"/>
  <c r="AL16" i="3"/>
  <c r="BD16" i="3" s="1"/>
  <c r="AL44" i="3"/>
  <c r="BD44" i="3" s="1"/>
  <c r="BE44" i="3" s="1"/>
  <c r="BF44" i="3" s="1"/>
  <c r="AL45" i="3"/>
  <c r="BD45" i="3" s="1"/>
  <c r="BE45" i="3" s="1"/>
  <c r="BF45" i="3" s="1"/>
  <c r="AL33" i="3"/>
  <c r="BD33" i="3" s="1"/>
  <c r="AL41" i="3"/>
  <c r="BD41" i="3" s="1"/>
  <c r="AR44" i="3"/>
  <c r="BJ44" i="3" s="1"/>
  <c r="AP44" i="3"/>
  <c r="BH44" i="3" s="1"/>
  <c r="AG45" i="3"/>
  <c r="AQ44" i="3"/>
  <c r="BI44" i="3" s="1"/>
  <c r="AJ52" i="3"/>
  <c r="AI53" i="3"/>
  <c r="BE14" i="3" l="1"/>
  <c r="BF14" i="3" s="1"/>
  <c r="BE4" i="3"/>
  <c r="BF4" i="3" s="1"/>
  <c r="BE43" i="3"/>
  <c r="BF43" i="3" s="1"/>
  <c r="AK50" i="3"/>
  <c r="AL49" i="3"/>
  <c r="BD49" i="3" s="1"/>
  <c r="AL47" i="3"/>
  <c r="BD47" i="3" s="1"/>
  <c r="BE47" i="3" s="1"/>
  <c r="BF47" i="3" s="1"/>
  <c r="AL17" i="3"/>
  <c r="BD17" i="3" s="1"/>
  <c r="BE17" i="3" s="1"/>
  <c r="BF17" i="3" s="1"/>
  <c r="AL2" i="3"/>
  <c r="BD2" i="3" s="1"/>
  <c r="AL23" i="3"/>
  <c r="BD23" i="3" s="1"/>
  <c r="AL26" i="3"/>
  <c r="BD26" i="3" s="1"/>
  <c r="BE27" i="3" s="1"/>
  <c r="BF27" i="3" s="1"/>
  <c r="AL10" i="3"/>
  <c r="BD10" i="3" s="1"/>
  <c r="BE10" i="3" s="1"/>
  <c r="BF10" i="3" s="1"/>
  <c r="AL3" i="3"/>
  <c r="BD3" i="3" s="1"/>
  <c r="BE3" i="3" s="1"/>
  <c r="BF3" i="3" s="1"/>
  <c r="AL31" i="3"/>
  <c r="BD31" i="3" s="1"/>
  <c r="BE31" i="3" s="1"/>
  <c r="BF31" i="3" s="1"/>
  <c r="AL9" i="3"/>
  <c r="BD9" i="3" s="1"/>
  <c r="BE9" i="3" s="1"/>
  <c r="BF9" i="3" s="1"/>
  <c r="AL24" i="3"/>
  <c r="BD24" i="3" s="1"/>
  <c r="BE24" i="3" s="1"/>
  <c r="BF24" i="3" s="1"/>
  <c r="AL39" i="3"/>
  <c r="BD39" i="3" s="1"/>
  <c r="AL15" i="3"/>
  <c r="BD15" i="3" s="1"/>
  <c r="BE15" i="3" s="1"/>
  <c r="BF15" i="3" s="1"/>
  <c r="AL38" i="3"/>
  <c r="BD38" i="3" s="1"/>
  <c r="BE38" i="3" s="1"/>
  <c r="BF38" i="3" s="1"/>
  <c r="AL22" i="3"/>
  <c r="BD22" i="3" s="1"/>
  <c r="BE22" i="3" s="1"/>
  <c r="BF22" i="3" s="1"/>
  <c r="AL5" i="3"/>
  <c r="BD5" i="3" s="1"/>
  <c r="BE5" i="3" s="1"/>
  <c r="BF5" i="3" s="1"/>
  <c r="AL21" i="3"/>
  <c r="BD21" i="3" s="1"/>
  <c r="AL40" i="3"/>
  <c r="BD40" i="3" s="1"/>
  <c r="BE40" i="3" s="1"/>
  <c r="BF40" i="3" s="1"/>
  <c r="AL12" i="3"/>
  <c r="BD12" i="3" s="1"/>
  <c r="BE12" i="3" s="1"/>
  <c r="BF12" i="3" s="1"/>
  <c r="AL19" i="3"/>
  <c r="BD19" i="3" s="1"/>
  <c r="BE19" i="3" s="1"/>
  <c r="BF19" i="3" s="1"/>
  <c r="BE16" i="3"/>
  <c r="BF16" i="3" s="1"/>
  <c r="BE36" i="3"/>
  <c r="BF36" i="3" s="1"/>
  <c r="BE6" i="3"/>
  <c r="BF6" i="3" s="1"/>
  <c r="BE8" i="3"/>
  <c r="BF8" i="3" s="1"/>
  <c r="BE46" i="3"/>
  <c r="BF46" i="3" s="1"/>
  <c r="BE28" i="3"/>
  <c r="BF28" i="3" s="1"/>
  <c r="AL32" i="3"/>
  <c r="BD32" i="3" s="1"/>
  <c r="BE32" i="3" s="1"/>
  <c r="BF32" i="3" s="1"/>
  <c r="AL42" i="3"/>
  <c r="BD42" i="3" s="1"/>
  <c r="BE42" i="3" s="1"/>
  <c r="BF42" i="3" s="1"/>
  <c r="AL25" i="3"/>
  <c r="BD25" i="3" s="1"/>
  <c r="BE25" i="3" s="1"/>
  <c r="BF25" i="3" s="1"/>
  <c r="AL20" i="3"/>
  <c r="BD20" i="3" s="1"/>
  <c r="BE20" i="3" s="1"/>
  <c r="BF20" i="3" s="1"/>
  <c r="AL48" i="3"/>
  <c r="BD48" i="3" s="1"/>
  <c r="AM51" i="3"/>
  <c r="AN50" i="3"/>
  <c r="AP45" i="3"/>
  <c r="BH45" i="3" s="1"/>
  <c r="AR45" i="3"/>
  <c r="BJ45" i="3" s="1"/>
  <c r="AG46" i="3"/>
  <c r="AQ45" i="3"/>
  <c r="BI45" i="3" s="1"/>
  <c r="AJ53" i="3"/>
  <c r="AI54" i="3"/>
  <c r="BE13" i="3" l="1"/>
  <c r="BF13" i="3" s="1"/>
  <c r="AN51" i="3"/>
  <c r="AM52" i="3"/>
  <c r="BE18" i="3"/>
  <c r="BF18" i="3" s="1"/>
  <c r="BE39" i="3"/>
  <c r="BF39" i="3" s="1"/>
  <c r="AK51" i="3"/>
  <c r="AL50" i="3"/>
  <c r="BD50" i="3" s="1"/>
  <c r="BE50" i="3" s="1"/>
  <c r="BF50" i="3" s="1"/>
  <c r="BE26" i="3"/>
  <c r="BF26" i="3" s="1"/>
  <c r="BE48" i="3"/>
  <c r="BF48" i="3" s="1"/>
  <c r="BE33" i="3"/>
  <c r="BF33" i="3" s="1"/>
  <c r="BE41" i="3"/>
  <c r="BF41" i="3" s="1"/>
  <c r="BE21" i="3"/>
  <c r="BF21" i="3" s="1"/>
  <c r="BE23" i="3"/>
  <c r="BF23" i="3" s="1"/>
  <c r="BE49" i="3"/>
  <c r="BF49" i="3" s="1"/>
  <c r="BE11" i="3"/>
  <c r="BF11" i="3" s="1"/>
  <c r="AG47" i="3"/>
  <c r="AP46" i="3"/>
  <c r="BH46" i="3" s="1"/>
  <c r="AR46" i="3"/>
  <c r="BJ46" i="3" s="1"/>
  <c r="AQ46" i="3"/>
  <c r="BI46" i="3" s="1"/>
  <c r="AI55" i="3"/>
  <c r="AJ54" i="3"/>
  <c r="AM53" i="3" l="1"/>
  <c r="AN52" i="3"/>
  <c r="AL51" i="3"/>
  <c r="BD51" i="3" s="1"/>
  <c r="BE51" i="3" s="1"/>
  <c r="BF51" i="3" s="1"/>
  <c r="AK52" i="3"/>
  <c r="AJ55" i="3"/>
  <c r="AI56" i="3"/>
  <c r="AR47" i="3"/>
  <c r="BJ47" i="3" s="1"/>
  <c r="AQ47" i="3"/>
  <c r="BI47" i="3" s="1"/>
  <c r="AG48" i="3"/>
  <c r="AP47" i="3"/>
  <c r="BH47" i="3" s="1"/>
  <c r="AM54" i="3" l="1"/>
  <c r="AN53" i="3"/>
  <c r="AK53" i="3"/>
  <c r="AL52" i="3"/>
  <c r="BD52" i="3" s="1"/>
  <c r="BE52" i="3" s="1"/>
  <c r="BF52" i="3" s="1"/>
  <c r="AR48" i="3"/>
  <c r="BJ48" i="3" s="1"/>
  <c r="AG49" i="3"/>
  <c r="AH17" i="3" s="1"/>
  <c r="AP48" i="3"/>
  <c r="BH48" i="3" s="1"/>
  <c r="AQ48" i="3"/>
  <c r="BI48" i="3" s="1"/>
  <c r="AH5" i="3"/>
  <c r="AH9" i="3"/>
  <c r="AH21" i="3"/>
  <c r="AH25" i="3"/>
  <c r="AH37" i="3"/>
  <c r="AH41" i="3"/>
  <c r="AH6" i="3"/>
  <c r="AH10" i="3"/>
  <c r="AH22" i="3"/>
  <c r="AH26" i="3"/>
  <c r="AH38" i="3"/>
  <c r="AH42" i="3"/>
  <c r="AH11" i="3"/>
  <c r="AH15" i="3"/>
  <c r="AH27" i="3"/>
  <c r="AH31" i="3"/>
  <c r="AH43" i="3"/>
  <c r="AH45" i="3"/>
  <c r="AH12" i="3"/>
  <c r="AH16" i="3"/>
  <c r="AH28" i="3"/>
  <c r="AH32" i="3"/>
  <c r="AH44" i="3"/>
  <c r="AI57" i="3"/>
  <c r="AJ56" i="3"/>
  <c r="AH24" i="3" l="1"/>
  <c r="AH36" i="3"/>
  <c r="BA36" i="3" s="1"/>
  <c r="BB36" i="3" s="1"/>
  <c r="BC36" i="3" s="1"/>
  <c r="AH20" i="3"/>
  <c r="AB20" i="3" s="1"/>
  <c r="CB20" i="3" s="1"/>
  <c r="AH4" i="3"/>
  <c r="AH35" i="3"/>
  <c r="BA35" i="3" s="1"/>
  <c r="AH19" i="3"/>
  <c r="AB19" i="3" s="1"/>
  <c r="CB19" i="3" s="1"/>
  <c r="AH3" i="3"/>
  <c r="BA3" i="3" s="1"/>
  <c r="AH30" i="3"/>
  <c r="AH14" i="3"/>
  <c r="AB14" i="3" s="1"/>
  <c r="CB14" i="3" s="1"/>
  <c r="AH2" i="3"/>
  <c r="BA2" i="3" s="1"/>
  <c r="AH29" i="3"/>
  <c r="AB29" i="3" s="1"/>
  <c r="CB29" i="3" s="1"/>
  <c r="AH13" i="3"/>
  <c r="AH48" i="3"/>
  <c r="AB48" i="3" s="1"/>
  <c r="CB48" i="3" s="1"/>
  <c r="AL53" i="3"/>
  <c r="BD53" i="3" s="1"/>
  <c r="BE53" i="3" s="1"/>
  <c r="BF53" i="3" s="1"/>
  <c r="AK54" i="3"/>
  <c r="AH40" i="3"/>
  <c r="AH8" i="3"/>
  <c r="AH39" i="3"/>
  <c r="BA39" i="3" s="1"/>
  <c r="BB39" i="3" s="1"/>
  <c r="BC39" i="3" s="1"/>
  <c r="AH23" i="3"/>
  <c r="AB23" i="3" s="1"/>
  <c r="CB23" i="3" s="1"/>
  <c r="AH7" i="3"/>
  <c r="AH34" i="3"/>
  <c r="AH18" i="3"/>
  <c r="AB18" i="3" s="1"/>
  <c r="CB18" i="3" s="1"/>
  <c r="AH46" i="3"/>
  <c r="BA46" i="3" s="1"/>
  <c r="BB46" i="3" s="1"/>
  <c r="BC46" i="3" s="1"/>
  <c r="AH33" i="3"/>
  <c r="AM55" i="3"/>
  <c r="AN54" i="3"/>
  <c r="BA20" i="3"/>
  <c r="BA4" i="3"/>
  <c r="AB4" i="3"/>
  <c r="CB4" i="3" s="1"/>
  <c r="AB35" i="3"/>
  <c r="CB35" i="3" s="1"/>
  <c r="BA19" i="3"/>
  <c r="AB3" i="3"/>
  <c r="CB3" i="3" s="1"/>
  <c r="BA30" i="3"/>
  <c r="AB30" i="3"/>
  <c r="CB30" i="3" s="1"/>
  <c r="BA14" i="3"/>
  <c r="AB2" i="3"/>
  <c r="CB2" i="3" s="1"/>
  <c r="BA29" i="3"/>
  <c r="BA13" i="3"/>
  <c r="AB13" i="3"/>
  <c r="CB13" i="3" s="1"/>
  <c r="BA48" i="3"/>
  <c r="BA32" i="3"/>
  <c r="AB32" i="3"/>
  <c r="CB32" i="3" s="1"/>
  <c r="BA16" i="3"/>
  <c r="AB16" i="3"/>
  <c r="CB16" i="3" s="1"/>
  <c r="BA45" i="3"/>
  <c r="AB45" i="3"/>
  <c r="CB45" i="3" s="1"/>
  <c r="AB31" i="3"/>
  <c r="CB31" i="3" s="1"/>
  <c r="BA31" i="3"/>
  <c r="AB15" i="3"/>
  <c r="CB15" i="3" s="1"/>
  <c r="BA15" i="3"/>
  <c r="BA42" i="3"/>
  <c r="AB42" i="3"/>
  <c r="CB42" i="3" s="1"/>
  <c r="BA26" i="3"/>
  <c r="AB26" i="3"/>
  <c r="CB26" i="3" s="1"/>
  <c r="BA10" i="3"/>
  <c r="AB10" i="3"/>
  <c r="CB10" i="3" s="1"/>
  <c r="BA41" i="3"/>
  <c r="AB41" i="3"/>
  <c r="CB41" i="3" s="1"/>
  <c r="BA25" i="3"/>
  <c r="AB25" i="3"/>
  <c r="CB25" i="3" s="1"/>
  <c r="BA9" i="3"/>
  <c r="AB9" i="3"/>
  <c r="CB9" i="3" s="1"/>
  <c r="AJ57" i="3"/>
  <c r="AI58" i="3"/>
  <c r="BA28" i="3"/>
  <c r="AB28" i="3"/>
  <c r="CB28" i="3" s="1"/>
  <c r="BA12" i="3"/>
  <c r="AB12" i="3"/>
  <c r="CB12" i="3" s="1"/>
  <c r="AB43" i="3"/>
  <c r="CB43" i="3" s="1"/>
  <c r="BA43" i="3"/>
  <c r="AB27" i="3"/>
  <c r="CB27" i="3" s="1"/>
  <c r="BA27" i="3"/>
  <c r="BB27" i="3" s="1"/>
  <c r="BC27" i="3" s="1"/>
  <c r="AB11" i="3"/>
  <c r="CB11" i="3" s="1"/>
  <c r="BA11" i="3"/>
  <c r="BA38" i="3"/>
  <c r="AB38" i="3"/>
  <c r="CB38" i="3" s="1"/>
  <c r="BA22" i="3"/>
  <c r="AB22" i="3"/>
  <c r="CB22" i="3" s="1"/>
  <c r="BA6" i="3"/>
  <c r="AB6" i="3"/>
  <c r="CB6" i="3" s="1"/>
  <c r="BA37" i="3"/>
  <c r="AB37" i="3"/>
  <c r="CB37" i="3" s="1"/>
  <c r="BA21" i="3"/>
  <c r="BB21" i="3" s="1"/>
  <c r="BC21" i="3" s="1"/>
  <c r="AB21" i="3"/>
  <c r="CB21" i="3" s="1"/>
  <c r="BA5" i="3"/>
  <c r="BB5" i="3" s="1"/>
  <c r="BC5" i="3" s="1"/>
  <c r="AB5" i="3"/>
  <c r="CB5" i="3" s="1"/>
  <c r="AG50" i="3"/>
  <c r="AP49" i="3"/>
  <c r="BH49" i="3" s="1"/>
  <c r="AR49" i="3"/>
  <c r="BJ49" i="3" s="1"/>
  <c r="AQ49" i="3"/>
  <c r="BI49" i="3" s="1"/>
  <c r="AH49" i="3"/>
  <c r="AH47" i="3"/>
  <c r="AB36" i="3"/>
  <c r="CB36" i="3" s="1"/>
  <c r="BA44" i="3"/>
  <c r="AB44" i="3"/>
  <c r="CB44" i="3" s="1"/>
  <c r="BA40" i="3"/>
  <c r="AB40" i="3"/>
  <c r="CB40" i="3" s="1"/>
  <c r="BA24" i="3"/>
  <c r="AB24" i="3"/>
  <c r="CB24" i="3" s="1"/>
  <c r="BA8" i="3"/>
  <c r="AB8" i="3"/>
  <c r="CB8" i="3" s="1"/>
  <c r="AB39" i="3"/>
  <c r="CB39" i="3" s="1"/>
  <c r="AB7" i="3"/>
  <c r="CB7" i="3" s="1"/>
  <c r="BA7" i="3"/>
  <c r="BA34" i="3"/>
  <c r="AB34" i="3"/>
  <c r="CB34" i="3" s="1"/>
  <c r="BA18" i="3"/>
  <c r="BA33" i="3"/>
  <c r="BB33" i="3" s="1"/>
  <c r="BC33" i="3" s="1"/>
  <c r="AB33" i="3"/>
  <c r="CB33" i="3" s="1"/>
  <c r="BA17" i="3"/>
  <c r="AB17" i="3"/>
  <c r="CB17" i="3" s="1"/>
  <c r="AB46" i="3" l="1"/>
  <c r="CB46" i="3" s="1"/>
  <c r="BB15" i="3"/>
  <c r="BC15" i="3" s="1"/>
  <c r="BB7" i="3"/>
  <c r="BC7" i="3" s="1"/>
  <c r="BB31" i="3"/>
  <c r="BC31" i="3" s="1"/>
  <c r="AK55" i="3"/>
  <c r="AL54" i="3"/>
  <c r="BD54" i="3" s="1"/>
  <c r="BE54" i="3" s="1"/>
  <c r="BF54" i="3" s="1"/>
  <c r="BA23" i="3"/>
  <c r="BB23" i="3" s="1"/>
  <c r="BC23" i="3" s="1"/>
  <c r="BB11" i="3"/>
  <c r="BC11" i="3" s="1"/>
  <c r="BB43" i="3"/>
  <c r="BC43" i="3" s="1"/>
  <c r="BB17" i="3"/>
  <c r="BC17" i="3" s="1"/>
  <c r="BB22" i="3"/>
  <c r="BC22" i="3" s="1"/>
  <c r="BB26" i="3"/>
  <c r="BC26" i="3" s="1"/>
  <c r="BB30" i="3"/>
  <c r="BC30" i="3" s="1"/>
  <c r="AM56" i="3"/>
  <c r="AN55" i="3"/>
  <c r="BB34" i="3"/>
  <c r="BC34" i="3" s="1"/>
  <c r="BB28" i="3"/>
  <c r="BC28" i="3" s="1"/>
  <c r="BB32" i="3"/>
  <c r="BC32" i="3" s="1"/>
  <c r="BB4" i="3"/>
  <c r="BC4" i="3" s="1"/>
  <c r="BB44" i="3"/>
  <c r="BC44" i="3" s="1"/>
  <c r="BB8" i="3"/>
  <c r="BC8" i="3" s="1"/>
  <c r="BB40" i="3"/>
  <c r="BC40" i="3" s="1"/>
  <c r="BB24" i="3"/>
  <c r="BC24" i="3" s="1"/>
  <c r="BB19" i="3"/>
  <c r="BC19" i="3" s="1"/>
  <c r="BB37" i="3"/>
  <c r="BC37" i="3" s="1"/>
  <c r="BB9" i="3"/>
  <c r="BC9" i="3" s="1"/>
  <c r="BB41" i="3"/>
  <c r="BC41" i="3" s="1"/>
  <c r="BB45" i="3"/>
  <c r="BC45" i="3" s="1"/>
  <c r="BB13" i="3"/>
  <c r="BC13" i="3" s="1"/>
  <c r="AB47" i="3"/>
  <c r="CB47" i="3" s="1"/>
  <c r="BA47" i="3"/>
  <c r="BB47" i="3" s="1"/>
  <c r="BC47" i="3" s="1"/>
  <c r="AJ58" i="3"/>
  <c r="AI59" i="3"/>
  <c r="BB3" i="3"/>
  <c r="BC3" i="3" s="1"/>
  <c r="BB35" i="3"/>
  <c r="BC35" i="3" s="1"/>
  <c r="BB18" i="3"/>
  <c r="BC18" i="3" s="1"/>
  <c r="BA49" i="3"/>
  <c r="BB49" i="3" s="1"/>
  <c r="BC49" i="3" s="1"/>
  <c r="AB49" i="3"/>
  <c r="CB49" i="3" s="1"/>
  <c r="AQ50" i="3"/>
  <c r="BI50" i="3" s="1"/>
  <c r="AG51" i="3"/>
  <c r="AR50" i="3"/>
  <c r="BJ50" i="3" s="1"/>
  <c r="AH50" i="3"/>
  <c r="AP50" i="3"/>
  <c r="BH50" i="3" s="1"/>
  <c r="BB6" i="3"/>
  <c r="BC6" i="3" s="1"/>
  <c r="BB38" i="3"/>
  <c r="BC38" i="3" s="1"/>
  <c r="BB12" i="3"/>
  <c r="BC12" i="3" s="1"/>
  <c r="BB25" i="3"/>
  <c r="BC25" i="3" s="1"/>
  <c r="BB10" i="3"/>
  <c r="BC10" i="3" s="1"/>
  <c r="BB42" i="3"/>
  <c r="BC42" i="3" s="1"/>
  <c r="BB16" i="3"/>
  <c r="BC16" i="3" s="1"/>
  <c r="BB48" i="3"/>
  <c r="BC48" i="3" s="1"/>
  <c r="BB29" i="3"/>
  <c r="BC29" i="3" s="1"/>
  <c r="BB14" i="3"/>
  <c r="BC14" i="3" s="1"/>
  <c r="BB20" i="3"/>
  <c r="BC20" i="3" s="1"/>
  <c r="AN56" i="3" l="1"/>
  <c r="AM57" i="3"/>
  <c r="AL55" i="3"/>
  <c r="BD55" i="3" s="1"/>
  <c r="BE55" i="3" s="1"/>
  <c r="BF55" i="3" s="1"/>
  <c r="AK56" i="3"/>
  <c r="BA50" i="3"/>
  <c r="BB50" i="3" s="1"/>
  <c r="BC50" i="3" s="1"/>
  <c r="AB50" i="3"/>
  <c r="CB50" i="3" s="1"/>
  <c r="AJ59" i="3"/>
  <c r="AI60" i="3"/>
  <c r="AP51" i="3"/>
  <c r="BH51" i="3" s="1"/>
  <c r="AR51" i="3"/>
  <c r="BJ51" i="3" s="1"/>
  <c r="AQ51" i="3"/>
  <c r="BI51" i="3" s="1"/>
  <c r="AH51" i="3"/>
  <c r="AG52" i="3"/>
  <c r="AM58" i="3" l="1"/>
  <c r="AN57" i="3"/>
  <c r="AK57" i="3"/>
  <c r="AL56" i="3"/>
  <c r="BD56" i="3" s="1"/>
  <c r="BE56" i="3" s="1"/>
  <c r="BF56" i="3" s="1"/>
  <c r="AJ60" i="3"/>
  <c r="AI61" i="3"/>
  <c r="AB51" i="3"/>
  <c r="CB51" i="3" s="1"/>
  <c r="BA51" i="3"/>
  <c r="BB51" i="3" s="1"/>
  <c r="BC51" i="3" s="1"/>
  <c r="AP52" i="3"/>
  <c r="BH52" i="3" s="1"/>
  <c r="AH52" i="3"/>
  <c r="AG53" i="3"/>
  <c r="AQ52" i="3"/>
  <c r="BI52" i="3" s="1"/>
  <c r="AR52" i="3"/>
  <c r="BJ52" i="3" s="1"/>
  <c r="AL57" i="3" l="1"/>
  <c r="BD57" i="3" s="1"/>
  <c r="BE57" i="3" s="1"/>
  <c r="BF57" i="3" s="1"/>
  <c r="AK58" i="3"/>
  <c r="AM59" i="3"/>
  <c r="AN58" i="3"/>
  <c r="AR53" i="3"/>
  <c r="BJ53" i="3" s="1"/>
  <c r="AP53" i="3"/>
  <c r="BH53" i="3" s="1"/>
  <c r="AG54" i="3"/>
  <c r="AH53" i="3"/>
  <c r="AQ53" i="3"/>
  <c r="BI53" i="3" s="1"/>
  <c r="BA52" i="3"/>
  <c r="BB52" i="3" s="1"/>
  <c r="BC52" i="3" s="1"/>
  <c r="AB52" i="3"/>
  <c r="CB52" i="3" s="1"/>
  <c r="AJ61" i="3"/>
  <c r="AI62" i="3"/>
  <c r="AM60" i="3" l="1"/>
  <c r="AN59" i="3"/>
  <c r="AL58" i="3"/>
  <c r="BD58" i="3" s="1"/>
  <c r="BE58" i="3" s="1"/>
  <c r="BF58" i="3" s="1"/>
  <c r="AK59" i="3"/>
  <c r="BA53" i="3"/>
  <c r="BB53" i="3" s="1"/>
  <c r="BC53" i="3" s="1"/>
  <c r="AB53" i="3"/>
  <c r="CB53" i="3" s="1"/>
  <c r="AR54" i="3"/>
  <c r="BJ54" i="3" s="1"/>
  <c r="AP54" i="3"/>
  <c r="BH54" i="3" s="1"/>
  <c r="AG55" i="3"/>
  <c r="AH54" i="3"/>
  <c r="AQ54" i="3"/>
  <c r="BI54" i="3" s="1"/>
  <c r="AJ62" i="3"/>
  <c r="AI63" i="3"/>
  <c r="AM61" i="3" l="1"/>
  <c r="AN60" i="3"/>
  <c r="AL59" i="3"/>
  <c r="BD59" i="3" s="1"/>
  <c r="BE59" i="3" s="1"/>
  <c r="BF59" i="3" s="1"/>
  <c r="AK60" i="3"/>
  <c r="BA54" i="3"/>
  <c r="BB54" i="3" s="1"/>
  <c r="BC54" i="3" s="1"/>
  <c r="AB54" i="3"/>
  <c r="CB54" i="3" s="1"/>
  <c r="AI64" i="3"/>
  <c r="AJ63" i="3"/>
  <c r="AR55" i="3"/>
  <c r="BJ55" i="3" s="1"/>
  <c r="AQ55" i="3"/>
  <c r="BI55" i="3" s="1"/>
  <c r="AG56" i="3"/>
  <c r="AH55" i="3"/>
  <c r="AP55" i="3"/>
  <c r="BH55" i="3" s="1"/>
  <c r="AN61" i="3" l="1"/>
  <c r="AM62" i="3"/>
  <c r="AK61" i="3"/>
  <c r="AL60" i="3"/>
  <c r="BD60" i="3" s="1"/>
  <c r="BE60" i="3" s="1"/>
  <c r="BF60" i="3" s="1"/>
  <c r="AJ64" i="3"/>
  <c r="AI65" i="3"/>
  <c r="AJ65" i="3" s="1"/>
  <c r="AR56" i="3"/>
  <c r="BJ56" i="3" s="1"/>
  <c r="AH56" i="3"/>
  <c r="AQ56" i="3"/>
  <c r="BI56" i="3" s="1"/>
  <c r="AP56" i="3"/>
  <c r="BH56" i="3" s="1"/>
  <c r="AG57" i="3"/>
  <c r="AB55" i="3"/>
  <c r="CB55" i="3" s="1"/>
  <c r="BA55" i="3"/>
  <c r="BB55" i="3" s="1"/>
  <c r="BC55" i="3" s="1"/>
  <c r="AL61" i="3" l="1"/>
  <c r="BD61" i="3" s="1"/>
  <c r="BE61" i="3" s="1"/>
  <c r="BF61" i="3" s="1"/>
  <c r="AK62" i="3"/>
  <c r="AN62" i="3"/>
  <c r="AM63" i="3"/>
  <c r="BA56" i="3"/>
  <c r="BB56" i="3" s="1"/>
  <c r="BC56" i="3" s="1"/>
  <c r="AB56" i="3"/>
  <c r="CB56" i="3" s="1"/>
  <c r="AH57" i="3"/>
  <c r="AP57" i="3"/>
  <c r="BH57" i="3" s="1"/>
  <c r="AQ57" i="3"/>
  <c r="BI57" i="3" s="1"/>
  <c r="AR57" i="3"/>
  <c r="BJ57" i="3" s="1"/>
  <c r="AG58" i="3"/>
  <c r="AL62" i="3" l="1"/>
  <c r="BD62" i="3" s="1"/>
  <c r="BE62" i="3" s="1"/>
  <c r="BF62" i="3" s="1"/>
  <c r="AK63" i="3"/>
  <c r="AM64" i="3"/>
  <c r="AN63" i="3"/>
  <c r="BA57" i="3"/>
  <c r="BB57" i="3" s="1"/>
  <c r="BC57" i="3" s="1"/>
  <c r="AB57" i="3"/>
  <c r="CB57" i="3" s="1"/>
  <c r="AG59" i="3"/>
  <c r="AH58" i="3"/>
  <c r="AQ58" i="3"/>
  <c r="BI58" i="3" s="1"/>
  <c r="AP58" i="3"/>
  <c r="BH58" i="3" s="1"/>
  <c r="AR58" i="3"/>
  <c r="BJ58" i="3" s="1"/>
  <c r="AN64" i="3" l="1"/>
  <c r="AM65" i="3"/>
  <c r="AN65" i="3" s="1"/>
  <c r="AL63" i="3"/>
  <c r="BD63" i="3" s="1"/>
  <c r="BE63" i="3" s="1"/>
  <c r="BF63" i="3" s="1"/>
  <c r="AK64" i="3"/>
  <c r="BA58" i="3"/>
  <c r="BB58" i="3" s="1"/>
  <c r="BC58" i="3" s="1"/>
  <c r="AB58" i="3"/>
  <c r="CB58" i="3" s="1"/>
  <c r="AH59" i="3"/>
  <c r="AG60" i="3"/>
  <c r="AQ59" i="3"/>
  <c r="BI59" i="3" s="1"/>
  <c r="AR59" i="3"/>
  <c r="BJ59" i="3" s="1"/>
  <c r="AP59" i="3"/>
  <c r="BH59" i="3" s="1"/>
  <c r="AK65" i="3" l="1"/>
  <c r="AL65" i="3" s="1"/>
  <c r="BD65" i="3" s="1"/>
  <c r="AL64" i="3"/>
  <c r="BD64" i="3" s="1"/>
  <c r="BE64" i="3" s="1"/>
  <c r="BF64" i="3" s="1"/>
  <c r="AQ60" i="3"/>
  <c r="BI60" i="3" s="1"/>
  <c r="AG61" i="3"/>
  <c r="AH60" i="3"/>
  <c r="AR60" i="3"/>
  <c r="BJ60" i="3" s="1"/>
  <c r="AP60" i="3"/>
  <c r="BH60" i="3" s="1"/>
  <c r="AB59" i="3"/>
  <c r="CB59" i="3" s="1"/>
  <c r="BA59" i="3"/>
  <c r="BB59" i="3" s="1"/>
  <c r="BC59" i="3" s="1"/>
  <c r="BE65" i="3" l="1"/>
  <c r="BF65" i="3" s="1"/>
  <c r="BA60" i="3"/>
  <c r="BB60" i="3" s="1"/>
  <c r="BC60" i="3" s="1"/>
  <c r="AB60" i="3"/>
  <c r="CB60" i="3" s="1"/>
  <c r="AH61" i="3"/>
  <c r="AQ61" i="3"/>
  <c r="BI61" i="3" s="1"/>
  <c r="AG62" i="3"/>
  <c r="AR61" i="3"/>
  <c r="BJ61" i="3" s="1"/>
  <c r="AP61" i="3"/>
  <c r="BH61" i="3" s="1"/>
  <c r="BA61" i="3" l="1"/>
  <c r="BB61" i="3" s="1"/>
  <c r="BC61" i="3" s="1"/>
  <c r="AB61" i="3"/>
  <c r="CB61" i="3" s="1"/>
  <c r="AH62" i="3"/>
  <c r="AP62" i="3"/>
  <c r="BH62" i="3" s="1"/>
  <c r="AR62" i="3"/>
  <c r="BJ62" i="3" s="1"/>
  <c r="AQ62" i="3"/>
  <c r="BI62" i="3" s="1"/>
  <c r="AG63" i="3"/>
  <c r="BA62" i="3" l="1"/>
  <c r="BB62" i="3" s="1"/>
  <c r="BC62" i="3" s="1"/>
  <c r="AB62" i="3"/>
  <c r="CB62" i="3" s="1"/>
  <c r="AP63" i="3"/>
  <c r="BH63" i="3" s="1"/>
  <c r="AQ63" i="3"/>
  <c r="BI63" i="3" s="1"/>
  <c r="AR63" i="3"/>
  <c r="BJ63" i="3" s="1"/>
  <c r="AH63" i="3"/>
  <c r="AG64" i="3"/>
  <c r="AB63" i="3" l="1"/>
  <c r="CB63" i="3" s="1"/>
  <c r="BA63" i="3"/>
  <c r="BB63" i="3" s="1"/>
  <c r="BC63" i="3" s="1"/>
  <c r="AG65" i="3"/>
  <c r="AQ64" i="3"/>
  <c r="BI64" i="3" s="1"/>
  <c r="AR64" i="3"/>
  <c r="BJ64" i="3" s="1"/>
  <c r="AH64" i="3"/>
  <c r="AP64" i="3"/>
  <c r="BH64" i="3" s="1"/>
  <c r="AH65" i="3" l="1"/>
  <c r="AQ65" i="3"/>
  <c r="BI65" i="3" s="1"/>
  <c r="AP65" i="3"/>
  <c r="BH65" i="3" s="1"/>
  <c r="AR65" i="3"/>
  <c r="BJ65" i="3" s="1"/>
  <c r="BA64" i="3"/>
  <c r="BB64" i="3" s="1"/>
  <c r="BC64" i="3" s="1"/>
  <c r="AB64" i="3"/>
  <c r="CB64" i="3" s="1"/>
  <c r="BA65" i="3" l="1"/>
  <c r="BB65" i="3" s="1"/>
  <c r="BC65" i="3" s="1"/>
  <c r="AB65" i="3"/>
  <c r="CB65" i="3" s="1"/>
</calcChain>
</file>

<file path=xl/sharedStrings.xml><?xml version="1.0" encoding="utf-8"?>
<sst xmlns="http://schemas.openxmlformats.org/spreadsheetml/2006/main" count="1798" uniqueCount="167">
  <si>
    <t>USDxreop</t>
  </si>
  <si>
    <t>Dates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</si>
  <si>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</si>
  <si>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</si>
  <si>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</si>
  <si>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</si>
  <si>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</si>
  <si>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</si>
  <si>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</si>
  <si>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</si>
  <si>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</si>
  <si>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</si>
  <si>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</si>
  <si>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</si>
  <si>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</si>
  <si>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</si>
  <si>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</si>
  <si>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</si>
  <si>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</si>
  <si>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</si>
  <si>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</si>
  <si>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</si>
  <si>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</si>
  <si>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</si>
  <si>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</si>
  <si>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</si>
  <si>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</si>
  <si>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</si>
  <si>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</si>
  <si>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</si>
  <si>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</si>
  <si>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</si>
  <si>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</si>
  <si>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</si>
  <si>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</si>
  <si>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</si>
  <si>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</si>
  <si>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</si>
  <si>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</si>
  <si>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</si>
  <si>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</si>
  <si>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</si>
  <si>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</si>
  <si>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</si>
  <si>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</si>
  <si>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</si>
  <si>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</si>
  <si>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</si>
  <si>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</si>
  <si>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</si>
  <si>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</si>
  <si>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</si>
  <si>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</si>
  <si>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</si>
  <si>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</si>
  <si>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</si>
  <si>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</si>
  <si>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</si>
  <si>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</si>
  <si>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</si>
  <si>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</si>
  <si>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</si>
  <si>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</si>
  <si>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</si>
  <si>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Q3-2014</t>
  </si>
  <si>
    <t>Q4-2014</t>
  </si>
  <si>
    <t/>
  </si>
  <si>
    <t>..</t>
  </si>
  <si>
    <t>(V)</t>
  </si>
  <si>
    <t>RGDPind</t>
  </si>
  <si>
    <t>PMind</t>
  </si>
  <si>
    <t>PXind</t>
  </si>
  <si>
    <t>MonMrktRpa</t>
  </si>
  <si>
    <t>CPIInflpa</t>
  </si>
  <si>
    <t>USRGDPind</t>
  </si>
  <si>
    <t>USMonMrktRpa</t>
  </si>
  <si>
    <t>USCPIInflpa</t>
  </si>
  <si>
    <t>USFinPrivConsChainedVolsaNCmln</t>
  </si>
  <si>
    <t>ln(RGDPind)</t>
  </si>
  <si>
    <t>ln(USRGDPind)</t>
  </si>
  <si>
    <t>CPIInflpq</t>
  </si>
  <si>
    <t>USCPIInflpq</t>
  </si>
  <si>
    <t>PMInflpq</t>
  </si>
  <si>
    <t>USMonMrktRpq</t>
  </si>
  <si>
    <t>MonMrktRpq</t>
  </si>
  <si>
    <t>PMInflpa</t>
  </si>
  <si>
    <t>Q1-2015</t>
  </si>
  <si>
    <t>AM150727: added simple guess</t>
  </si>
  <si>
    <t>RGDPindsa</t>
  </si>
  <si>
    <t>AM150727: Seasonal adjustment for any series not sa at source has been implemented using the Census-X-12 procedure in EViews 8 (and is marked with yellow background and "sa" appended to the name of the series.</t>
  </si>
  <si>
    <t>Legend:</t>
  </si>
  <si>
    <t>Indicates data that is new or has changed since previous cycle (applicable to IFS subscription only); does not indicate changes in magnitude or decimal or the addition of countries to IFS.</t>
  </si>
  <si>
    <t>Bibliographic citation: International Monetary Fund (2015): International Financial Statistics (Edition: July 2015). UK Data Service.</t>
  </si>
  <si>
    <t>AM150727: The base year for RGDPind (99BVRZF) and USRGDPind (99BVRZF) is 2010; this can be verified by clicking on the "i" icon in the raw data Excel file, which links to the IFS via UK Data Service.</t>
  </si>
  <si>
    <t>CPindpq1998q4</t>
  </si>
  <si>
    <t>CPindpa1998q4</t>
  </si>
  <si>
    <t>USCPindpq1998q4</t>
  </si>
  <si>
    <t>USCPindpa1998q4</t>
  </si>
  <si>
    <t>CPindpq2010</t>
  </si>
  <si>
    <t>CPindpa2010</t>
  </si>
  <si>
    <t>USCPindpq2010</t>
  </si>
  <si>
    <t>USCPindpa2010</t>
  </si>
  <si>
    <t>USDrereopindpq2010</t>
  </si>
  <si>
    <t>USDrereopindpq2010ratio</t>
  </si>
  <si>
    <t>ToTratiopq</t>
  </si>
  <si>
    <t>ToTindpq</t>
  </si>
  <si>
    <t>PrivFinConsVolConstPsaindpq2010</t>
  </si>
  <si>
    <t>ln(CPindpq2010)</t>
  </si>
  <si>
    <t>ln(USCPindpq2010)</t>
  </si>
  <si>
    <t>ln(USDxreopindpq2010)</t>
  </si>
  <si>
    <t>ln(USDrereopindpq2010)</t>
  </si>
  <si>
    <t>ln(USDrereopq2010ratio)</t>
  </si>
  <si>
    <t>CHECKapproxCPinflpq</t>
  </si>
  <si>
    <t>CHECKapproxCPinflpa</t>
  </si>
  <si>
    <t>CHECKapproxUSCPinflpq</t>
  </si>
  <si>
    <t>CHECKapproxUSCPinflpa</t>
  </si>
  <si>
    <t>needs data for 1999q4</t>
  </si>
  <si>
    <t>ln(ToTindpq)</t>
  </si>
  <si>
    <t>ln(ToTratiopq)</t>
  </si>
  <si>
    <t>ln(RGDPindsa)</t>
  </si>
  <si>
    <t>USFinPrivConsChainedVolsaindpq2010</t>
  </si>
  <si>
    <t>ln(PrivFinConsVolConstPsaindpq2010)</t>
  </si>
  <si>
    <t>ln(USFinPrivConsChainedVolsaindpq2010)</t>
  </si>
  <si>
    <t>needed for computation of PMInflpq and PMInflpa for Q4-2014</t>
  </si>
  <si>
    <t>CHECKapproxpercchngpq</t>
  </si>
  <si>
    <t>TotPopInThousandssa</t>
  </si>
  <si>
    <t>EconActivePopInThousandssa</t>
  </si>
  <si>
    <t>USTotPopInThousandssa</t>
  </si>
  <si>
    <t>USEconActivePopInThousandssa</t>
  </si>
  <si>
    <t>n.a.</t>
  </si>
  <si>
    <t>needed for computation of per capita GDP and consumption volumes</t>
  </si>
  <si>
    <t>AM150727: added simple guesses (see yellow-rae period with backward extrapolation)</t>
  </si>
  <si>
    <t>RGDPExpendApprCurrentPsaNCmln</t>
  </si>
  <si>
    <t>USRGDPExpendApprChainedVolsaNCmln</t>
  </si>
  <si>
    <t>RGDPExpendApprConstP2003saNCpc</t>
  </si>
  <si>
    <t>USRGDPExpendApprChainedVolsaNCpc</t>
  </si>
  <si>
    <t>ln(USRGDPExpendApprChainedVolsaNCpc)</t>
  </si>
  <si>
    <t>ln(RGDPExpendApprConstP2003saNCpc)</t>
  </si>
  <si>
    <t>PrivFinConsVolConstPsaNCpc</t>
  </si>
  <si>
    <t>USFinPrivConsChainedVolsaNCpc</t>
  </si>
  <si>
    <t>ln(PrivFinConsVolConstPsaNCpc)</t>
  </si>
  <si>
    <t>ln(RGDPExpendApprConstP2003saNCmln)</t>
  </si>
  <si>
    <t>ln(USRGDPExpendApprChainedVolsaNCmln)</t>
  </si>
  <si>
    <t>ln(PrivFinConsVolConstPsaNCmln)</t>
  </si>
  <si>
    <t>IntlResUSDmln</t>
  </si>
  <si>
    <t>IntlResNCmln</t>
  </si>
  <si>
    <t>IntlResNCmlnDeflated</t>
  </si>
  <si>
    <t>ln(IntlResNCmlnDeflated)</t>
  </si>
  <si>
    <t>IntlResNCmlnpc</t>
  </si>
  <si>
    <t>ln(IntlResNCmlnpc)</t>
  </si>
  <si>
    <t>PrivFinConsChainedVolsaNCmln</t>
  </si>
  <si>
    <t>RGDPExpendApprChainedVolsaNCmln</t>
  </si>
  <si>
    <t>(V) - see column DY (it appears twice ONLY there):</t>
  </si>
  <si>
    <t>PXUindUSD</t>
  </si>
  <si>
    <t>PMUindUSD</t>
  </si>
  <si>
    <t>PMind (from the central bank via Antonio's Excel)</t>
  </si>
  <si>
    <t>PXind (from the central bank via Antonio's Excel)</t>
  </si>
  <si>
    <t>PMind (from the central bank via Antonio's Excel - see next worksheet)</t>
  </si>
  <si>
    <t>PXind (from the central bank via Antonio's Excel - see next worksheet)</t>
  </si>
  <si>
    <t>USDnereop</t>
  </si>
  <si>
    <t>USDrereopratio</t>
  </si>
  <si>
    <t>ln(USDrereopratio)</t>
  </si>
  <si>
    <t>ln(USDnereopindpq2010)</t>
  </si>
  <si>
    <t>USDnereopindpq2010</t>
  </si>
  <si>
    <t>ln(RGDPExpendApprChainedVolsaNCmln)</t>
  </si>
  <si>
    <t>ln(PrivFinConsChainedVolsaNCmln)</t>
  </si>
  <si>
    <t>ConsToRGDPShare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</si>
</sst>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Calibri"/>
      <family val="2"/>
      <scheme val="minor"/>
    </font>
    <font>
      <sz val="10"/>
      <name val="Bitstream Vera Sans"/>
      <family val="2"/>
    </font>
    <font>
      <sz val="10"/>
      <name val="Arial"/>
      <family val="2"/>
    </font>
    <font>
      <sz val="8"/>
      <color indexed="9"/>
      <name val="Verdana"/>
      <family val="2"/>
    </font>
    <font>
      <sz val="8"/>
      <name val="Arial"/>
      <family val="2"/>
    </font>
    <font>
      <vertAlign val="superscript"/>
      <sz val="10"/>
      <name val="Verdana"/>
      <family val="2"/>
    </font>
    <font>
      <sz val="10"/>
      <name val="Arial"/>
      <family val="2"/>
    </font>
    <font>
      <sz val="8"/>
      <name val="Verdan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8"/>
      <color rgb="FF495D8E"/>
      <name val="Verdana"/>
      <family val="2"/>
    </font>
    <font>
      <sz val="8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 style="hair">
        <color rgb="FFFFFFCC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indexed="64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indexed="64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indexed="64"/>
      </bottom>
      <diagonal/>
    </border>
    <border>
      <left/>
      <right style="thin">
        <color rgb="FFC0C0C0"/>
      </right>
      <top/>
      <bottom style="thin">
        <color indexed="64"/>
      </bottom>
      <diagonal/>
    </border>
    <border>
      <left style="thin">
        <color indexed="64"/>
      </left>
      <right style="thin">
        <color rgb="FFC0C0C0"/>
      </right>
      <top/>
      <bottom/>
      <diagonal/>
    </border>
    <border>
      <left style="hair">
        <color rgb="FFFFFFCC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 style="thin">
        <color rgb="FFC0C0C0"/>
      </top>
      <bottom style="thin">
        <color indexed="64"/>
      </bottom>
      <diagonal/>
    </border>
    <border>
      <left style="thin">
        <color rgb="FFC0C0C0"/>
      </left>
      <right/>
      <top/>
      <bottom style="thin">
        <color indexed="64"/>
      </bottom>
      <diagonal/>
    </border>
    <border>
      <left style="thin">
        <color rgb="FFC0C0C0"/>
      </left>
      <right/>
      <top style="thin">
        <color indexed="64"/>
      </top>
      <bottom style="thin">
        <color indexed="64"/>
      </bottom>
      <diagonal/>
    </border>
    <border>
      <left style="thin">
        <color rgb="FFC0C0C0"/>
      </left>
      <right/>
      <top style="thin">
        <color rgb="FFC0C0C0"/>
      </top>
      <bottom style="thin">
        <color indexed="64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45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10" fillId="26" borderId="0" applyNumberFormat="0" applyBorder="0" applyAlignment="0" applyProtection="0"/>
    <xf numFmtId="0" fontId="11" fillId="27" borderId="4" applyNumberFormat="0" applyAlignment="0" applyProtection="0"/>
    <xf numFmtId="0" fontId="12" fillId="28" borderId="5" applyNumberFormat="0" applyAlignment="0" applyProtection="0"/>
    <xf numFmtId="0" fontId="13" fillId="0" borderId="0" applyNumberFormat="0" applyFill="0" applyBorder="0" applyAlignment="0" applyProtection="0"/>
    <xf numFmtId="0" fontId="14" fillId="29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30" borderId="4" applyNumberFormat="0" applyAlignment="0" applyProtection="0"/>
    <xf numFmtId="0" fontId="19" fillId="0" borderId="9" applyNumberFormat="0" applyFill="0" applyAlignment="0" applyProtection="0"/>
    <xf numFmtId="0" fontId="20" fillId="31" borderId="0" applyNumberFormat="0" applyBorder="0" applyAlignment="0" applyProtection="0"/>
    <xf numFmtId="0" fontId="1" fillId="0" borderId="0"/>
    <xf numFmtId="0" fontId="2" fillId="0" borderId="0"/>
    <xf numFmtId="0" fontId="6" fillId="0" borderId="0"/>
    <xf numFmtId="0" fontId="8" fillId="32" borderId="10" applyNumberFormat="0" applyFont="0" applyAlignment="0" applyProtection="0"/>
    <xf numFmtId="0" fontId="21" fillId="27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</cellStyleXfs>
  <cellXfs count="138">
    <xf numFmtId="0" fontId="0" fillId="0" borderId="0" xfId="0"/>
    <xf numFmtId="0" fontId="1" fillId="0" borderId="0" xfId="37" applyFont="1" applyBorder="1"/>
    <xf numFmtId="17" fontId="1" fillId="0" borderId="0" xfId="37" applyNumberFormat="1" applyFont="1" applyBorder="1"/>
    <xf numFmtId="0" fontId="25" fillId="0" borderId="0" xfId="0" applyFont="1"/>
    <xf numFmtId="0" fontId="5" fillId="0" borderId="14" xfId="38" applyFont="1" applyBorder="1" applyAlignment="1">
      <alignment horizontal="left" wrapText="1"/>
    </xf>
    <xf numFmtId="0" fontId="4" fillId="0" borderId="15" xfId="38" applyNumberFormat="1" applyFont="1" applyBorder="1" applyAlignment="1">
      <alignment horizontal="right"/>
    </xf>
    <xf numFmtId="0" fontId="5" fillId="0" borderId="14" xfId="38" applyFont="1" applyBorder="1" applyAlignment="1">
      <alignment horizontal="left" wrapText="1"/>
    </xf>
    <xf numFmtId="0" fontId="4" fillId="0" borderId="15" xfId="38" applyNumberFormat="1" applyFont="1" applyBorder="1" applyAlignment="1">
      <alignment horizontal="right"/>
    </xf>
    <xf numFmtId="0" fontId="5" fillId="0" borderId="14" xfId="38" applyFont="1" applyBorder="1" applyAlignment="1">
      <alignment horizontal="left" wrapText="1"/>
    </xf>
    <xf numFmtId="0" fontId="4" fillId="0" borderId="15" xfId="38" applyNumberFormat="1" applyFont="1" applyBorder="1" applyAlignment="1">
      <alignment horizontal="right"/>
    </xf>
    <xf numFmtId="0" fontId="5" fillId="0" borderId="14" xfId="38" applyFont="1" applyBorder="1" applyAlignment="1">
      <alignment horizontal="left" wrapText="1"/>
    </xf>
    <xf numFmtId="0" fontId="4" fillId="0" borderId="15" xfId="38" applyNumberFormat="1" applyFont="1" applyBorder="1" applyAlignment="1">
      <alignment horizontal="right"/>
    </xf>
    <xf numFmtId="0" fontId="5" fillId="0" borderId="14" xfId="38" applyFont="1" applyBorder="1" applyAlignment="1">
      <alignment horizontal="left" wrapText="1"/>
    </xf>
    <xf numFmtId="0" fontId="4" fillId="0" borderId="15" xfId="38" applyNumberFormat="1" applyFont="1" applyBorder="1" applyAlignment="1">
      <alignment horizontal="right"/>
    </xf>
    <xf numFmtId="0" fontId="4" fillId="0" borderId="13" xfId="38" applyNumberFormat="1" applyFont="1" applyBorder="1" applyAlignment="1">
      <alignment horizontal="right"/>
    </xf>
    <xf numFmtId="0" fontId="5" fillId="0" borderId="16" xfId="38" applyFont="1" applyBorder="1" applyAlignment="1">
      <alignment horizontal="left"/>
    </xf>
    <xf numFmtId="0" fontId="4" fillId="0" borderId="16" xfId="38" applyFont="1" applyBorder="1" applyAlignment="1">
      <alignment horizontal="left"/>
    </xf>
    <xf numFmtId="0" fontId="25" fillId="0" borderId="16" xfId="0" applyFont="1" applyBorder="1"/>
    <xf numFmtId="0" fontId="25" fillId="0" borderId="17" xfId="0" applyFont="1" applyBorder="1"/>
    <xf numFmtId="0" fontId="25" fillId="0" borderId="18" xfId="0" applyFont="1" applyBorder="1"/>
    <xf numFmtId="0" fontId="25" fillId="33" borderId="0" xfId="0" applyFont="1" applyFill="1"/>
    <xf numFmtId="0" fontId="4" fillId="34" borderId="19" xfId="38" applyNumberFormat="1" applyFont="1" applyFill="1" applyBorder="1" applyAlignment="1">
      <alignment horizontal="right"/>
    </xf>
    <xf numFmtId="0" fontId="4" fillId="34" borderId="0" xfId="38" applyNumberFormat="1" applyFont="1" applyFill="1" applyBorder="1" applyAlignment="1">
      <alignment horizontal="right"/>
    </xf>
    <xf numFmtId="0" fontId="4" fillId="0" borderId="20" xfId="38" applyNumberFormat="1" applyFont="1" applyBorder="1" applyAlignment="1">
      <alignment horizontal="right"/>
    </xf>
    <xf numFmtId="0" fontId="4" fillId="0" borderId="21" xfId="38" applyFont="1" applyBorder="1" applyAlignment="1">
      <alignment horizontal="left"/>
    </xf>
    <xf numFmtId="0" fontId="25" fillId="35" borderId="0" xfId="0" applyFont="1" applyFill="1" applyBorder="1"/>
    <xf numFmtId="0" fontId="25" fillId="34" borderId="0" xfId="0" applyFont="1" applyFill="1" applyBorder="1"/>
    <xf numFmtId="0" fontId="25" fillId="36" borderId="0" xfId="0" applyFont="1" applyFill="1" applyBorder="1"/>
    <xf numFmtId="0" fontId="25" fillId="37" borderId="0" xfId="0" applyFont="1" applyFill="1" applyBorder="1"/>
    <xf numFmtId="0" fontId="4" fillId="0" borderId="23" xfId="38" applyNumberFormat="1" applyFont="1" applyBorder="1" applyAlignment="1">
      <alignment horizontal="right"/>
    </xf>
    <xf numFmtId="0" fontId="4" fillId="34" borderId="24" xfId="38" applyNumberFormat="1" applyFont="1" applyFill="1" applyBorder="1" applyAlignment="1">
      <alignment horizontal="right"/>
    </xf>
    <xf numFmtId="0" fontId="25" fillId="36" borderId="1" xfId="0" applyFont="1" applyFill="1" applyBorder="1"/>
    <xf numFmtId="0" fontId="4" fillId="0" borderId="0" xfId="38" applyNumberFormat="1" applyFont="1" applyBorder="1" applyAlignment="1">
      <alignment horizontal="right"/>
    </xf>
    <xf numFmtId="0" fontId="4" fillId="33" borderId="15" xfId="38" applyNumberFormat="1" applyFont="1" applyFill="1" applyBorder="1" applyAlignment="1">
      <alignment horizontal="right"/>
    </xf>
    <xf numFmtId="0" fontId="25" fillId="33" borderId="0" xfId="0" applyFont="1" applyFill="1" applyBorder="1"/>
    <xf numFmtId="0" fontId="0" fillId="33" borderId="0" xfId="0" applyFill="1"/>
    <xf numFmtId="0" fontId="0" fillId="0" borderId="0" xfId="0" applyFill="1"/>
    <xf numFmtId="0" fontId="25" fillId="33" borderId="25" xfId="0" applyFont="1" applyFill="1" applyBorder="1"/>
    <xf numFmtId="0" fontId="25" fillId="36" borderId="2" xfId="0" applyFont="1" applyFill="1" applyBorder="1"/>
    <xf numFmtId="0" fontId="25" fillId="0" borderId="0" xfId="0" applyFont="1" applyFill="1"/>
    <xf numFmtId="0" fontId="7" fillId="0" borderId="0" xfId="0" applyFont="1" applyAlignment="1">
      <alignment horizontal="left"/>
    </xf>
    <xf numFmtId="0" fontId="7" fillId="33" borderId="0" xfId="37" applyFont="1" applyFill="1" applyBorder="1"/>
    <xf numFmtId="0" fontId="26" fillId="0" borderId="0" xfId="0" applyFont="1"/>
    <xf numFmtId="0" fontId="25" fillId="34" borderId="2" xfId="0" applyFont="1" applyFill="1" applyBorder="1"/>
    <xf numFmtId="0" fontId="25" fillId="37" borderId="2" xfId="0" applyFont="1" applyFill="1" applyBorder="1"/>
    <xf numFmtId="0" fontId="4" fillId="34" borderId="2" xfId="38" applyNumberFormat="1" applyFont="1" applyFill="1" applyBorder="1" applyAlignment="1">
      <alignment horizontal="right"/>
    </xf>
    <xf numFmtId="0" fontId="25" fillId="35" borderId="2" xfId="0" applyFont="1" applyFill="1" applyBorder="1"/>
    <xf numFmtId="0" fontId="25" fillId="0" borderId="0" xfId="0" applyFont="1" applyBorder="1"/>
    <xf numFmtId="0" fontId="4" fillId="0" borderId="26" xfId="38" applyNumberFormat="1" applyFont="1" applyBorder="1" applyAlignment="1">
      <alignment horizontal="right"/>
    </xf>
    <xf numFmtId="0" fontId="4" fillId="0" borderId="18" xfId="38" applyNumberFormat="1" applyFont="1" applyBorder="1" applyAlignment="1">
      <alignment horizontal="right"/>
    </xf>
    <xf numFmtId="0" fontId="25" fillId="0" borderId="27" xfId="0" applyFont="1" applyBorder="1"/>
    <xf numFmtId="0" fontId="4" fillId="0" borderId="27" xfId="38" applyFont="1" applyBorder="1" applyAlignment="1">
      <alignment horizontal="left"/>
    </xf>
    <xf numFmtId="0" fontId="4" fillId="0" borderId="28" xfId="38" applyFont="1" applyBorder="1" applyAlignment="1">
      <alignment horizontal="left"/>
    </xf>
    <xf numFmtId="0" fontId="4" fillId="33" borderId="28" xfId="38" applyFont="1" applyFill="1" applyBorder="1" applyAlignment="1">
      <alignment horizontal="left"/>
    </xf>
    <xf numFmtId="0" fontId="4" fillId="34" borderId="28" xfId="38" applyFont="1" applyFill="1" applyBorder="1" applyAlignment="1">
      <alignment horizontal="left"/>
    </xf>
    <xf numFmtId="0" fontId="4" fillId="35" borderId="28" xfId="38" applyFont="1" applyFill="1" applyBorder="1" applyAlignment="1">
      <alignment horizontal="left"/>
    </xf>
    <xf numFmtId="0" fontId="4" fillId="34" borderId="28" xfId="39" applyFont="1" applyFill="1" applyBorder="1" applyAlignment="1">
      <alignment horizontal="left"/>
    </xf>
    <xf numFmtId="0" fontId="4" fillId="36" borderId="28" xfId="38" applyFont="1" applyFill="1" applyBorder="1" applyAlignment="1">
      <alignment horizontal="left"/>
    </xf>
    <xf numFmtId="0" fontId="4" fillId="37" borderId="28" xfId="38" applyFont="1" applyFill="1" applyBorder="1" applyAlignment="1">
      <alignment horizontal="left"/>
    </xf>
    <xf numFmtId="0" fontId="4" fillId="36" borderId="28" xfId="39" applyFont="1" applyFill="1" applyBorder="1" applyAlignment="1">
      <alignment horizontal="left"/>
    </xf>
    <xf numFmtId="0" fontId="25" fillId="0" borderId="24" xfId="0" applyFont="1" applyBorder="1"/>
    <xf numFmtId="0" fontId="4" fillId="36" borderId="29" xfId="38" applyFont="1" applyFill="1" applyBorder="1" applyAlignment="1">
      <alignment horizontal="left"/>
    </xf>
    <xf numFmtId="0" fontId="25" fillId="36" borderId="3" xfId="0" applyFont="1" applyFill="1" applyBorder="1"/>
    <xf numFmtId="0" fontId="5" fillId="0" borderId="0" xfId="38" applyFont="1" applyBorder="1" applyAlignment="1">
      <alignment horizontal="left" wrapText="1"/>
    </xf>
    <xf numFmtId="0" fontId="5" fillId="38" borderId="14" xfId="0" applyFont="1" applyFill="1" applyBorder="1" applyAlignment="1">
      <alignment horizontal="left" wrapText="1"/>
    </xf>
    <xf numFmtId="0" fontId="4" fillId="39" borderId="15" xfId="0" applyNumberFormat="1" applyFont="1" applyFill="1" applyBorder="1" applyAlignment="1">
      <alignment horizontal="right"/>
    </xf>
    <xf numFmtId="0" fontId="5" fillId="0" borderId="14" xfId="0" applyFont="1" applyBorder="1" applyAlignment="1">
      <alignment horizontal="left" wrapText="1"/>
    </xf>
    <xf numFmtId="0" fontId="4" fillId="0" borderId="15" xfId="0" applyNumberFormat="1" applyFont="1" applyBorder="1" applyAlignment="1">
      <alignment horizontal="right"/>
    </xf>
    <xf numFmtId="0" fontId="25" fillId="33" borderId="30" xfId="0" applyFont="1" applyFill="1" applyBorder="1"/>
    <xf numFmtId="0" fontId="25" fillId="33" borderId="31" xfId="0" applyFont="1" applyFill="1" applyBorder="1"/>
    <xf numFmtId="0" fontId="25" fillId="33" borderId="17" xfId="0" applyFont="1" applyFill="1" applyBorder="1"/>
    <xf numFmtId="0" fontId="25" fillId="0" borderId="32" xfId="0" applyFont="1" applyBorder="1"/>
    <xf numFmtId="0" fontId="25" fillId="33" borderId="33" xfId="0" applyFont="1" applyFill="1" applyBorder="1"/>
    <xf numFmtId="0" fontId="4" fillId="36" borderId="34" xfId="38" applyFont="1" applyFill="1" applyBorder="1" applyAlignment="1">
      <alignment horizontal="left"/>
    </xf>
    <xf numFmtId="0" fontId="5" fillId="0" borderId="0" xfId="0" applyFont="1" applyBorder="1" applyAlignment="1">
      <alignment horizontal="left" wrapText="1"/>
    </xf>
    <xf numFmtId="0" fontId="4" fillId="0" borderId="0" xfId="0" applyNumberFormat="1" applyFont="1" applyBorder="1" applyAlignment="1">
      <alignment horizontal="right"/>
    </xf>
    <xf numFmtId="0" fontId="4" fillId="33" borderId="15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 vertical="center"/>
    </xf>
    <xf numFmtId="0" fontId="4" fillId="33" borderId="0" xfId="38" applyFont="1" applyFill="1" applyBorder="1" applyAlignment="1">
      <alignment horizontal="left" vertical="center"/>
    </xf>
    <xf numFmtId="0" fontId="4" fillId="40" borderId="14" xfId="0" applyFont="1" applyFill="1" applyBorder="1" applyAlignment="1">
      <alignment horizontal="left" vertical="center"/>
    </xf>
    <xf numFmtId="0" fontId="4" fillId="40" borderId="15" xfId="0" applyNumberFormat="1" applyFont="1" applyFill="1" applyBorder="1" applyAlignment="1">
      <alignment horizontal="right"/>
    </xf>
    <xf numFmtId="0" fontId="25" fillId="40" borderId="22" xfId="0" applyFont="1" applyFill="1" applyBorder="1"/>
    <xf numFmtId="0" fontId="25" fillId="40" borderId="0" xfId="0" applyFont="1" applyFill="1" applyBorder="1"/>
    <xf numFmtId="0" fontId="25" fillId="40" borderId="2" xfId="0" applyFont="1" applyFill="1" applyBorder="1"/>
    <xf numFmtId="0" fontId="25" fillId="40" borderId="17" xfId="0" applyFont="1" applyFill="1" applyBorder="1"/>
    <xf numFmtId="0" fontId="25" fillId="40" borderId="35" xfId="0" applyFont="1" applyFill="1" applyBorder="1"/>
    <xf numFmtId="0" fontId="25" fillId="40" borderId="30" xfId="0" applyFont="1" applyFill="1" applyBorder="1"/>
    <xf numFmtId="0" fontId="4" fillId="40" borderId="19" xfId="0" applyNumberFormat="1" applyFont="1" applyFill="1" applyBorder="1" applyAlignment="1">
      <alignment horizontal="right"/>
    </xf>
    <xf numFmtId="0" fontId="4" fillId="40" borderId="30" xfId="38" applyFont="1" applyFill="1" applyBorder="1" applyAlignment="1">
      <alignment horizontal="left"/>
    </xf>
    <xf numFmtId="0" fontId="4" fillId="40" borderId="0" xfId="38" applyFont="1" applyFill="1" applyBorder="1" applyAlignment="1">
      <alignment horizontal="left"/>
    </xf>
    <xf numFmtId="0" fontId="4" fillId="40" borderId="28" xfId="39" applyFont="1" applyFill="1" applyBorder="1" applyAlignment="1">
      <alignment horizontal="left"/>
    </xf>
    <xf numFmtId="0" fontId="4" fillId="40" borderId="18" xfId="39" applyNumberFormat="1" applyFont="1" applyFill="1" applyBorder="1" applyAlignment="1">
      <alignment horizontal="right"/>
    </xf>
    <xf numFmtId="0" fontId="4" fillId="0" borderId="17" xfId="38" applyNumberFormat="1" applyFont="1" applyBorder="1" applyAlignment="1">
      <alignment horizontal="right"/>
    </xf>
    <xf numFmtId="0" fontId="4" fillId="40" borderId="28" xfId="38" applyFont="1" applyFill="1" applyBorder="1" applyAlignment="1">
      <alignment horizontal="left"/>
    </xf>
    <xf numFmtId="0" fontId="4" fillId="40" borderId="0" xfId="38" applyNumberFormat="1" applyFont="1" applyFill="1" applyBorder="1" applyAlignment="1">
      <alignment horizontal="right"/>
    </xf>
    <xf numFmtId="0" fontId="25" fillId="40" borderId="0" xfId="0" applyFont="1" applyFill="1"/>
    <xf numFmtId="0" fontId="4" fillId="0" borderId="14" xfId="0" applyFont="1" applyBorder="1" applyAlignment="1">
      <alignment horizontal="left" wrapText="1"/>
    </xf>
    <xf numFmtId="0" fontId="4" fillId="0" borderId="19" xfId="0" applyNumberFormat="1" applyFont="1" applyBorder="1" applyAlignment="1">
      <alignment horizontal="right"/>
    </xf>
    <xf numFmtId="0" fontId="4" fillId="41" borderId="14" xfId="0" applyFont="1" applyFill="1" applyBorder="1" applyAlignment="1">
      <alignment horizontal="left" wrapText="1"/>
    </xf>
    <xf numFmtId="0" fontId="4" fillId="41" borderId="30" xfId="0" applyFont="1" applyFill="1" applyBorder="1" applyAlignment="1">
      <alignment horizontal="left"/>
    </xf>
    <xf numFmtId="0" fontId="4" fillId="41" borderId="15" xfId="0" applyNumberFormat="1" applyFont="1" applyFill="1" applyBorder="1" applyAlignment="1">
      <alignment horizontal="right"/>
    </xf>
    <xf numFmtId="0" fontId="4" fillId="41" borderId="19" xfId="0" applyNumberFormat="1" applyFont="1" applyFill="1" applyBorder="1" applyAlignment="1">
      <alignment horizontal="right"/>
    </xf>
    <xf numFmtId="0" fontId="4" fillId="41" borderId="0" xfId="38" applyFont="1" applyFill="1" applyBorder="1" applyAlignment="1">
      <alignment horizontal="left"/>
    </xf>
    <xf numFmtId="0" fontId="25" fillId="41" borderId="0" xfId="0" applyFont="1" applyFill="1"/>
    <xf numFmtId="0" fontId="27" fillId="0" borderId="0" xfId="0" applyFont="1"/>
    <xf numFmtId="0" fontId="4" fillId="41" borderId="14" xfId="0" applyFont="1" applyFill="1" applyBorder="1" applyAlignment="1">
      <alignment horizontal="left"/>
    </xf>
    <xf numFmtId="0" fontId="5" fillId="43" borderId="16" xfId="38" applyFont="1" applyFill="1" applyBorder="1" applyAlignment="1">
      <alignment horizontal="left"/>
    </xf>
    <xf numFmtId="0" fontId="5" fillId="44" borderId="16" xfId="39" applyFont="1" applyFill="1" applyBorder="1" applyAlignment="1">
      <alignment horizontal="left"/>
    </xf>
    <xf numFmtId="0" fontId="5" fillId="45" borderId="16" xfId="38" applyFont="1" applyFill="1" applyBorder="1" applyAlignment="1">
      <alignment horizontal="left"/>
    </xf>
    <xf numFmtId="0" fontId="5" fillId="45" borderId="14" xfId="0" applyFont="1" applyFill="1" applyBorder="1" applyAlignment="1">
      <alignment horizontal="left" wrapText="1"/>
    </xf>
    <xf numFmtId="0" fontId="5" fillId="45" borderId="0" xfId="38" applyFont="1" applyFill="1" applyBorder="1" applyAlignment="1">
      <alignment horizontal="left"/>
    </xf>
    <xf numFmtId="0" fontId="5" fillId="45" borderId="14" xfId="0" applyFont="1" applyFill="1" applyBorder="1" applyAlignment="1">
      <alignment horizontal="left" vertical="center"/>
    </xf>
    <xf numFmtId="0" fontId="5" fillId="44" borderId="14" xfId="0" applyFont="1" applyFill="1" applyBorder="1" applyAlignment="1">
      <alignment horizontal="left" wrapText="1"/>
    </xf>
    <xf numFmtId="0" fontId="5" fillId="43" borderId="14" xfId="0" applyFont="1" applyFill="1" applyBorder="1" applyAlignment="1">
      <alignment horizontal="left" vertical="center"/>
    </xf>
    <xf numFmtId="0" fontId="5" fillId="43" borderId="14" xfId="0" applyFont="1" applyFill="1" applyBorder="1" applyAlignment="1">
      <alignment horizontal="left" wrapText="1"/>
    </xf>
    <xf numFmtId="0" fontId="4" fillId="45" borderId="0" xfId="38" applyNumberFormat="1" applyFont="1" applyFill="1" applyBorder="1" applyAlignment="1">
      <alignment horizontal="right"/>
    </xf>
    <xf numFmtId="0" fontId="4" fillId="43" borderId="16" xfId="38" applyFont="1" applyFill="1" applyBorder="1" applyAlignment="1">
      <alignment horizontal="left"/>
    </xf>
    <xf numFmtId="0" fontId="4" fillId="44" borderId="16" xfId="39" applyFont="1" applyFill="1" applyBorder="1" applyAlignment="1">
      <alignment horizontal="left"/>
    </xf>
    <xf numFmtId="0" fontId="4" fillId="45" borderId="16" xfId="38" applyFont="1" applyFill="1" applyBorder="1" applyAlignment="1">
      <alignment horizontal="left"/>
    </xf>
    <xf numFmtId="0" fontId="4" fillId="43" borderId="14" xfId="0" applyFont="1" applyFill="1" applyBorder="1" applyAlignment="1">
      <alignment horizontal="left" wrapText="1"/>
    </xf>
    <xf numFmtId="0" fontId="4" fillId="45" borderId="14" xfId="0" applyFont="1" applyFill="1" applyBorder="1" applyAlignment="1">
      <alignment horizontal="left" wrapText="1"/>
    </xf>
    <xf numFmtId="0" fontId="4" fillId="45" borderId="0" xfId="38" applyFont="1" applyFill="1" applyBorder="1" applyAlignment="1">
      <alignment horizontal="left"/>
    </xf>
    <xf numFmtId="0" fontId="4" fillId="44" borderId="14" xfId="0" applyFont="1" applyFill="1" applyBorder="1" applyAlignment="1">
      <alignment horizontal="left" wrapText="1"/>
    </xf>
    <xf numFmtId="0" fontId="4" fillId="43" borderId="14" xfId="0" applyFont="1" applyFill="1" applyBorder="1" applyAlignment="1">
      <alignment horizontal="left" vertical="center"/>
    </xf>
    <xf numFmtId="0" fontId="4" fillId="45" borderId="14" xfId="0" applyFont="1" applyFill="1" applyBorder="1" applyAlignment="1">
      <alignment horizontal="left" vertical="center"/>
    </xf>
    <xf numFmtId="0" fontId="5" fillId="33" borderId="16" xfId="38" applyFont="1" applyFill="1" applyBorder="1" applyAlignment="1">
      <alignment horizontal="left"/>
    </xf>
    <xf numFmtId="0" fontId="4" fillId="33" borderId="16" xfId="38" applyFont="1" applyFill="1" applyBorder="1" applyAlignment="1">
      <alignment horizontal="left"/>
    </xf>
    <xf numFmtId="0" fontId="4" fillId="33" borderId="18" xfId="38" applyNumberFormat="1" applyFont="1" applyFill="1" applyBorder="1" applyAlignment="1">
      <alignment horizontal="right"/>
    </xf>
    <xf numFmtId="0" fontId="4" fillId="33" borderId="23" xfId="38" applyNumberFormat="1" applyFont="1" applyFill="1" applyBorder="1" applyAlignment="1">
      <alignment horizontal="right"/>
    </xf>
    <xf numFmtId="0" fontId="4" fillId="43" borderId="28" xfId="38" applyFont="1" applyFill="1" applyBorder="1" applyAlignment="1">
      <alignment horizontal="left"/>
    </xf>
    <xf numFmtId="0" fontId="4" fillId="43" borderId="18" xfId="38" applyNumberFormat="1" applyFont="1" applyFill="1" applyBorder="1" applyAlignment="1">
      <alignment horizontal="right"/>
    </xf>
    <xf numFmtId="0" fontId="4" fillId="43" borderId="15" xfId="38" applyNumberFormat="1" applyFont="1" applyFill="1" applyBorder="1" applyAlignment="1">
      <alignment horizontal="right"/>
    </xf>
    <xf numFmtId="0" fontId="4" fillId="43" borderId="23" xfId="38" applyNumberFormat="1" applyFont="1" applyFill="1" applyBorder="1" applyAlignment="1">
      <alignment horizontal="right"/>
    </xf>
    <xf numFmtId="0" fontId="0" fillId="44" borderId="0" xfId="0" applyFill="1"/>
    <xf numFmtId="0" fontId="4" fillId="44" borderId="0" xfId="0" applyFont="1" applyFill="1" applyBorder="1" applyAlignment="1">
      <alignment horizontal="left" vertical="center"/>
    </xf>
    <xf numFmtId="0" fontId="0" fillId="40" borderId="0" xfId="0" applyFill="1"/>
    <xf numFmtId="0" fontId="3" fillId="42" borderId="36" xfId="38" applyFont="1" applyFill="1" applyBorder="1" applyAlignment="1">
      <alignment horizontal="center" vertical="top" wrapText="1"/>
    </xf>
    <xf numFmtId="0" fontId="3" fillId="42" borderId="13" xfId="38" applyFont="1" applyFill="1" applyBorder="1" applyAlignment="1">
      <alignment horizontal="center" vertical="top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rmal 3" xfId="38"/>
    <cellStyle name="Normal 4" xfId="39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F73"/>
  <sheetViews>
    <sheetView workbookViewId="0">
      <selection activeCell="A26" sqref="A26"/>
    </sheetView>
  </sheetViews>
  <sheetFormatPr defaultRowHeight="15"/>
  <cols>
    <col min="1" max="1" width="53.28515625" customWidth="1"/>
    <col min="2" max="2" width="10.42578125" bestFit="1" customWidth="1"/>
    <col min="4" max="4" width="10.42578125" bestFit="1" customWidth="1"/>
    <col min="6" max="6" width="10.42578125" bestFit="1" customWidth="1"/>
    <col min="8" max="8" width="10.42578125" bestFit="1" customWidth="1"/>
    <col min="10" max="10" width="10.42578125" bestFit="1" customWidth="1"/>
    <col min="12" max="12" width="10.42578125" bestFit="1" customWidth="1"/>
    <col min="14" max="14" width="10.42578125" bestFit="1" customWidth="1"/>
    <col min="16" max="16" width="10.42578125" bestFit="1" customWidth="1"/>
    <col min="18" max="18" width="10.42578125" bestFit="1" customWidth="1"/>
    <col min="20" max="20" width="10.42578125" bestFit="1" customWidth="1"/>
    <col min="22" max="22" width="10.42578125" bestFit="1" customWidth="1"/>
    <col min="24" max="24" width="10.42578125" bestFit="1" customWidth="1"/>
    <col min="26" max="26" width="10.42578125" bestFit="1" customWidth="1"/>
    <col min="28" max="28" width="10.42578125" bestFit="1" customWidth="1"/>
    <col min="30" max="30" width="10.42578125" bestFit="1" customWidth="1"/>
    <col min="32" max="32" width="9.5703125" bestFit="1" customWidth="1"/>
    <col min="34" max="34" width="10.42578125" bestFit="1" customWidth="1"/>
    <col min="36" max="36" width="10.42578125" bestFit="1" customWidth="1"/>
    <col min="38" max="38" width="10.42578125" bestFit="1" customWidth="1"/>
    <col min="40" max="40" width="10.42578125" bestFit="1" customWidth="1"/>
    <col min="42" max="42" width="10.42578125" bestFit="1" customWidth="1"/>
    <col min="44" max="44" width="10.42578125" bestFit="1" customWidth="1"/>
    <col min="46" max="46" width="10.42578125" bestFit="1" customWidth="1"/>
    <col min="48" max="48" width="10.42578125" bestFit="1" customWidth="1"/>
    <col min="50" max="50" width="10.42578125" bestFit="1" customWidth="1"/>
    <col min="52" max="52" width="10.42578125" bestFit="1" customWidth="1"/>
    <col min="54" max="54" width="10.42578125" bestFit="1" customWidth="1"/>
    <col min="56" max="56" width="10.42578125" bestFit="1" customWidth="1"/>
    <col min="58" max="58" width="9.5703125" bestFit="1" customWidth="1"/>
    <col min="60" max="60" width="10.42578125" bestFit="1" customWidth="1"/>
    <col min="62" max="62" width="10.42578125" bestFit="1" customWidth="1"/>
    <col min="64" max="64" width="10.42578125" bestFit="1" customWidth="1"/>
    <col min="66" max="66" width="10.42578125" bestFit="1" customWidth="1"/>
    <col min="68" max="68" width="10.42578125" bestFit="1" customWidth="1"/>
    <col min="70" max="70" width="9.5703125" bestFit="1" customWidth="1"/>
    <col min="72" max="72" width="10.42578125" bestFit="1" customWidth="1"/>
    <col min="74" max="74" width="9.5703125" bestFit="1" customWidth="1"/>
    <col min="76" max="76" width="10.42578125" bestFit="1" customWidth="1"/>
    <col min="78" max="78" width="10.42578125" bestFit="1" customWidth="1"/>
    <col min="80" max="80" width="10.42578125" bestFit="1" customWidth="1"/>
    <col min="82" max="82" width="10.42578125" bestFit="1" customWidth="1"/>
    <col min="84" max="84" width="10.42578125" bestFit="1" customWidth="1"/>
    <col min="86" max="86" width="10.42578125" bestFit="1" customWidth="1"/>
    <col min="88" max="88" width="9.5703125" bestFit="1" customWidth="1"/>
    <col min="90" max="90" width="10.42578125" bestFit="1" customWidth="1"/>
    <col min="92" max="92" width="10.42578125" bestFit="1" customWidth="1"/>
    <col min="94" max="94" width="10.42578125" bestFit="1" customWidth="1"/>
    <col min="96" max="96" width="10.42578125" bestFit="1" customWidth="1"/>
    <col min="98" max="98" width="10.42578125" bestFit="1" customWidth="1"/>
    <col min="100" max="100" width="10.42578125" bestFit="1" customWidth="1"/>
    <col min="102" max="102" width="10.42578125" bestFit="1" customWidth="1"/>
    <col min="104" max="104" width="10.42578125" bestFit="1" customWidth="1"/>
    <col min="106" max="106" width="10.42578125" bestFit="1" customWidth="1"/>
    <col min="108" max="108" width="10.42578125" bestFit="1" customWidth="1"/>
    <col min="110" max="110" width="10.42578125" bestFit="1" customWidth="1"/>
    <col min="112" max="112" width="10.42578125" bestFit="1" customWidth="1"/>
    <col min="114" max="114" width="10.42578125" bestFit="1" customWidth="1"/>
    <col min="116" max="116" width="10.42578125" bestFit="1" customWidth="1"/>
    <col min="118" max="118" width="10.42578125" bestFit="1" customWidth="1"/>
    <col min="120" max="120" width="10.42578125" bestFit="1" customWidth="1"/>
    <col min="122" max="122" width="10.42578125" bestFit="1" customWidth="1"/>
    <col min="124" max="124" width="10.42578125" bestFit="1" customWidth="1"/>
    <col min="126" max="126" width="10.42578125" bestFit="1" customWidth="1"/>
    <col min="128" max="128" width="10.42578125" bestFit="1" customWidth="1"/>
    <col min="129" max="129" width="3.28515625" customWidth="1"/>
    <col min="130" max="130" width="7" customWidth="1"/>
    <col min="132" max="132" width="1.85546875" customWidth="1"/>
  </cols>
  <sheetData>
    <row r="1" spans="1:396">
      <c r="A1" s="136" t="s">
        <v>2</v>
      </c>
      <c r="B1" s="137"/>
      <c r="C1" s="136" t="s">
        <v>3</v>
      </c>
      <c r="D1" s="137"/>
      <c r="E1" s="136" t="s">
        <v>4</v>
      </c>
      <c r="F1" s="137"/>
      <c r="G1" s="136" t="s">
        <v>5</v>
      </c>
      <c r="H1" s="137"/>
      <c r="I1" s="136" t="s">
        <v>6</v>
      </c>
      <c r="J1" s="137"/>
      <c r="K1" s="136" t="s">
        <v>7</v>
      </c>
      <c r="L1" s="137"/>
      <c r="M1" s="136" t="s">
        <v>8</v>
      </c>
      <c r="N1" s="137"/>
      <c r="O1" s="136" t="s">
        <v>9</v>
      </c>
      <c r="P1" s="137"/>
      <c r="Q1" s="136" t="s">
        <v>10</v>
      </c>
      <c r="R1" s="137"/>
      <c r="S1" s="136" t="s">
        <v>11</v>
      </c>
      <c r="T1" s="137"/>
      <c r="U1" s="136" t="s">
        <v>12</v>
      </c>
      <c r="V1" s="137"/>
      <c r="W1" s="136" t="s">
        <v>13</v>
      </c>
      <c r="X1" s="137"/>
      <c r="Y1" s="136" t="s">
        <v>14</v>
      </c>
      <c r="Z1" s="137"/>
      <c r="AA1" s="136" t="s">
        <v>15</v>
      </c>
      <c r="AB1" s="137"/>
      <c r="AC1" s="136" t="s">
        <v>16</v>
      </c>
      <c r="AD1" s="137"/>
      <c r="AE1" s="136" t="s">
        <v>17</v>
      </c>
      <c r="AF1" s="137"/>
      <c r="AG1" s="136" t="s">
        <v>18</v>
      </c>
      <c r="AH1" s="137"/>
      <c r="AI1" s="136" t="s">
        <v>19</v>
      </c>
      <c r="AJ1" s="137"/>
      <c r="AK1" s="136" t="s">
        <v>20</v>
      </c>
      <c r="AL1" s="137"/>
      <c r="AM1" s="136" t="s">
        <v>21</v>
      </c>
      <c r="AN1" s="137"/>
      <c r="AO1" s="136" t="s">
        <v>22</v>
      </c>
      <c r="AP1" s="137"/>
      <c r="AQ1" s="136" t="s">
        <v>23</v>
      </c>
      <c r="AR1" s="137"/>
      <c r="AS1" s="136" t="s">
        <v>24</v>
      </c>
      <c r="AT1" s="137"/>
      <c r="AU1" s="136" t="s">
        <v>25</v>
      </c>
      <c r="AV1" s="137"/>
      <c r="AW1" s="136" t="s">
        <v>26</v>
      </c>
      <c r="AX1" s="137"/>
      <c r="AY1" s="136" t="s">
        <v>27</v>
      </c>
      <c r="AZ1" s="137"/>
      <c r="BA1" s="136" t="s">
        <v>28</v>
      </c>
      <c r="BB1" s="137"/>
      <c r="BC1" s="136" t="s">
        <v>29</v>
      </c>
      <c r="BD1" s="137"/>
      <c r="BE1" s="136" t="s">
        <v>30</v>
      </c>
      <c r="BF1" s="137"/>
      <c r="BG1" s="136" t="s">
        <v>31</v>
      </c>
      <c r="BH1" s="137"/>
      <c r="BI1" s="136" t="s">
        <v>32</v>
      </c>
      <c r="BJ1" s="137"/>
      <c r="BK1" s="136" t="s">
        <v>33</v>
      </c>
      <c r="BL1" s="137"/>
      <c r="BM1" s="136" t="s">
        <v>34</v>
      </c>
      <c r="BN1" s="137"/>
      <c r="BO1" s="136" t="s">
        <v>35</v>
      </c>
      <c r="BP1" s="137"/>
      <c r="BQ1" s="136" t="s">
        <v>36</v>
      </c>
      <c r="BR1" s="137"/>
      <c r="BS1" s="136" t="s">
        <v>37</v>
      </c>
      <c r="BT1" s="137"/>
      <c r="BU1" s="136" t="s">
        <v>38</v>
      </c>
      <c r="BV1" s="137"/>
      <c r="BW1" s="136" t="s">
        <v>39</v>
      </c>
      <c r="BX1" s="137"/>
      <c r="BY1" s="136" t="s">
        <v>40</v>
      </c>
      <c r="BZ1" s="137"/>
      <c r="CA1" s="136" t="s">
        <v>41</v>
      </c>
      <c r="CB1" s="137"/>
      <c r="CC1" s="136" t="s">
        <v>42</v>
      </c>
      <c r="CD1" s="137"/>
      <c r="CE1" s="136" t="s">
        <v>43</v>
      </c>
      <c r="CF1" s="137"/>
      <c r="CG1" s="136" t="s">
        <v>44</v>
      </c>
      <c r="CH1" s="137"/>
      <c r="CI1" s="136" t="s">
        <v>45</v>
      </c>
      <c r="CJ1" s="137"/>
      <c r="CK1" s="136" t="s">
        <v>46</v>
      </c>
      <c r="CL1" s="137"/>
      <c r="CM1" s="136" t="s">
        <v>47</v>
      </c>
      <c r="CN1" s="137"/>
      <c r="CO1" s="136" t="s">
        <v>48</v>
      </c>
      <c r="CP1" s="137"/>
      <c r="CQ1" s="136" t="s">
        <v>49</v>
      </c>
      <c r="CR1" s="137"/>
      <c r="CS1" s="136" t="s">
        <v>50</v>
      </c>
      <c r="CT1" s="137"/>
      <c r="CU1" s="136" t="s">
        <v>51</v>
      </c>
      <c r="CV1" s="137"/>
      <c r="CW1" s="136" t="s">
        <v>52</v>
      </c>
      <c r="CX1" s="137"/>
      <c r="CY1" s="136" t="s">
        <v>53</v>
      </c>
      <c r="CZ1" s="137"/>
      <c r="DA1" s="136" t="s">
        <v>54</v>
      </c>
      <c r="DB1" s="137"/>
      <c r="DC1" s="136" t="s">
        <v>55</v>
      </c>
      <c r="DD1" s="137"/>
      <c r="DE1" s="136" t="s">
        <v>56</v>
      </c>
      <c r="DF1" s="137"/>
      <c r="DG1" s="136" t="s">
        <v>57</v>
      </c>
      <c r="DH1" s="137"/>
      <c r="DI1" s="136" t="s">
        <v>58</v>
      </c>
      <c r="DJ1" s="137"/>
      <c r="DK1" s="136" t="s">
        <v>59</v>
      </c>
      <c r="DL1" s="137"/>
      <c r="DM1" s="136" t="s">
        <v>60</v>
      </c>
      <c r="DN1" s="137"/>
      <c r="DO1" s="136" t="s">
        <v>61</v>
      </c>
      <c r="DP1" s="137"/>
      <c r="DQ1" s="136" t="s">
        <v>62</v>
      </c>
      <c r="DR1" s="137"/>
      <c r="DS1" s="136" t="s">
        <v>63</v>
      </c>
      <c r="DT1" s="137"/>
      <c r="DU1" s="136" t="s">
        <v>64</v>
      </c>
      <c r="DV1" s="137"/>
      <c r="DW1" s="136" t="s">
        <v>65</v>
      </c>
      <c r="DX1" s="137"/>
      <c r="DZ1" s="35"/>
      <c r="EB1" s="35"/>
    </row>
    <row r="2" spans="1:396" ht="15.75">
      <c r="A2" s="15" t="s">
        <v>159</v>
      </c>
      <c r="B2" s="67">
        <v>1533.51</v>
      </c>
      <c r="C2" s="66" t="s">
        <v>66</v>
      </c>
      <c r="D2" s="67">
        <v>1732.1</v>
      </c>
      <c r="E2" s="66" t="s">
        <v>66</v>
      </c>
      <c r="F2" s="67">
        <v>2017.27</v>
      </c>
      <c r="G2" s="66" t="s">
        <v>66</v>
      </c>
      <c r="H2" s="67">
        <v>1873.77</v>
      </c>
      <c r="I2" s="66" t="s">
        <v>66</v>
      </c>
      <c r="J2" s="67">
        <v>1951.56</v>
      </c>
      <c r="K2" s="66" t="s">
        <v>66</v>
      </c>
      <c r="L2" s="67">
        <v>2139.11</v>
      </c>
      <c r="M2" s="66" t="s">
        <v>66</v>
      </c>
      <c r="N2" s="67">
        <v>2211.94</v>
      </c>
      <c r="O2" s="66" t="s">
        <v>66</v>
      </c>
      <c r="P2" s="67">
        <v>2187.02</v>
      </c>
      <c r="Q2" s="66" t="s">
        <v>66</v>
      </c>
      <c r="R2" s="67">
        <v>2309.83</v>
      </c>
      <c r="S2" s="66" t="s">
        <v>66</v>
      </c>
      <c r="T2" s="67">
        <v>2305.33</v>
      </c>
      <c r="U2" s="66" t="s">
        <v>66</v>
      </c>
      <c r="V2" s="67">
        <v>2328.4899999999998</v>
      </c>
      <c r="W2" s="66" t="s">
        <v>66</v>
      </c>
      <c r="X2" s="67">
        <v>2301.33</v>
      </c>
      <c r="Y2" s="66" t="s">
        <v>66</v>
      </c>
      <c r="Z2" s="67">
        <v>2261.37</v>
      </c>
      <c r="AA2" s="66" t="s">
        <v>66</v>
      </c>
      <c r="AB2" s="67">
        <v>2398.14</v>
      </c>
      <c r="AC2" s="66" t="s">
        <v>66</v>
      </c>
      <c r="AD2" s="67">
        <v>2828.08</v>
      </c>
      <c r="AE2" s="66" t="s">
        <v>66</v>
      </c>
      <c r="AF2" s="67">
        <v>2864.79</v>
      </c>
      <c r="AG2" s="66" t="s">
        <v>66</v>
      </c>
      <c r="AH2" s="67">
        <v>2958.25</v>
      </c>
      <c r="AI2" s="66" t="s">
        <v>66</v>
      </c>
      <c r="AJ2" s="67">
        <v>2817.32</v>
      </c>
      <c r="AK2" s="66" t="s">
        <v>66</v>
      </c>
      <c r="AL2" s="67">
        <v>2889.39</v>
      </c>
      <c r="AM2" s="66" t="s">
        <v>66</v>
      </c>
      <c r="AN2" s="67">
        <v>2780.82</v>
      </c>
      <c r="AO2" s="66" t="s">
        <v>66</v>
      </c>
      <c r="AP2" s="67">
        <v>2678.16</v>
      </c>
      <c r="AQ2" s="66" t="s">
        <v>66</v>
      </c>
      <c r="AR2" s="67">
        <v>2699.58</v>
      </c>
      <c r="AS2" s="66" t="s">
        <v>66</v>
      </c>
      <c r="AT2" s="67">
        <v>2595.17</v>
      </c>
      <c r="AU2" s="66" t="s">
        <v>66</v>
      </c>
      <c r="AV2" s="67">
        <v>2412.1</v>
      </c>
      <c r="AW2" s="66" t="s">
        <v>66</v>
      </c>
      <c r="AX2" s="67">
        <v>2376.48</v>
      </c>
      <c r="AY2" s="66" t="s">
        <v>66</v>
      </c>
      <c r="AZ2" s="67">
        <v>2331.81</v>
      </c>
      <c r="BA2" s="66" t="s">
        <v>66</v>
      </c>
      <c r="BB2" s="67">
        <v>2289.61</v>
      </c>
      <c r="BC2" s="66" t="s">
        <v>66</v>
      </c>
      <c r="BD2" s="67">
        <v>2284.2199999999998</v>
      </c>
      <c r="BE2" s="66" t="s">
        <v>66</v>
      </c>
      <c r="BF2" s="67">
        <v>2289.98</v>
      </c>
      <c r="BG2" s="66" t="s">
        <v>66</v>
      </c>
      <c r="BH2" s="67">
        <v>2633.12</v>
      </c>
      <c r="BI2" s="66" t="s">
        <v>66</v>
      </c>
      <c r="BJ2" s="67">
        <v>2397.0700000000002</v>
      </c>
      <c r="BK2" s="66" t="s">
        <v>66</v>
      </c>
      <c r="BL2" s="67">
        <v>2225.44</v>
      </c>
      <c r="BM2" s="66" t="s">
        <v>66</v>
      </c>
      <c r="BN2" s="67">
        <v>2155.06</v>
      </c>
      <c r="BO2" s="66" t="s">
        <v>66</v>
      </c>
      <c r="BP2" s="67">
        <v>1958.09</v>
      </c>
      <c r="BQ2" s="66" t="s">
        <v>66</v>
      </c>
      <c r="BR2" s="67">
        <v>2013.18</v>
      </c>
      <c r="BS2" s="66" t="s">
        <v>66</v>
      </c>
      <c r="BT2" s="67">
        <v>1987.81</v>
      </c>
      <c r="BU2" s="66" t="s">
        <v>66</v>
      </c>
      <c r="BV2" s="67">
        <v>1821.6</v>
      </c>
      <c r="BW2" s="66" t="s">
        <v>66</v>
      </c>
      <c r="BX2" s="67">
        <v>1832.81</v>
      </c>
      <c r="BY2" s="66" t="s">
        <v>66</v>
      </c>
      <c r="BZ2" s="67">
        <v>2174.62</v>
      </c>
      <c r="CA2" s="66" t="s">
        <v>66</v>
      </c>
      <c r="CB2" s="67">
        <v>2198.09</v>
      </c>
      <c r="CC2" s="66" t="s">
        <v>66</v>
      </c>
      <c r="CD2" s="67">
        <v>2561.21</v>
      </c>
      <c r="CE2" s="66" t="s">
        <v>66</v>
      </c>
      <c r="CF2" s="67">
        <v>2188.5</v>
      </c>
      <c r="CG2" s="66" t="s">
        <v>66</v>
      </c>
      <c r="CH2" s="67">
        <v>1922</v>
      </c>
      <c r="CI2" s="66" t="s">
        <v>66</v>
      </c>
      <c r="CJ2" s="67">
        <v>2044.23</v>
      </c>
      <c r="CK2" s="66" t="s">
        <v>66</v>
      </c>
      <c r="CL2" s="67">
        <v>1928.59</v>
      </c>
      <c r="CM2" s="66" t="s">
        <v>66</v>
      </c>
      <c r="CN2" s="67">
        <v>1916.46</v>
      </c>
      <c r="CO2" s="66" t="s">
        <v>66</v>
      </c>
      <c r="CP2" s="67">
        <v>1799.89</v>
      </c>
      <c r="CQ2" s="66" t="s">
        <v>66</v>
      </c>
      <c r="CR2" s="67">
        <v>1989.88</v>
      </c>
      <c r="CS2" s="66" t="s">
        <v>66</v>
      </c>
      <c r="CT2" s="67">
        <v>1879.47</v>
      </c>
      <c r="CU2" s="66" t="s">
        <v>66</v>
      </c>
      <c r="CV2" s="67">
        <v>1780.16</v>
      </c>
      <c r="CW2" s="66" t="s">
        <v>66</v>
      </c>
      <c r="CX2" s="67">
        <v>1915.1</v>
      </c>
      <c r="CY2" s="66" t="s">
        <v>66</v>
      </c>
      <c r="CZ2" s="67">
        <v>1942.7</v>
      </c>
      <c r="DA2" s="66" t="s">
        <v>66</v>
      </c>
      <c r="DB2" s="67">
        <v>1784.66</v>
      </c>
      <c r="DC2" s="66" t="s">
        <v>66</v>
      </c>
      <c r="DD2" s="67">
        <v>1805.6</v>
      </c>
      <c r="DE2" s="66" t="s">
        <v>66</v>
      </c>
      <c r="DF2" s="67">
        <v>1796.75</v>
      </c>
      <c r="DG2" s="66" t="s">
        <v>66</v>
      </c>
      <c r="DH2" s="67">
        <v>1771.54</v>
      </c>
      <c r="DI2" s="66" t="s">
        <v>66</v>
      </c>
      <c r="DJ2" s="67">
        <v>1832.2</v>
      </c>
      <c r="DK2" s="66" t="s">
        <v>66</v>
      </c>
      <c r="DL2" s="67">
        <v>1928.27</v>
      </c>
      <c r="DM2" s="66" t="s">
        <v>66</v>
      </c>
      <c r="DN2" s="67">
        <v>1914.65</v>
      </c>
      <c r="DO2" s="66" t="s">
        <v>66</v>
      </c>
      <c r="DP2" s="67">
        <v>1922.56</v>
      </c>
      <c r="DQ2" s="66" t="s">
        <v>66</v>
      </c>
      <c r="DR2" s="67">
        <v>1965.32</v>
      </c>
      <c r="DS2" s="66" t="s">
        <v>66</v>
      </c>
      <c r="DT2" s="67">
        <v>1881.19</v>
      </c>
      <c r="DU2" s="66" t="s">
        <v>66</v>
      </c>
      <c r="DV2" s="67">
        <v>2028.48</v>
      </c>
      <c r="DW2" s="66" t="s">
        <v>66</v>
      </c>
      <c r="DX2" s="67">
        <v>2392.46</v>
      </c>
      <c r="DY2" s="66" t="s">
        <v>66</v>
      </c>
      <c r="DZ2" s="67">
        <v>2576.0500000000002</v>
      </c>
      <c r="EA2" s="66" t="s">
        <v>66</v>
      </c>
      <c r="EB2" s="67" t="s">
        <v>67</v>
      </c>
      <c r="EC2" s="66"/>
      <c r="ED2" s="67"/>
      <c r="EE2" s="66"/>
      <c r="EF2" s="67"/>
      <c r="EG2" s="66"/>
      <c r="EH2" s="67"/>
      <c r="EI2" s="66"/>
      <c r="EJ2" s="67"/>
      <c r="EK2" s="66"/>
      <c r="EL2" s="67"/>
      <c r="EM2" s="66"/>
      <c r="EN2" s="67"/>
      <c r="EO2" s="66"/>
      <c r="EP2" s="67"/>
      <c r="EQ2" s="66"/>
      <c r="ER2" s="67"/>
      <c r="ES2" s="66"/>
      <c r="ET2" s="67"/>
      <c r="EU2" s="66"/>
      <c r="EV2" s="67"/>
      <c r="EW2" s="66"/>
      <c r="EX2" s="67"/>
      <c r="EY2" s="66"/>
      <c r="EZ2" s="67"/>
      <c r="FA2" s="66"/>
      <c r="FB2" s="67"/>
      <c r="FC2" s="66"/>
      <c r="FD2" s="67"/>
      <c r="FE2" s="66"/>
      <c r="FF2" s="67"/>
      <c r="FG2" s="66"/>
      <c r="FH2" s="67"/>
      <c r="FI2" s="66"/>
      <c r="FJ2" s="67"/>
      <c r="FK2" s="66"/>
      <c r="FL2" s="67"/>
      <c r="FM2" s="66"/>
      <c r="FN2" s="67"/>
      <c r="FO2" s="66"/>
      <c r="FP2" s="67"/>
      <c r="FQ2" s="66"/>
      <c r="FR2" s="67"/>
      <c r="FS2" s="66"/>
      <c r="FT2" s="67"/>
      <c r="FU2" s="66"/>
      <c r="FV2" s="67"/>
      <c r="FW2" s="66"/>
      <c r="FX2" s="67"/>
      <c r="FY2" s="66"/>
      <c r="FZ2" s="67"/>
      <c r="GA2" s="66"/>
      <c r="GB2" s="67"/>
      <c r="GC2" s="66"/>
      <c r="GD2" s="67"/>
      <c r="GE2" s="66"/>
      <c r="GF2" s="67"/>
      <c r="GG2" s="66"/>
      <c r="GH2" s="67"/>
      <c r="GI2" s="66"/>
      <c r="GJ2" s="67"/>
      <c r="GK2" s="66"/>
      <c r="GL2" s="67"/>
      <c r="GM2" s="66"/>
      <c r="GN2" s="67"/>
      <c r="GO2" s="66"/>
      <c r="GP2" s="67"/>
      <c r="GQ2" s="66"/>
      <c r="GR2" s="67"/>
      <c r="GS2" s="66"/>
      <c r="GT2" s="67"/>
      <c r="GU2" s="66"/>
      <c r="GV2" s="67"/>
      <c r="GW2" s="66"/>
      <c r="GX2" s="67"/>
      <c r="GY2" s="66"/>
      <c r="GZ2" s="67"/>
      <c r="HA2" s="66"/>
      <c r="HB2" s="67"/>
      <c r="HC2" s="66"/>
      <c r="HD2" s="67"/>
      <c r="HE2" s="66"/>
      <c r="HF2" s="67"/>
      <c r="HG2" s="66"/>
      <c r="HH2" s="67"/>
      <c r="HI2" s="66"/>
      <c r="HJ2" s="67"/>
      <c r="HK2" s="66"/>
      <c r="HL2" s="67"/>
      <c r="HM2" s="66"/>
      <c r="HN2" s="67"/>
      <c r="HO2" s="66"/>
      <c r="HP2" s="67"/>
      <c r="HQ2" s="66"/>
      <c r="HR2" s="67"/>
      <c r="HS2" s="66"/>
      <c r="HT2" s="67"/>
      <c r="HU2" s="66"/>
      <c r="HV2" s="67"/>
      <c r="HW2" s="66"/>
      <c r="HX2" s="67"/>
      <c r="HY2" s="66"/>
      <c r="HZ2" s="67"/>
      <c r="IA2" s="66"/>
      <c r="IB2" s="67"/>
      <c r="IC2" s="66"/>
      <c r="ID2" s="67"/>
      <c r="IE2" s="66"/>
      <c r="IF2" s="67"/>
      <c r="IG2" s="66"/>
      <c r="IH2" s="67"/>
      <c r="II2" s="66"/>
      <c r="IJ2" s="67"/>
      <c r="IK2" s="66"/>
      <c r="IL2" s="67"/>
      <c r="IM2" s="66"/>
      <c r="IN2" s="67"/>
      <c r="IO2" s="66"/>
      <c r="IP2" s="67"/>
      <c r="IQ2" s="66"/>
      <c r="IR2" s="67"/>
      <c r="IS2" s="66"/>
      <c r="IT2" s="67"/>
      <c r="IU2" s="66"/>
      <c r="IV2" s="67"/>
      <c r="IW2" s="66"/>
      <c r="IX2" s="67"/>
      <c r="IY2" s="66"/>
      <c r="IZ2" s="67"/>
      <c r="JA2" s="66"/>
      <c r="JB2" s="67"/>
      <c r="JC2" s="66"/>
      <c r="JD2" s="67"/>
      <c r="JE2" s="66"/>
      <c r="JF2" s="67"/>
      <c r="JG2" s="66"/>
      <c r="JH2" s="67"/>
      <c r="JI2" s="66"/>
      <c r="JJ2" s="67"/>
      <c r="JK2" s="66"/>
      <c r="JL2" s="67"/>
      <c r="JM2" s="66"/>
      <c r="JN2" s="67"/>
      <c r="JO2" s="66"/>
      <c r="JP2" s="67"/>
      <c r="JQ2" s="66"/>
      <c r="JR2" s="67"/>
      <c r="JS2" s="66"/>
      <c r="JT2" s="67"/>
      <c r="JU2" s="66"/>
      <c r="JV2" s="67"/>
      <c r="JW2" s="66"/>
      <c r="JX2" s="67"/>
      <c r="JY2" s="66"/>
      <c r="JZ2" s="67"/>
      <c r="KA2" s="66"/>
      <c r="KB2" s="67"/>
      <c r="KC2" s="66"/>
      <c r="KD2" s="67"/>
      <c r="KE2" s="66"/>
      <c r="KF2" s="67"/>
      <c r="KG2" s="66"/>
      <c r="KH2" s="67"/>
      <c r="KI2" s="66"/>
      <c r="KJ2" s="67"/>
      <c r="KK2" s="66"/>
      <c r="KL2" s="67"/>
      <c r="KM2" s="66"/>
      <c r="KN2" s="67"/>
      <c r="KO2" s="66"/>
      <c r="KP2" s="67"/>
      <c r="KQ2" s="66"/>
      <c r="KR2" s="67"/>
      <c r="KS2" s="66"/>
      <c r="KT2" s="67"/>
      <c r="KU2" s="66"/>
      <c r="KV2" s="67"/>
      <c r="KW2" s="66"/>
      <c r="KX2" s="67"/>
      <c r="KY2" s="66"/>
      <c r="KZ2" s="67"/>
      <c r="LA2" s="66"/>
      <c r="LB2" s="67"/>
      <c r="LC2" s="66"/>
      <c r="LD2" s="67"/>
      <c r="LE2" s="66"/>
      <c r="LF2" s="67"/>
      <c r="LG2" s="66"/>
      <c r="LH2" s="67"/>
      <c r="LI2" s="66"/>
      <c r="LJ2" s="67"/>
      <c r="LK2" s="66"/>
      <c r="LL2" s="67"/>
      <c r="LM2" s="66"/>
      <c r="LN2" s="67"/>
      <c r="LO2" s="66"/>
      <c r="LP2" s="67"/>
      <c r="LQ2" s="66"/>
      <c r="LR2" s="67"/>
      <c r="LS2" s="66"/>
      <c r="LT2" s="67"/>
      <c r="LU2" s="66"/>
      <c r="LV2" s="67"/>
      <c r="LW2" s="66"/>
      <c r="LX2" s="67"/>
      <c r="LY2" s="66"/>
      <c r="LZ2" s="67"/>
      <c r="MA2" s="66"/>
      <c r="MB2" s="67"/>
      <c r="MC2" s="66"/>
      <c r="MD2" s="67"/>
      <c r="ME2" s="66"/>
      <c r="MF2" s="67"/>
      <c r="MG2" s="66"/>
      <c r="MH2" s="67"/>
      <c r="MI2" s="66"/>
      <c r="MJ2" s="67"/>
      <c r="MK2" s="66"/>
      <c r="ML2" s="67"/>
      <c r="MM2" s="66"/>
      <c r="MN2" s="67"/>
      <c r="MO2" s="66"/>
      <c r="MP2" s="67"/>
      <c r="MQ2" s="66"/>
      <c r="MR2" s="67"/>
      <c r="MS2" s="66"/>
      <c r="MT2" s="67"/>
      <c r="MU2" s="66"/>
      <c r="MV2" s="67"/>
      <c r="MW2" s="66"/>
      <c r="MX2" s="67"/>
      <c r="MY2" s="66"/>
      <c r="MZ2" s="67"/>
      <c r="NA2" s="66"/>
      <c r="NB2" s="67"/>
      <c r="NC2" s="66"/>
      <c r="ND2" s="67"/>
      <c r="NE2" s="66"/>
      <c r="NF2" s="67"/>
      <c r="NG2" s="66"/>
      <c r="NH2" s="67"/>
      <c r="NI2" s="66"/>
      <c r="NJ2" s="67"/>
      <c r="NK2" s="66"/>
      <c r="NL2" s="67"/>
      <c r="NM2" s="66"/>
      <c r="NN2" s="67"/>
      <c r="NO2" s="66"/>
      <c r="NP2" s="67"/>
      <c r="NQ2" s="66"/>
      <c r="NR2" s="67"/>
      <c r="NS2" s="66"/>
      <c r="NT2" s="67"/>
      <c r="NU2" s="66"/>
      <c r="NV2" s="67"/>
      <c r="NW2" s="66"/>
      <c r="NX2" s="67"/>
      <c r="NY2" s="66"/>
      <c r="NZ2" s="67"/>
      <c r="OA2" s="66"/>
      <c r="OB2" s="67"/>
      <c r="OC2" s="66"/>
      <c r="OD2" s="67"/>
      <c r="OE2" s="66"/>
      <c r="OF2" s="67"/>
    </row>
    <row r="3" spans="1:396" ht="15.75">
      <c r="A3" s="125" t="s">
        <v>158</v>
      </c>
      <c r="B3" s="49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29"/>
      <c r="BN3" s="67">
        <v>107.18</v>
      </c>
      <c r="BO3" s="66" t="s">
        <v>66</v>
      </c>
      <c r="BP3" s="67">
        <v>99.06</v>
      </c>
      <c r="BQ3" s="66" t="s">
        <v>66</v>
      </c>
      <c r="BR3" s="67">
        <v>104.01</v>
      </c>
      <c r="BS3" s="66" t="s">
        <v>66</v>
      </c>
      <c r="BT3" s="67">
        <v>109.24</v>
      </c>
      <c r="BU3" s="66" t="s">
        <v>66</v>
      </c>
      <c r="BV3" s="67">
        <v>110.84</v>
      </c>
      <c r="BW3" s="66" t="s">
        <v>66</v>
      </c>
      <c r="BX3" s="67">
        <v>111.73</v>
      </c>
      <c r="BY3" s="66" t="s">
        <v>66</v>
      </c>
      <c r="BZ3" s="67">
        <v>129.75</v>
      </c>
      <c r="CA3" s="66" t="s">
        <v>66</v>
      </c>
      <c r="CB3" s="67">
        <v>131.31</v>
      </c>
      <c r="CC3" s="66" t="s">
        <v>66</v>
      </c>
      <c r="CD3" s="67">
        <v>119.95</v>
      </c>
      <c r="CE3" s="66" t="s">
        <v>66</v>
      </c>
      <c r="CF3" s="67">
        <v>126.79</v>
      </c>
      <c r="CG3" s="66" t="s">
        <v>66</v>
      </c>
      <c r="CH3" s="67">
        <v>128.65</v>
      </c>
      <c r="CI3" s="66" t="s">
        <v>66</v>
      </c>
      <c r="CJ3" s="67">
        <v>129.79</v>
      </c>
      <c r="CK3" s="66" t="s">
        <v>66</v>
      </c>
      <c r="CL3" s="67" t="s">
        <v>67</v>
      </c>
      <c r="CM3" s="66" t="s">
        <v>66</v>
      </c>
      <c r="CN3" s="67" t="s">
        <v>67</v>
      </c>
      <c r="CO3" s="66" t="s">
        <v>66</v>
      </c>
      <c r="CP3" s="67" t="s">
        <v>67</v>
      </c>
      <c r="CQ3" s="66" t="s">
        <v>66</v>
      </c>
      <c r="CR3" s="67" t="s">
        <v>67</v>
      </c>
      <c r="CS3" s="66" t="s">
        <v>66</v>
      </c>
      <c r="CT3" s="67" t="s">
        <v>67</v>
      </c>
      <c r="CU3" s="66" t="s">
        <v>66</v>
      </c>
      <c r="CV3" s="67" t="s">
        <v>67</v>
      </c>
      <c r="CW3" s="66" t="s">
        <v>66</v>
      </c>
      <c r="CX3" s="67" t="s">
        <v>67</v>
      </c>
      <c r="CY3" s="66" t="s">
        <v>66</v>
      </c>
      <c r="CZ3" s="67" t="s">
        <v>67</v>
      </c>
      <c r="DA3" s="66" t="s">
        <v>66</v>
      </c>
      <c r="DB3" s="67" t="s">
        <v>67</v>
      </c>
      <c r="DC3" s="66" t="s">
        <v>66</v>
      </c>
      <c r="DD3" s="67" t="s">
        <v>67</v>
      </c>
      <c r="DE3" s="66" t="s">
        <v>66</v>
      </c>
      <c r="DF3" s="67" t="s">
        <v>67</v>
      </c>
      <c r="DG3" s="66" t="s">
        <v>66</v>
      </c>
      <c r="DH3" s="67" t="s">
        <v>67</v>
      </c>
      <c r="DI3" s="66" t="s">
        <v>66</v>
      </c>
      <c r="DJ3" s="67" t="s">
        <v>67</v>
      </c>
      <c r="DK3" s="66" t="s">
        <v>66</v>
      </c>
      <c r="DL3" s="67" t="s">
        <v>67</v>
      </c>
      <c r="DM3" s="66" t="s">
        <v>66</v>
      </c>
      <c r="DN3" s="67" t="s">
        <v>67</v>
      </c>
      <c r="DO3" s="66" t="s">
        <v>66</v>
      </c>
      <c r="DP3" s="67" t="s">
        <v>67</v>
      </c>
      <c r="DQ3" s="66" t="s">
        <v>66</v>
      </c>
      <c r="DR3" s="67" t="s">
        <v>67</v>
      </c>
      <c r="DS3" s="66" t="s">
        <v>66</v>
      </c>
      <c r="DT3" s="67" t="s">
        <v>67</v>
      </c>
      <c r="DU3" s="66" t="s">
        <v>66</v>
      </c>
      <c r="DV3" s="67" t="s">
        <v>67</v>
      </c>
      <c r="DW3" s="66" t="s">
        <v>66</v>
      </c>
      <c r="DX3" s="67" t="s">
        <v>67</v>
      </c>
      <c r="DY3" s="66" t="s">
        <v>66</v>
      </c>
      <c r="DZ3" s="67" t="s">
        <v>67</v>
      </c>
      <c r="EA3" s="66" t="s">
        <v>66</v>
      </c>
      <c r="EB3" s="67" t="s">
        <v>67</v>
      </c>
    </row>
    <row r="4" spans="1:396" ht="15.75">
      <c r="A4" s="125" t="s">
        <v>157</v>
      </c>
      <c r="B4" s="49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29"/>
      <c r="BN4" s="67">
        <v>100.31</v>
      </c>
      <c r="BO4" s="66" t="s">
        <v>66</v>
      </c>
      <c r="BP4" s="67">
        <v>91.13</v>
      </c>
      <c r="BQ4" s="66" t="s">
        <v>66</v>
      </c>
      <c r="BR4" s="67">
        <v>88.63</v>
      </c>
      <c r="BS4" s="66" t="s">
        <v>66</v>
      </c>
      <c r="BT4" s="67">
        <v>89.46</v>
      </c>
      <c r="BU4" s="66" t="s">
        <v>66</v>
      </c>
      <c r="BV4" s="67">
        <v>89.33</v>
      </c>
      <c r="BW4" s="66" t="s">
        <v>66</v>
      </c>
      <c r="BX4" s="67">
        <v>88.1</v>
      </c>
      <c r="BY4" s="66" t="s">
        <v>66</v>
      </c>
      <c r="BZ4" s="67">
        <v>91.74</v>
      </c>
      <c r="CA4" s="66" t="s">
        <v>66</v>
      </c>
      <c r="CB4" s="67">
        <v>99.1</v>
      </c>
      <c r="CC4" s="66" t="s">
        <v>66</v>
      </c>
      <c r="CD4" s="67">
        <v>99.58</v>
      </c>
      <c r="CE4" s="66" t="s">
        <v>66</v>
      </c>
      <c r="CF4" s="67">
        <v>95.82</v>
      </c>
      <c r="CG4" s="66" t="s">
        <v>66</v>
      </c>
      <c r="CH4" s="67">
        <v>92.26</v>
      </c>
      <c r="CI4" s="66" t="s">
        <v>66</v>
      </c>
      <c r="CJ4" s="67">
        <v>90.5</v>
      </c>
      <c r="CK4" s="66" t="s">
        <v>66</v>
      </c>
      <c r="CL4" s="67" t="s">
        <v>67</v>
      </c>
      <c r="CM4" s="66" t="s">
        <v>66</v>
      </c>
      <c r="CN4" s="67" t="s">
        <v>67</v>
      </c>
      <c r="CO4" s="66" t="s">
        <v>66</v>
      </c>
      <c r="CP4" s="67" t="s">
        <v>67</v>
      </c>
      <c r="CQ4" s="66" t="s">
        <v>66</v>
      </c>
      <c r="CR4" s="67" t="s">
        <v>67</v>
      </c>
      <c r="CS4" s="66" t="s">
        <v>66</v>
      </c>
      <c r="CT4" s="67" t="s">
        <v>67</v>
      </c>
      <c r="CU4" s="66" t="s">
        <v>66</v>
      </c>
      <c r="CV4" s="67" t="s">
        <v>67</v>
      </c>
      <c r="CW4" s="66" t="s">
        <v>66</v>
      </c>
      <c r="CX4" s="67" t="s">
        <v>67</v>
      </c>
      <c r="CY4" s="66" t="s">
        <v>66</v>
      </c>
      <c r="CZ4" s="67" t="s">
        <v>67</v>
      </c>
      <c r="DA4" s="66" t="s">
        <v>66</v>
      </c>
      <c r="DB4" s="67" t="s">
        <v>67</v>
      </c>
      <c r="DC4" s="66" t="s">
        <v>66</v>
      </c>
      <c r="DD4" s="67" t="s">
        <v>67</v>
      </c>
      <c r="DE4" s="66" t="s">
        <v>66</v>
      </c>
      <c r="DF4" s="67" t="s">
        <v>67</v>
      </c>
      <c r="DG4" s="66" t="s">
        <v>66</v>
      </c>
      <c r="DH4" s="67" t="s">
        <v>67</v>
      </c>
      <c r="DI4" s="66" t="s">
        <v>66</v>
      </c>
      <c r="DJ4" s="67" t="s">
        <v>67</v>
      </c>
      <c r="DK4" s="66" t="s">
        <v>66</v>
      </c>
      <c r="DL4" s="67" t="s">
        <v>67</v>
      </c>
      <c r="DM4" s="66" t="s">
        <v>66</v>
      </c>
      <c r="DN4" s="67" t="s">
        <v>67</v>
      </c>
      <c r="DO4" s="66" t="s">
        <v>66</v>
      </c>
      <c r="DP4" s="67" t="s">
        <v>67</v>
      </c>
      <c r="DQ4" s="66" t="s">
        <v>66</v>
      </c>
      <c r="DR4" s="67" t="s">
        <v>67</v>
      </c>
      <c r="DS4" s="66" t="s">
        <v>66</v>
      </c>
      <c r="DT4" s="67" t="s">
        <v>67</v>
      </c>
      <c r="DU4" s="66" t="s">
        <v>66</v>
      </c>
      <c r="DV4" s="67" t="s">
        <v>67</v>
      </c>
      <c r="DW4" s="66" t="s">
        <v>66</v>
      </c>
      <c r="DX4" s="67" t="s">
        <v>67</v>
      </c>
      <c r="DY4" s="66" t="s">
        <v>66</v>
      </c>
      <c r="DZ4" s="67" t="s">
        <v>67</v>
      </c>
      <c r="EA4" s="66" t="s">
        <v>66</v>
      </c>
      <c r="EB4" s="67" t="s">
        <v>67</v>
      </c>
    </row>
    <row r="5" spans="1:396" ht="15.75">
      <c r="A5" s="125" t="s">
        <v>153</v>
      </c>
      <c r="B5" s="65">
        <v>84.29</v>
      </c>
      <c r="C5" s="64" t="s">
        <v>66</v>
      </c>
      <c r="D5" s="65">
        <v>84.91</v>
      </c>
      <c r="E5" s="64" t="s">
        <v>66</v>
      </c>
      <c r="F5" s="65">
        <v>85.57</v>
      </c>
      <c r="G5" s="64" t="s">
        <v>66</v>
      </c>
      <c r="H5" s="65">
        <v>88.83</v>
      </c>
      <c r="I5" s="64" t="s">
        <v>66</v>
      </c>
      <c r="J5" s="65">
        <v>92.84</v>
      </c>
      <c r="K5" s="64" t="s">
        <v>66</v>
      </c>
      <c r="L5" s="65">
        <v>91.18</v>
      </c>
      <c r="M5" s="64" t="s">
        <v>66</v>
      </c>
      <c r="N5" s="65">
        <v>90.01</v>
      </c>
      <c r="O5" s="64" t="s">
        <v>66</v>
      </c>
      <c r="P5" s="65">
        <v>87</v>
      </c>
      <c r="Q5" s="64" t="s">
        <v>66</v>
      </c>
      <c r="R5" s="65">
        <v>83.4</v>
      </c>
      <c r="S5" s="64" t="s">
        <v>66</v>
      </c>
      <c r="T5" s="65">
        <v>83.53</v>
      </c>
      <c r="U5" s="64" t="s">
        <v>66</v>
      </c>
      <c r="V5" s="65">
        <v>79.66</v>
      </c>
      <c r="W5" s="64" t="s">
        <v>66</v>
      </c>
      <c r="X5" s="65">
        <v>74.819999999999993</v>
      </c>
      <c r="Y5" s="64" t="s">
        <v>66</v>
      </c>
      <c r="Z5" s="65">
        <v>75.28</v>
      </c>
      <c r="AA5" s="64" t="s">
        <v>66</v>
      </c>
      <c r="AB5" s="65">
        <v>78.77</v>
      </c>
      <c r="AC5" s="64" t="s">
        <v>66</v>
      </c>
      <c r="AD5" s="65">
        <v>76.92</v>
      </c>
      <c r="AE5" s="64" t="s">
        <v>66</v>
      </c>
      <c r="AF5" s="65">
        <v>77.069999999999993</v>
      </c>
      <c r="AG5" s="64" t="s">
        <v>66</v>
      </c>
      <c r="AH5" s="65">
        <v>80.44</v>
      </c>
      <c r="AI5" s="64" t="s">
        <v>66</v>
      </c>
      <c r="AJ5" s="65">
        <v>77.709999999999994</v>
      </c>
      <c r="AK5" s="64" t="s">
        <v>66</v>
      </c>
      <c r="AL5" s="65">
        <v>78.010000000000005</v>
      </c>
      <c r="AM5" s="64" t="s">
        <v>66</v>
      </c>
      <c r="AN5" s="65">
        <v>78.77</v>
      </c>
      <c r="AO5" s="64" t="s">
        <v>66</v>
      </c>
      <c r="AP5" s="65">
        <v>82.94</v>
      </c>
      <c r="AQ5" s="64" t="s">
        <v>66</v>
      </c>
      <c r="AR5" s="65">
        <v>85.24</v>
      </c>
      <c r="AS5" s="64" t="s">
        <v>66</v>
      </c>
      <c r="AT5" s="65">
        <v>87.8</v>
      </c>
      <c r="AU5" s="64" t="s">
        <v>66</v>
      </c>
      <c r="AV5" s="65">
        <v>91.47</v>
      </c>
      <c r="AW5" s="64" t="s">
        <v>66</v>
      </c>
      <c r="AX5" s="65">
        <v>96.61</v>
      </c>
      <c r="AY5" s="64" t="s">
        <v>66</v>
      </c>
      <c r="AZ5" s="65">
        <v>99.8</v>
      </c>
      <c r="BA5" s="64" t="s">
        <v>66</v>
      </c>
      <c r="BB5" s="65">
        <v>102.29</v>
      </c>
      <c r="BC5" s="64" t="s">
        <v>66</v>
      </c>
      <c r="BD5" s="65">
        <v>101.36</v>
      </c>
      <c r="BE5" s="64" t="s">
        <v>66</v>
      </c>
      <c r="BF5" s="65">
        <v>104.32</v>
      </c>
      <c r="BG5" s="64" t="s">
        <v>66</v>
      </c>
      <c r="BH5" s="65">
        <v>107.42</v>
      </c>
      <c r="BI5" s="64" t="s">
        <v>66</v>
      </c>
      <c r="BJ5" s="65">
        <v>109.71</v>
      </c>
      <c r="BK5" s="64" t="s">
        <v>66</v>
      </c>
      <c r="BL5" s="65">
        <v>108.19</v>
      </c>
      <c r="BM5" s="64" t="s">
        <v>66</v>
      </c>
      <c r="BN5" s="65">
        <v>112.02</v>
      </c>
      <c r="BO5" s="64" t="s">
        <v>66</v>
      </c>
      <c r="BP5" s="65">
        <v>113.77</v>
      </c>
      <c r="BQ5" s="64" t="s">
        <v>66</v>
      </c>
      <c r="BR5" s="65">
        <v>117.75</v>
      </c>
      <c r="BS5" s="64" t="s">
        <v>66</v>
      </c>
      <c r="BT5" s="65">
        <v>125.41</v>
      </c>
      <c r="BU5" s="64" t="s">
        <v>66</v>
      </c>
      <c r="BV5" s="65">
        <v>134.62</v>
      </c>
      <c r="BW5" s="64" t="s">
        <v>66</v>
      </c>
      <c r="BX5" s="65">
        <v>147.03</v>
      </c>
      <c r="BY5" s="64" t="s">
        <v>66</v>
      </c>
      <c r="BZ5" s="65">
        <v>158.56</v>
      </c>
      <c r="CA5" s="64" t="s">
        <v>66</v>
      </c>
      <c r="CB5" s="65">
        <v>132.66999999999999</v>
      </c>
      <c r="CC5" s="64" t="s">
        <v>66</v>
      </c>
      <c r="CD5" s="65">
        <v>114.98</v>
      </c>
      <c r="CE5" s="64" t="s">
        <v>66</v>
      </c>
      <c r="CF5" s="65">
        <v>131.82</v>
      </c>
      <c r="CG5" s="64" t="s">
        <v>66</v>
      </c>
      <c r="CH5" s="65">
        <v>148.07</v>
      </c>
      <c r="CI5" s="64" t="s">
        <v>66</v>
      </c>
      <c r="CJ5" s="65">
        <v>153.44</v>
      </c>
      <c r="CK5" s="64" t="s">
        <v>66</v>
      </c>
      <c r="CL5" s="65" t="s">
        <v>67</v>
      </c>
      <c r="CM5" s="64" t="s">
        <v>66</v>
      </c>
      <c r="CN5" s="65" t="s">
        <v>67</v>
      </c>
      <c r="CO5" s="64" t="s">
        <v>66</v>
      </c>
      <c r="CP5" s="65" t="s">
        <v>67</v>
      </c>
      <c r="CQ5" s="64" t="s">
        <v>66</v>
      </c>
      <c r="CR5" s="65" t="s">
        <v>67</v>
      </c>
      <c r="CS5" s="64" t="s">
        <v>66</v>
      </c>
      <c r="CT5" s="65" t="s">
        <v>67</v>
      </c>
      <c r="CU5" s="64" t="s">
        <v>66</v>
      </c>
      <c r="CV5" s="65" t="s">
        <v>67</v>
      </c>
      <c r="CW5" s="64" t="s">
        <v>66</v>
      </c>
      <c r="CX5" s="65" t="s">
        <v>67</v>
      </c>
      <c r="CY5" s="64" t="s">
        <v>66</v>
      </c>
      <c r="CZ5" s="65" t="s">
        <v>67</v>
      </c>
      <c r="DA5" s="64" t="s">
        <v>66</v>
      </c>
      <c r="DB5" s="65" t="s">
        <v>67</v>
      </c>
      <c r="DC5" s="64" t="s">
        <v>66</v>
      </c>
      <c r="DD5" s="65" t="s">
        <v>67</v>
      </c>
      <c r="DE5" s="64" t="s">
        <v>66</v>
      </c>
      <c r="DF5" s="65" t="s">
        <v>67</v>
      </c>
      <c r="DG5" s="64" t="s">
        <v>66</v>
      </c>
      <c r="DH5" s="65" t="s">
        <v>67</v>
      </c>
      <c r="DI5" s="64" t="s">
        <v>66</v>
      </c>
      <c r="DJ5" s="65" t="s">
        <v>67</v>
      </c>
      <c r="DK5" s="64" t="s">
        <v>66</v>
      </c>
      <c r="DL5" s="65" t="s">
        <v>67</v>
      </c>
      <c r="DM5" s="64" t="s">
        <v>66</v>
      </c>
      <c r="DN5" s="65" t="s">
        <v>67</v>
      </c>
      <c r="DO5" s="64" t="s">
        <v>66</v>
      </c>
      <c r="DP5" s="65" t="s">
        <v>67</v>
      </c>
      <c r="DQ5" s="64" t="s">
        <v>66</v>
      </c>
      <c r="DR5" s="65" t="s">
        <v>67</v>
      </c>
      <c r="DS5" s="64" t="s">
        <v>66</v>
      </c>
      <c r="DT5" s="65" t="s">
        <v>67</v>
      </c>
      <c r="DU5" s="64" t="s">
        <v>66</v>
      </c>
      <c r="DV5" s="65" t="s">
        <v>67</v>
      </c>
      <c r="DW5" s="64" t="s">
        <v>66</v>
      </c>
      <c r="DX5" s="65" t="s">
        <v>67</v>
      </c>
      <c r="DY5" s="64" t="s">
        <v>66</v>
      </c>
      <c r="DZ5" s="65" t="s">
        <v>67</v>
      </c>
      <c r="EA5" s="64" t="s">
        <v>66</v>
      </c>
      <c r="EB5" s="65" t="s">
        <v>67</v>
      </c>
    </row>
    <row r="6" spans="1:396" ht="15.75">
      <c r="A6" s="125" t="s">
        <v>154</v>
      </c>
      <c r="B6" s="65">
        <v>93.86</v>
      </c>
      <c r="C6" s="64" t="s">
        <v>66</v>
      </c>
      <c r="D6" s="65">
        <v>91.79</v>
      </c>
      <c r="E6" s="64" t="s">
        <v>66</v>
      </c>
      <c r="F6" s="65">
        <v>87.12</v>
      </c>
      <c r="G6" s="64" t="s">
        <v>66</v>
      </c>
      <c r="H6" s="65">
        <v>87.99</v>
      </c>
      <c r="I6" s="64" t="s">
        <v>66</v>
      </c>
      <c r="J6" s="65">
        <v>89.09</v>
      </c>
      <c r="K6" s="64" t="s">
        <v>66</v>
      </c>
      <c r="L6" s="65">
        <v>88.2</v>
      </c>
      <c r="M6" s="64" t="s">
        <v>66</v>
      </c>
      <c r="N6" s="65">
        <v>86.8</v>
      </c>
      <c r="O6" s="64" t="s">
        <v>66</v>
      </c>
      <c r="P6" s="65">
        <v>87.44</v>
      </c>
      <c r="Q6" s="64" t="s">
        <v>66</v>
      </c>
      <c r="R6" s="65">
        <v>86.47</v>
      </c>
      <c r="S6" s="64" t="s">
        <v>66</v>
      </c>
      <c r="T6" s="65">
        <v>85.82</v>
      </c>
      <c r="U6" s="64" t="s">
        <v>66</v>
      </c>
      <c r="V6" s="65">
        <v>86.53</v>
      </c>
      <c r="W6" s="64" t="s">
        <v>66</v>
      </c>
      <c r="X6" s="65">
        <v>86.22</v>
      </c>
      <c r="Y6" s="64" t="s">
        <v>66</v>
      </c>
      <c r="Z6" s="65">
        <v>86.84</v>
      </c>
      <c r="AA6" s="64" t="s">
        <v>66</v>
      </c>
      <c r="AB6" s="65">
        <v>86.37</v>
      </c>
      <c r="AC6" s="64" t="s">
        <v>66</v>
      </c>
      <c r="AD6" s="65">
        <v>81.81</v>
      </c>
      <c r="AE6" s="64" t="s">
        <v>66</v>
      </c>
      <c r="AF6" s="65">
        <v>82.04</v>
      </c>
      <c r="AG6" s="64" t="s">
        <v>66</v>
      </c>
      <c r="AH6" s="65">
        <v>81.349999999999994</v>
      </c>
      <c r="AI6" s="64" t="s">
        <v>66</v>
      </c>
      <c r="AJ6" s="65">
        <v>83.6</v>
      </c>
      <c r="AK6" s="64" t="s">
        <v>66</v>
      </c>
      <c r="AL6" s="65">
        <v>84.01</v>
      </c>
      <c r="AM6" s="64" t="s">
        <v>66</v>
      </c>
      <c r="AN6" s="65">
        <v>84.97</v>
      </c>
      <c r="AO6" s="64" t="s">
        <v>66</v>
      </c>
      <c r="AP6" s="65">
        <v>88.25</v>
      </c>
      <c r="AQ6" s="64" t="s">
        <v>66</v>
      </c>
      <c r="AR6" s="65">
        <v>89.5</v>
      </c>
      <c r="AS6" s="64" t="s">
        <v>66</v>
      </c>
      <c r="AT6" s="65">
        <v>92.07</v>
      </c>
      <c r="AU6" s="64" t="s">
        <v>66</v>
      </c>
      <c r="AV6" s="65">
        <v>94.83</v>
      </c>
      <c r="AW6" s="64" t="s">
        <v>66</v>
      </c>
      <c r="AX6" s="65">
        <v>99.18</v>
      </c>
      <c r="AY6" s="64" t="s">
        <v>66</v>
      </c>
      <c r="AZ6" s="65">
        <v>99.83</v>
      </c>
      <c r="BA6" s="64" t="s">
        <v>66</v>
      </c>
      <c r="BB6" s="65">
        <v>100.36</v>
      </c>
      <c r="BC6" s="64" t="s">
        <v>66</v>
      </c>
      <c r="BD6" s="65">
        <v>100.64</v>
      </c>
      <c r="BE6" s="64" t="s">
        <v>66</v>
      </c>
      <c r="BF6" s="65">
        <v>101.55</v>
      </c>
      <c r="BG6" s="64" t="s">
        <v>66</v>
      </c>
      <c r="BH6" s="65">
        <v>97.93</v>
      </c>
      <c r="BI6" s="64" t="s">
        <v>66</v>
      </c>
      <c r="BJ6" s="65">
        <v>98.89</v>
      </c>
      <c r="BK6" s="64" t="s">
        <v>66</v>
      </c>
      <c r="BL6" s="65">
        <v>102.87</v>
      </c>
      <c r="BM6" s="64" t="s">
        <v>66</v>
      </c>
      <c r="BN6" s="65">
        <v>104.85</v>
      </c>
      <c r="BO6" s="64" t="s">
        <v>66</v>
      </c>
      <c r="BP6" s="65">
        <v>104.66</v>
      </c>
      <c r="BQ6" s="64" t="s">
        <v>66</v>
      </c>
      <c r="BR6" s="65">
        <v>100.34</v>
      </c>
      <c r="BS6" s="64" t="s">
        <v>66</v>
      </c>
      <c r="BT6" s="65">
        <v>102.7</v>
      </c>
      <c r="BU6" s="64" t="s">
        <v>66</v>
      </c>
      <c r="BV6" s="65">
        <v>108.5</v>
      </c>
      <c r="BW6" s="64" t="s">
        <v>66</v>
      </c>
      <c r="BX6" s="65">
        <v>115.93</v>
      </c>
      <c r="BY6" s="64" t="s">
        <v>66</v>
      </c>
      <c r="BZ6" s="65">
        <v>112.11</v>
      </c>
      <c r="CA6" s="64" t="s">
        <v>66</v>
      </c>
      <c r="CB6" s="65">
        <v>100.13</v>
      </c>
      <c r="CC6" s="64" t="s">
        <v>66</v>
      </c>
      <c r="CD6" s="65">
        <v>95.45</v>
      </c>
      <c r="CE6" s="64" t="s">
        <v>66</v>
      </c>
      <c r="CF6" s="65">
        <v>99.62</v>
      </c>
      <c r="CG6" s="64" t="s">
        <v>66</v>
      </c>
      <c r="CH6" s="65">
        <v>106.19</v>
      </c>
      <c r="CI6" s="64" t="s">
        <v>66</v>
      </c>
      <c r="CJ6" s="65">
        <v>106.99</v>
      </c>
      <c r="CK6" s="64" t="s">
        <v>66</v>
      </c>
      <c r="CL6" s="65" t="s">
        <v>67</v>
      </c>
      <c r="CM6" s="64" t="s">
        <v>66</v>
      </c>
      <c r="CN6" s="65" t="s">
        <v>67</v>
      </c>
      <c r="CO6" s="64" t="s">
        <v>66</v>
      </c>
      <c r="CP6" s="65" t="s">
        <v>67</v>
      </c>
      <c r="CQ6" s="64" t="s">
        <v>66</v>
      </c>
      <c r="CR6" s="65" t="s">
        <v>67</v>
      </c>
      <c r="CS6" s="64" t="s">
        <v>66</v>
      </c>
      <c r="CT6" s="65" t="s">
        <v>67</v>
      </c>
      <c r="CU6" s="64" t="s">
        <v>66</v>
      </c>
      <c r="CV6" s="65" t="s">
        <v>67</v>
      </c>
      <c r="CW6" s="64" t="s">
        <v>66</v>
      </c>
      <c r="CX6" s="65" t="s">
        <v>67</v>
      </c>
      <c r="CY6" s="64" t="s">
        <v>66</v>
      </c>
      <c r="CZ6" s="65" t="s">
        <v>67</v>
      </c>
      <c r="DA6" s="64" t="s">
        <v>66</v>
      </c>
      <c r="DB6" s="65" t="s">
        <v>67</v>
      </c>
      <c r="DC6" s="64" t="s">
        <v>66</v>
      </c>
      <c r="DD6" s="65" t="s">
        <v>67</v>
      </c>
      <c r="DE6" s="64" t="s">
        <v>66</v>
      </c>
      <c r="DF6" s="65" t="s">
        <v>67</v>
      </c>
      <c r="DG6" s="64" t="s">
        <v>66</v>
      </c>
      <c r="DH6" s="65" t="s">
        <v>67</v>
      </c>
      <c r="DI6" s="64" t="s">
        <v>66</v>
      </c>
      <c r="DJ6" s="65" t="s">
        <v>67</v>
      </c>
      <c r="DK6" s="64" t="s">
        <v>66</v>
      </c>
      <c r="DL6" s="65" t="s">
        <v>67</v>
      </c>
      <c r="DM6" s="64" t="s">
        <v>66</v>
      </c>
      <c r="DN6" s="65" t="s">
        <v>67</v>
      </c>
      <c r="DO6" s="64" t="s">
        <v>66</v>
      </c>
      <c r="DP6" s="65" t="s">
        <v>67</v>
      </c>
      <c r="DQ6" s="64" t="s">
        <v>66</v>
      </c>
      <c r="DR6" s="65" t="s">
        <v>67</v>
      </c>
      <c r="DS6" s="64" t="s">
        <v>66</v>
      </c>
      <c r="DT6" s="65" t="s">
        <v>67</v>
      </c>
      <c r="DU6" s="64" t="s">
        <v>66</v>
      </c>
      <c r="DV6" s="65" t="s">
        <v>67</v>
      </c>
      <c r="DW6" s="64" t="s">
        <v>66</v>
      </c>
      <c r="DX6" s="65" t="s">
        <v>67</v>
      </c>
      <c r="DY6" s="64" t="s">
        <v>66</v>
      </c>
      <c r="DZ6" s="65" t="s">
        <v>67</v>
      </c>
      <c r="EA6" s="64" t="s">
        <v>66</v>
      </c>
      <c r="EB6" s="65" t="s">
        <v>67</v>
      </c>
    </row>
    <row r="7" spans="1:396" ht="15.75">
      <c r="A7" s="106" t="s">
        <v>69</v>
      </c>
      <c r="B7" s="14"/>
      <c r="C7" s="4"/>
      <c r="D7" s="5"/>
      <c r="E7" s="4"/>
      <c r="F7" s="5"/>
      <c r="G7" s="4"/>
      <c r="H7" s="5"/>
      <c r="I7" s="4"/>
      <c r="J7" s="5"/>
      <c r="K7" s="4"/>
      <c r="L7" s="5"/>
      <c r="M7" s="4"/>
      <c r="N7" s="5"/>
      <c r="O7" s="4"/>
      <c r="P7" s="5"/>
      <c r="Q7" s="4"/>
      <c r="R7" s="5"/>
      <c r="S7" s="4"/>
      <c r="T7" s="5"/>
      <c r="U7" s="4"/>
      <c r="V7" s="5"/>
      <c r="W7" s="4"/>
      <c r="X7" s="5"/>
      <c r="Y7" s="4"/>
      <c r="Z7" s="5"/>
      <c r="AA7" s="4"/>
      <c r="AB7" s="5"/>
      <c r="AC7" s="4"/>
      <c r="AD7" s="5"/>
      <c r="AE7" s="4"/>
      <c r="AF7" s="5"/>
      <c r="AG7" s="4"/>
      <c r="AH7" s="5"/>
      <c r="AI7" s="4"/>
      <c r="AJ7" s="5"/>
      <c r="AK7" s="4"/>
      <c r="AL7" s="5"/>
      <c r="AM7" s="4"/>
      <c r="AN7" s="5"/>
      <c r="AO7" s="4"/>
      <c r="AP7" s="5"/>
      <c r="AQ7" s="4"/>
      <c r="AR7" s="5"/>
      <c r="AS7" s="4"/>
      <c r="AT7" s="5"/>
      <c r="AU7" s="4"/>
      <c r="AV7" s="5"/>
      <c r="AW7" s="4"/>
      <c r="AX7" s="5"/>
      <c r="AY7" s="4"/>
      <c r="AZ7" s="5"/>
      <c r="BA7" s="4"/>
      <c r="BB7" s="5"/>
      <c r="BC7" s="4"/>
      <c r="BD7" s="5"/>
      <c r="BE7" s="4"/>
      <c r="BF7" s="5"/>
      <c r="BG7" s="4"/>
      <c r="BH7" s="5"/>
      <c r="BI7" s="4"/>
      <c r="BJ7" s="5"/>
      <c r="BK7" s="4"/>
      <c r="BL7" s="5"/>
      <c r="BM7" s="4"/>
      <c r="BN7" s="5"/>
      <c r="BO7" s="4"/>
      <c r="BP7" s="5"/>
      <c r="BQ7" s="4"/>
      <c r="BR7" s="5"/>
      <c r="BS7" s="4"/>
      <c r="BT7" s="5"/>
      <c r="BU7" s="4"/>
      <c r="BV7" s="5"/>
      <c r="BW7" s="4"/>
      <c r="BX7" s="5"/>
      <c r="BY7" s="4"/>
      <c r="BZ7" s="5"/>
      <c r="CA7" s="4"/>
      <c r="CB7" s="5"/>
      <c r="CC7" s="4"/>
      <c r="CD7" s="5"/>
      <c r="CE7" s="4"/>
      <c r="CF7" s="5"/>
      <c r="CG7" s="4"/>
      <c r="CH7" s="5"/>
      <c r="CI7" s="4"/>
      <c r="CJ7" s="5"/>
      <c r="CK7" s="4"/>
      <c r="CL7" s="5"/>
      <c r="CM7" s="4"/>
      <c r="CN7" s="5"/>
      <c r="CO7" s="4"/>
      <c r="CP7" s="5"/>
      <c r="CQ7" s="4"/>
      <c r="CR7" s="5"/>
      <c r="CS7" s="4"/>
      <c r="CT7" s="5"/>
      <c r="CU7" s="4"/>
      <c r="CV7" s="5"/>
      <c r="CW7" s="4"/>
      <c r="CX7" s="5"/>
      <c r="CY7" s="4"/>
      <c r="CZ7" s="5"/>
      <c r="DA7" s="4"/>
      <c r="DB7" s="5"/>
      <c r="DC7" s="4"/>
      <c r="DD7" s="5"/>
      <c r="DE7" s="4"/>
      <c r="DF7" s="5"/>
      <c r="DG7" s="4"/>
      <c r="DH7" s="5"/>
      <c r="DI7" s="4"/>
      <c r="DJ7" s="5"/>
      <c r="DK7" s="4"/>
      <c r="DL7" s="5"/>
      <c r="DM7" s="4"/>
      <c r="DN7" s="5"/>
      <c r="DO7" s="4"/>
      <c r="DP7" s="5"/>
      <c r="DQ7" s="4"/>
      <c r="DR7" s="5"/>
      <c r="DS7" s="4"/>
      <c r="DT7" s="5"/>
      <c r="DU7" s="4"/>
      <c r="DV7" s="5"/>
      <c r="DW7" s="4"/>
      <c r="DX7" s="5"/>
      <c r="DY7" s="4"/>
      <c r="DZ7" s="5"/>
      <c r="EA7" s="4"/>
      <c r="EB7" s="33"/>
    </row>
    <row r="8" spans="1:396" ht="15.75">
      <c r="A8" s="15" t="s">
        <v>72</v>
      </c>
      <c r="B8" s="67">
        <v>24.05</v>
      </c>
      <c r="C8" s="66" t="s">
        <v>66</v>
      </c>
      <c r="D8" s="67">
        <v>19.489999999999998</v>
      </c>
      <c r="E8" s="66" t="s">
        <v>66</v>
      </c>
      <c r="F8" s="67">
        <v>18.91</v>
      </c>
      <c r="G8" s="66" t="s">
        <v>66</v>
      </c>
      <c r="H8" s="67">
        <v>12.79</v>
      </c>
      <c r="I8" s="66" t="s">
        <v>66</v>
      </c>
      <c r="J8" s="67">
        <v>9.0299999999999994</v>
      </c>
      <c r="K8" s="66" t="s">
        <v>66</v>
      </c>
      <c r="L8" s="67">
        <v>10.56</v>
      </c>
      <c r="M8" s="66" t="s">
        <v>66</v>
      </c>
      <c r="N8" s="67">
        <v>12.3</v>
      </c>
      <c r="O8" s="66" t="s">
        <v>66</v>
      </c>
      <c r="P8" s="67">
        <v>11.59</v>
      </c>
      <c r="Q8" s="66" t="s">
        <v>66</v>
      </c>
      <c r="R8" s="67">
        <v>11.26</v>
      </c>
      <c r="S8" s="66" t="s">
        <v>66</v>
      </c>
      <c r="T8" s="67">
        <v>11.11</v>
      </c>
      <c r="U8" s="66" t="s">
        <v>66</v>
      </c>
      <c r="V8" s="67">
        <v>10.32</v>
      </c>
      <c r="W8" s="66" t="s">
        <v>66</v>
      </c>
      <c r="X8" s="67">
        <v>8.99</v>
      </c>
      <c r="Y8" s="66" t="s">
        <v>66</v>
      </c>
      <c r="Z8" s="67">
        <v>7.83</v>
      </c>
      <c r="AA8" s="66" t="s">
        <v>66</v>
      </c>
      <c r="AB8" s="67">
        <v>5.95</v>
      </c>
      <c r="AC8" s="66" t="s">
        <v>66</v>
      </c>
      <c r="AD8" s="67">
        <v>5.28</v>
      </c>
      <c r="AE8" s="66" t="s">
        <v>66</v>
      </c>
      <c r="AF8" s="67">
        <v>5.17</v>
      </c>
      <c r="AG8" s="66" t="s">
        <v>66</v>
      </c>
      <c r="AH8" s="67">
        <v>5.96</v>
      </c>
      <c r="AI8" s="66" t="s">
        <v>66</v>
      </c>
      <c r="AJ8" s="67">
        <v>6.99</v>
      </c>
      <c r="AK8" s="66" t="s">
        <v>66</v>
      </c>
      <c r="AL8" s="67">
        <v>7.39</v>
      </c>
      <c r="AM8" s="66" t="s">
        <v>66</v>
      </c>
      <c r="AN8" s="67">
        <v>7.43</v>
      </c>
      <c r="AO8" s="66" t="s">
        <v>66</v>
      </c>
      <c r="AP8" s="67">
        <v>7.29</v>
      </c>
      <c r="AQ8" s="66" t="s">
        <v>66</v>
      </c>
      <c r="AR8" s="67">
        <v>6.93</v>
      </c>
      <c r="AS8" s="66" t="s">
        <v>66</v>
      </c>
      <c r="AT8" s="67">
        <v>6.88</v>
      </c>
      <c r="AU8" s="66" t="s">
        <v>66</v>
      </c>
      <c r="AV8" s="67">
        <v>6.92</v>
      </c>
      <c r="AW8" s="66" t="s">
        <v>66</v>
      </c>
      <c r="AX8" s="67">
        <v>6.4</v>
      </c>
      <c r="AY8" s="66" t="s">
        <v>66</v>
      </c>
      <c r="AZ8" s="67">
        <v>6.37</v>
      </c>
      <c r="BA8" s="66" t="s">
        <v>66</v>
      </c>
      <c r="BB8" s="67">
        <v>6.25</v>
      </c>
      <c r="BC8" s="66" t="s">
        <v>66</v>
      </c>
      <c r="BD8" s="67">
        <v>5.71</v>
      </c>
      <c r="BE8" s="66" t="s">
        <v>66</v>
      </c>
      <c r="BF8" s="67">
        <v>5.92</v>
      </c>
      <c r="BG8" s="66" t="s">
        <v>66</v>
      </c>
      <c r="BH8" s="67">
        <v>6.16</v>
      </c>
      <c r="BI8" s="66" t="s">
        <v>66</v>
      </c>
      <c r="BJ8" s="67">
        <v>6.64</v>
      </c>
      <c r="BK8" s="66" t="s">
        <v>66</v>
      </c>
      <c r="BL8" s="67">
        <v>7.23</v>
      </c>
      <c r="BM8" s="66" t="s">
        <v>66</v>
      </c>
      <c r="BN8" s="67">
        <v>7.76</v>
      </c>
      <c r="BO8" s="66" t="s">
        <v>66</v>
      </c>
      <c r="BP8" s="67">
        <v>8.4600000000000009</v>
      </c>
      <c r="BQ8" s="66" t="s">
        <v>66</v>
      </c>
      <c r="BR8" s="67">
        <v>9.17</v>
      </c>
      <c r="BS8" s="66" t="s">
        <v>66</v>
      </c>
      <c r="BT8" s="67">
        <v>9.26</v>
      </c>
      <c r="BU8" s="66" t="s">
        <v>66</v>
      </c>
      <c r="BV8" s="67">
        <v>9.51</v>
      </c>
      <c r="BW8" s="66" t="s">
        <v>66</v>
      </c>
      <c r="BX8" s="67">
        <v>9.66</v>
      </c>
      <c r="BY8" s="66" t="s">
        <v>66</v>
      </c>
      <c r="BZ8" s="67">
        <v>9.94</v>
      </c>
      <c r="CA8" s="66" t="s">
        <v>66</v>
      </c>
      <c r="CB8" s="67">
        <v>9.76</v>
      </c>
      <c r="CC8" s="66" t="s">
        <v>66</v>
      </c>
      <c r="CD8" s="67">
        <v>8.57</v>
      </c>
      <c r="CE8" s="66" t="s">
        <v>66</v>
      </c>
      <c r="CF8" s="67">
        <v>5.97</v>
      </c>
      <c r="CG8" s="66" t="s">
        <v>66</v>
      </c>
      <c r="CH8" s="67">
        <v>4.34</v>
      </c>
      <c r="CI8" s="66" t="s">
        <v>66</v>
      </c>
      <c r="CJ8" s="67">
        <v>3.7</v>
      </c>
      <c r="CK8" s="66" t="s">
        <v>66</v>
      </c>
      <c r="CL8" s="67">
        <v>3.34</v>
      </c>
      <c r="CM8" s="66" t="s">
        <v>66</v>
      </c>
      <c r="CN8" s="67">
        <v>3.17</v>
      </c>
      <c r="CO8" s="66" t="s">
        <v>66</v>
      </c>
      <c r="CP8" s="67">
        <v>3.03</v>
      </c>
      <c r="CQ8" s="66" t="s">
        <v>66</v>
      </c>
      <c r="CR8" s="67">
        <v>3.02</v>
      </c>
      <c r="CS8" s="66" t="s">
        <v>66</v>
      </c>
      <c r="CT8" s="67">
        <v>3.14</v>
      </c>
      <c r="CU8" s="66" t="s">
        <v>66</v>
      </c>
      <c r="CV8" s="67">
        <v>3.83</v>
      </c>
      <c r="CW8" s="66" t="s">
        <v>66</v>
      </c>
      <c r="CX8" s="67">
        <v>4.4800000000000004</v>
      </c>
      <c r="CY8" s="66" t="s">
        <v>66</v>
      </c>
      <c r="CZ8" s="67">
        <v>4.67</v>
      </c>
      <c r="DA8" s="66" t="s">
        <v>66</v>
      </c>
      <c r="DB8" s="67">
        <v>5.0199999999999996</v>
      </c>
      <c r="DC8" s="66" t="s">
        <v>66</v>
      </c>
      <c r="DD8" s="67">
        <v>5.27</v>
      </c>
      <c r="DE8" s="66" t="s">
        <v>66</v>
      </c>
      <c r="DF8" s="67">
        <v>5.07</v>
      </c>
      <c r="DG8" s="66" t="s">
        <v>66</v>
      </c>
      <c r="DH8" s="67">
        <v>4.6500000000000004</v>
      </c>
      <c r="DI8" s="66" t="s">
        <v>66</v>
      </c>
      <c r="DJ8" s="67">
        <v>3.95</v>
      </c>
      <c r="DK8" s="66" t="s">
        <v>66</v>
      </c>
      <c r="DL8" s="67">
        <v>3.16</v>
      </c>
      <c r="DM8" s="66" t="s">
        <v>66</v>
      </c>
      <c r="DN8" s="67">
        <v>3.24</v>
      </c>
      <c r="DO8" s="66" t="s">
        <v>66</v>
      </c>
      <c r="DP8" s="67">
        <v>3.25</v>
      </c>
      <c r="DQ8" s="66" t="s">
        <v>66</v>
      </c>
      <c r="DR8" s="67">
        <v>3.21</v>
      </c>
      <c r="DS8" s="66" t="s">
        <v>66</v>
      </c>
      <c r="DT8" s="67">
        <v>3.51</v>
      </c>
      <c r="DU8" s="66" t="s">
        <v>66</v>
      </c>
      <c r="DV8" s="67">
        <v>4.1500000000000004</v>
      </c>
      <c r="DW8" s="66" t="s">
        <v>66</v>
      </c>
      <c r="DX8" s="67">
        <v>4.53</v>
      </c>
      <c r="DY8" s="66" t="s">
        <v>66</v>
      </c>
      <c r="DZ8" s="67">
        <v>4.51</v>
      </c>
      <c r="EA8" s="66" t="s">
        <v>66</v>
      </c>
      <c r="EB8" s="67" t="s">
        <v>67</v>
      </c>
    </row>
    <row r="9" spans="1:396" ht="15.75">
      <c r="A9" s="15" t="s">
        <v>73</v>
      </c>
      <c r="B9" s="67">
        <v>15.32</v>
      </c>
      <c r="C9" s="66" t="s">
        <v>66</v>
      </c>
      <c r="D9" s="67">
        <v>10.02</v>
      </c>
      <c r="E9" s="66" t="s">
        <v>66</v>
      </c>
      <c r="F9" s="67">
        <v>9.1300000000000008</v>
      </c>
      <c r="G9" s="66" t="s">
        <v>66</v>
      </c>
      <c r="H9" s="67">
        <v>9.39</v>
      </c>
      <c r="I9" s="66" t="s">
        <v>66</v>
      </c>
      <c r="J9" s="67">
        <v>8.9600000000000009</v>
      </c>
      <c r="K9" s="66" t="s">
        <v>66</v>
      </c>
      <c r="L9" s="67">
        <v>9.8699999999999992</v>
      </c>
      <c r="M9" s="66" t="s">
        <v>66</v>
      </c>
      <c r="N9" s="67">
        <v>9.19</v>
      </c>
      <c r="O9" s="66" t="s">
        <v>66</v>
      </c>
      <c r="P9" s="67">
        <v>8.85</v>
      </c>
      <c r="Q9" s="66" t="s">
        <v>66</v>
      </c>
      <c r="R9" s="67">
        <v>8.11</v>
      </c>
      <c r="S9" s="66" t="s">
        <v>66</v>
      </c>
      <c r="T9" s="67">
        <v>7.92</v>
      </c>
      <c r="U9" s="66" t="s">
        <v>66</v>
      </c>
      <c r="V9" s="67">
        <v>8.0299999999999994</v>
      </c>
      <c r="W9" s="66" t="s">
        <v>66</v>
      </c>
      <c r="X9" s="67">
        <v>7.8</v>
      </c>
      <c r="Y9" s="66" t="s">
        <v>66</v>
      </c>
      <c r="Z9" s="67">
        <v>6.64</v>
      </c>
      <c r="AA9" s="66" t="s">
        <v>66</v>
      </c>
      <c r="AB9" s="67">
        <v>5.91</v>
      </c>
      <c r="AC9" s="66" t="s">
        <v>66</v>
      </c>
      <c r="AD9" s="67">
        <v>6.03</v>
      </c>
      <c r="AE9" s="66" t="s">
        <v>66</v>
      </c>
      <c r="AF9" s="67">
        <v>6.8</v>
      </c>
      <c r="AG9" s="66" t="s">
        <v>66</v>
      </c>
      <c r="AH9" s="67">
        <v>7.41</v>
      </c>
      <c r="AI9" s="66" t="s">
        <v>66</v>
      </c>
      <c r="AJ9" s="67">
        <v>7.59</v>
      </c>
      <c r="AK9" s="66" t="s">
        <v>66</v>
      </c>
      <c r="AL9" s="67">
        <v>7.13</v>
      </c>
      <c r="AM9" s="66" t="s">
        <v>66</v>
      </c>
      <c r="AN9" s="67">
        <v>6.4</v>
      </c>
      <c r="AO9" s="66" t="s">
        <v>66</v>
      </c>
      <c r="AP9" s="67">
        <v>6.22</v>
      </c>
      <c r="AQ9" s="66" t="s">
        <v>66</v>
      </c>
      <c r="AR9" s="67">
        <v>5.64</v>
      </c>
      <c r="AS9" s="66" t="s">
        <v>66</v>
      </c>
      <c r="AT9" s="67">
        <v>6.01</v>
      </c>
      <c r="AU9" s="66" t="s">
        <v>66</v>
      </c>
      <c r="AV9" s="67">
        <v>5.73</v>
      </c>
      <c r="AW9" s="66" t="s">
        <v>66</v>
      </c>
      <c r="AX9" s="67">
        <v>5.23</v>
      </c>
      <c r="AY9" s="66" t="s">
        <v>66</v>
      </c>
      <c r="AZ9" s="67">
        <v>4.95</v>
      </c>
      <c r="BA9" s="66" t="s">
        <v>66</v>
      </c>
      <c r="BB9" s="67">
        <v>4.93</v>
      </c>
      <c r="BC9" s="66" t="s">
        <v>66</v>
      </c>
      <c r="BD9" s="67">
        <v>5.07</v>
      </c>
      <c r="BE9" s="66" t="s">
        <v>66</v>
      </c>
      <c r="BF9" s="67">
        <v>4.28</v>
      </c>
      <c r="BG9" s="66" t="s">
        <v>66</v>
      </c>
      <c r="BH9" s="67">
        <v>4.03</v>
      </c>
      <c r="BI9" s="66" t="s">
        <v>66</v>
      </c>
      <c r="BJ9" s="67">
        <v>4.53</v>
      </c>
      <c r="BK9" s="66" t="s">
        <v>66</v>
      </c>
      <c r="BL9" s="67">
        <v>4.32</v>
      </c>
      <c r="BM9" s="66" t="s">
        <v>66</v>
      </c>
      <c r="BN9" s="67">
        <v>5.24</v>
      </c>
      <c r="BO9" s="66" t="s">
        <v>66</v>
      </c>
      <c r="BP9" s="67">
        <v>6.17</v>
      </c>
      <c r="BQ9" s="66" t="s">
        <v>66</v>
      </c>
      <c r="BR9" s="67">
        <v>5.33</v>
      </c>
      <c r="BS9" s="66" t="s">
        <v>66</v>
      </c>
      <c r="BT9" s="67">
        <v>5.42</v>
      </c>
      <c r="BU9" s="66" t="s">
        <v>66</v>
      </c>
      <c r="BV9" s="67">
        <v>6.09</v>
      </c>
      <c r="BW9" s="66" t="s">
        <v>66</v>
      </c>
      <c r="BX9" s="67">
        <v>6.43</v>
      </c>
      <c r="BY9" s="66" t="s">
        <v>66</v>
      </c>
      <c r="BZ9" s="67">
        <v>7.65</v>
      </c>
      <c r="CA9" s="66" t="s">
        <v>66</v>
      </c>
      <c r="CB9" s="67">
        <v>7.77</v>
      </c>
      <c r="CC9" s="66" t="s">
        <v>66</v>
      </c>
      <c r="CD9" s="67">
        <v>6.59</v>
      </c>
      <c r="CE9" s="66" t="s">
        <v>66</v>
      </c>
      <c r="CF9" s="67">
        <v>4.76</v>
      </c>
      <c r="CG9" s="66" t="s">
        <v>66</v>
      </c>
      <c r="CH9" s="67">
        <v>3.2</v>
      </c>
      <c r="CI9" s="66" t="s">
        <v>66</v>
      </c>
      <c r="CJ9" s="67">
        <v>2.36</v>
      </c>
      <c r="CK9" s="66" t="s">
        <v>66</v>
      </c>
      <c r="CL9" s="67">
        <v>2.02</v>
      </c>
      <c r="CM9" s="66" t="s">
        <v>66</v>
      </c>
      <c r="CN9" s="67">
        <v>2.1</v>
      </c>
      <c r="CO9" s="66" t="s">
        <v>66</v>
      </c>
      <c r="CP9" s="67">
        <v>2.27</v>
      </c>
      <c r="CQ9" s="66" t="s">
        <v>66</v>
      </c>
      <c r="CR9" s="67">
        <v>2.71</v>
      </c>
      <c r="CS9" s="66" t="s">
        <v>66</v>
      </c>
      <c r="CT9" s="67">
        <v>3.22</v>
      </c>
      <c r="CU9" s="66" t="s">
        <v>66</v>
      </c>
      <c r="CV9" s="67">
        <v>3.06</v>
      </c>
      <c r="CW9" s="66" t="s">
        <v>66</v>
      </c>
      <c r="CX9" s="67">
        <v>3.44</v>
      </c>
      <c r="CY9" s="66" t="s">
        <v>66</v>
      </c>
      <c r="CZ9" s="67">
        <v>3.91</v>
      </c>
      <c r="DA9" s="66" t="s">
        <v>66</v>
      </c>
      <c r="DB9" s="67">
        <v>3.53</v>
      </c>
      <c r="DC9" s="66" t="s">
        <v>66</v>
      </c>
      <c r="DD9" s="67">
        <v>3.34</v>
      </c>
      <c r="DE9" s="66" t="s">
        <v>66</v>
      </c>
      <c r="DF9" s="67">
        <v>3.11</v>
      </c>
      <c r="DG9" s="66" t="s">
        <v>66</v>
      </c>
      <c r="DH9" s="67">
        <v>2.72</v>
      </c>
      <c r="DI9" s="66" t="s">
        <v>66</v>
      </c>
      <c r="DJ9" s="67">
        <v>1.93</v>
      </c>
      <c r="DK9" s="66" t="s">
        <v>66</v>
      </c>
      <c r="DL9" s="67">
        <v>2.06</v>
      </c>
      <c r="DM9" s="66" t="s">
        <v>66</v>
      </c>
      <c r="DN9" s="67">
        <v>2.2400000000000002</v>
      </c>
      <c r="DO9" s="66" t="s">
        <v>66</v>
      </c>
      <c r="DP9" s="67">
        <v>1.84</v>
      </c>
      <c r="DQ9" s="66" t="s">
        <v>66</v>
      </c>
      <c r="DR9" s="67">
        <v>2.27</v>
      </c>
      <c r="DS9" s="66" t="s">
        <v>66</v>
      </c>
      <c r="DT9" s="67">
        <v>2.76</v>
      </c>
      <c r="DU9" s="66" t="s">
        <v>66</v>
      </c>
      <c r="DV9" s="67">
        <v>2.92</v>
      </c>
      <c r="DW9" s="66" t="s">
        <v>66</v>
      </c>
      <c r="DX9" s="67">
        <v>3.54</v>
      </c>
      <c r="DY9" s="66" t="s">
        <v>66</v>
      </c>
      <c r="DZ9" s="67">
        <v>4.25</v>
      </c>
      <c r="EA9" s="66" t="s">
        <v>66</v>
      </c>
      <c r="EB9" s="67" t="s">
        <v>67</v>
      </c>
    </row>
    <row r="10" spans="1:396" ht="15.75">
      <c r="A10" s="107" t="s">
        <v>150</v>
      </c>
      <c r="B10" s="67" t="s">
        <v>67</v>
      </c>
      <c r="C10" s="66" t="s">
        <v>66</v>
      </c>
      <c r="D10" s="67" t="s">
        <v>67</v>
      </c>
      <c r="E10" s="66" t="s">
        <v>66</v>
      </c>
      <c r="F10" s="67" t="s">
        <v>67</v>
      </c>
      <c r="G10" s="66" t="s">
        <v>66</v>
      </c>
      <c r="H10" s="67" t="s">
        <v>67</v>
      </c>
      <c r="I10" s="66" t="s">
        <v>66</v>
      </c>
      <c r="J10" s="67">
        <v>48489000</v>
      </c>
      <c r="K10" s="66" t="s">
        <v>66</v>
      </c>
      <c r="L10" s="67">
        <v>48624000</v>
      </c>
      <c r="M10" s="66" t="s">
        <v>66</v>
      </c>
      <c r="N10" s="67">
        <v>48780000</v>
      </c>
      <c r="O10" s="66" t="s">
        <v>66</v>
      </c>
      <c r="P10" s="67">
        <v>48981000</v>
      </c>
      <c r="Q10" s="66" t="s">
        <v>66</v>
      </c>
      <c r="R10" s="67">
        <v>49251000</v>
      </c>
      <c r="S10" s="66" t="s">
        <v>66</v>
      </c>
      <c r="T10" s="67">
        <v>49340000</v>
      </c>
      <c r="U10" s="66" t="s">
        <v>66</v>
      </c>
      <c r="V10" s="67">
        <v>49419000</v>
      </c>
      <c r="W10" s="66" t="s">
        <v>66</v>
      </c>
      <c r="X10" s="67">
        <v>49879000</v>
      </c>
      <c r="Y10" s="66" t="s">
        <v>66</v>
      </c>
      <c r="Z10" s="67">
        <v>49911000</v>
      </c>
      <c r="AA10" s="66" t="s">
        <v>66</v>
      </c>
      <c r="AB10" s="67">
        <v>50229000</v>
      </c>
      <c r="AC10" s="66" t="s">
        <v>66</v>
      </c>
      <c r="AD10" s="67">
        <v>51018000</v>
      </c>
      <c r="AE10" s="66" t="s">
        <v>66</v>
      </c>
      <c r="AF10" s="67">
        <v>50690000</v>
      </c>
      <c r="AG10" s="66" t="s">
        <v>66</v>
      </c>
      <c r="AH10" s="67">
        <v>50911000</v>
      </c>
      <c r="AI10" s="66" t="s">
        <v>66</v>
      </c>
      <c r="AJ10" s="67">
        <v>51687000</v>
      </c>
      <c r="AK10" s="66" t="s">
        <v>66</v>
      </c>
      <c r="AL10" s="67">
        <v>52347000</v>
      </c>
      <c r="AM10" s="66" t="s">
        <v>66</v>
      </c>
      <c r="AN10" s="67">
        <v>52841000</v>
      </c>
      <c r="AO10" s="66" t="s">
        <v>66</v>
      </c>
      <c r="AP10" s="67">
        <v>53424000</v>
      </c>
      <c r="AQ10" s="66" t="s">
        <v>66</v>
      </c>
      <c r="AR10" s="67">
        <v>53431000</v>
      </c>
      <c r="AS10" s="66" t="s">
        <v>66</v>
      </c>
      <c r="AT10" s="67">
        <v>53807000</v>
      </c>
      <c r="AU10" s="66" t="s">
        <v>66</v>
      </c>
      <c r="AV10" s="67">
        <v>55152000</v>
      </c>
      <c r="AW10" s="66" t="s">
        <v>66</v>
      </c>
      <c r="AX10" s="67">
        <v>55063000</v>
      </c>
      <c r="AY10" s="66" t="s">
        <v>66</v>
      </c>
      <c r="AZ10" s="67">
        <v>56212000</v>
      </c>
      <c r="BA10" s="66" t="s">
        <v>66</v>
      </c>
      <c r="BB10" s="67">
        <v>56423000</v>
      </c>
      <c r="BC10" s="66" t="s">
        <v>66</v>
      </c>
      <c r="BD10" s="67">
        <v>56882000</v>
      </c>
      <c r="BE10" s="66" t="s">
        <v>66</v>
      </c>
      <c r="BF10" s="67">
        <v>58020000</v>
      </c>
      <c r="BG10" s="66" t="s">
        <v>66</v>
      </c>
      <c r="BH10" s="67">
        <v>59258000</v>
      </c>
      <c r="BI10" s="66" t="s">
        <v>66</v>
      </c>
      <c r="BJ10" s="67">
        <v>60416000</v>
      </c>
      <c r="BK10" s="66" t="s">
        <v>66</v>
      </c>
      <c r="BL10" s="67">
        <v>61354000</v>
      </c>
      <c r="BM10" s="66" t="s">
        <v>66</v>
      </c>
      <c r="BN10" s="67">
        <v>62526000</v>
      </c>
      <c r="BO10" s="66" t="s">
        <v>66</v>
      </c>
      <c r="BP10" s="67">
        <v>63379000</v>
      </c>
      <c r="BQ10" s="66" t="s">
        <v>66</v>
      </c>
      <c r="BR10" s="67">
        <v>64804000</v>
      </c>
      <c r="BS10" s="66" t="s">
        <v>66</v>
      </c>
      <c r="BT10" s="67">
        <v>65621000</v>
      </c>
      <c r="BU10" s="66" t="s">
        <v>66</v>
      </c>
      <c r="BV10" s="67">
        <v>65975000</v>
      </c>
      <c r="BW10" s="66" t="s">
        <v>66</v>
      </c>
      <c r="BX10" s="67">
        <v>66288000</v>
      </c>
      <c r="BY10" s="66" t="s">
        <v>66</v>
      </c>
      <c r="BZ10" s="67">
        <v>66544000</v>
      </c>
      <c r="CA10" s="66" t="s">
        <v>66</v>
      </c>
      <c r="CB10" s="67">
        <v>66500000</v>
      </c>
      <c r="CC10" s="66" t="s">
        <v>66</v>
      </c>
      <c r="CD10" s="67">
        <v>66334000</v>
      </c>
      <c r="CE10" s="66" t="s">
        <v>66</v>
      </c>
      <c r="CF10" s="67">
        <v>66565000</v>
      </c>
      <c r="CG10" s="66" t="s">
        <v>66</v>
      </c>
      <c r="CH10" s="67">
        <v>66673000</v>
      </c>
      <c r="CI10" s="66" t="s">
        <v>66</v>
      </c>
      <c r="CJ10" s="67">
        <v>67241000</v>
      </c>
      <c r="CK10" s="66" t="s">
        <v>66</v>
      </c>
      <c r="CL10" s="67">
        <v>68495000</v>
      </c>
      <c r="CM10" s="66" t="s">
        <v>66</v>
      </c>
      <c r="CN10" s="67">
        <v>69461000</v>
      </c>
      <c r="CO10" s="66" t="s">
        <v>66</v>
      </c>
      <c r="CP10" s="67">
        <v>70566000</v>
      </c>
      <c r="CQ10" s="66" t="s">
        <v>66</v>
      </c>
      <c r="CR10" s="67">
        <v>71626000</v>
      </c>
      <c r="CS10" s="66" t="s">
        <v>66</v>
      </c>
      <c r="CT10" s="67">
        <v>72095000</v>
      </c>
      <c r="CU10" s="66" t="s">
        <v>66</v>
      </c>
      <c r="CV10" s="67">
        <v>74260000</v>
      </c>
      <c r="CW10" s="66" t="s">
        <v>66</v>
      </c>
      <c r="CX10" s="67">
        <v>74948000</v>
      </c>
      <c r="CY10" s="66" t="s">
        <v>66</v>
      </c>
      <c r="CZ10" s="67">
        <v>75578000</v>
      </c>
      <c r="DA10" s="66" t="s">
        <v>66</v>
      </c>
      <c r="DB10" s="67">
        <v>76471000</v>
      </c>
      <c r="DC10" s="66" t="s">
        <v>66</v>
      </c>
      <c r="DD10" s="67">
        <v>77112000</v>
      </c>
      <c r="DE10" s="66" t="s">
        <v>66</v>
      </c>
      <c r="DF10" s="67">
        <v>77834000</v>
      </c>
      <c r="DG10" s="66" t="s">
        <v>66</v>
      </c>
      <c r="DH10" s="67">
        <v>78456000</v>
      </c>
      <c r="DI10" s="66" t="s">
        <v>66</v>
      </c>
      <c r="DJ10" s="67">
        <v>78885000</v>
      </c>
      <c r="DK10" s="66" t="s">
        <v>66</v>
      </c>
      <c r="DL10" s="67">
        <v>80118000</v>
      </c>
      <c r="DM10" s="66" t="s">
        <v>66</v>
      </c>
      <c r="DN10" s="67">
        <v>80986000</v>
      </c>
      <c r="DO10" s="66" t="s">
        <v>66</v>
      </c>
      <c r="DP10" s="67">
        <v>81812000</v>
      </c>
      <c r="DQ10" s="66" t="s">
        <v>66</v>
      </c>
      <c r="DR10" s="67">
        <v>82446000</v>
      </c>
      <c r="DS10" s="66" t="s">
        <v>66</v>
      </c>
      <c r="DT10" s="67">
        <v>83239000</v>
      </c>
      <c r="DU10" s="66" t="s">
        <v>66</v>
      </c>
      <c r="DV10" s="67">
        <v>84250000</v>
      </c>
      <c r="DW10" s="66" t="s">
        <v>66</v>
      </c>
      <c r="DX10" s="67">
        <v>85677000</v>
      </c>
      <c r="DY10" s="66" t="s">
        <v>66</v>
      </c>
      <c r="DZ10" s="67" t="s">
        <v>67</v>
      </c>
    </row>
    <row r="11" spans="1:396" ht="15.75">
      <c r="A11" s="108" t="s">
        <v>74</v>
      </c>
      <c r="B11" s="14">
        <v>80.25</v>
      </c>
      <c r="C11" s="6" t="s">
        <v>66</v>
      </c>
      <c r="D11" s="7">
        <v>80.91</v>
      </c>
      <c r="E11" s="6" t="s">
        <v>66</v>
      </c>
      <c r="F11" s="7">
        <v>81.93</v>
      </c>
      <c r="G11" s="6" t="s">
        <v>66</v>
      </c>
      <c r="H11" s="7">
        <v>83.35</v>
      </c>
      <c r="I11" s="6" t="s">
        <v>66</v>
      </c>
      <c r="J11" s="7">
        <v>83.59</v>
      </c>
      <c r="K11" s="6" t="s">
        <v>66</v>
      </c>
      <c r="L11" s="7">
        <v>85.17</v>
      </c>
      <c r="M11" s="6" t="s">
        <v>66</v>
      </c>
      <c r="N11" s="7">
        <v>85.28</v>
      </c>
      <c r="O11" s="6" t="s">
        <v>66</v>
      </c>
      <c r="P11" s="7">
        <v>85.76</v>
      </c>
      <c r="Q11" s="6" t="s">
        <v>66</v>
      </c>
      <c r="R11" s="7">
        <v>85.52</v>
      </c>
      <c r="S11" s="6" t="s">
        <v>66</v>
      </c>
      <c r="T11" s="7">
        <v>85.97</v>
      </c>
      <c r="U11" s="6" t="s">
        <v>66</v>
      </c>
      <c r="V11" s="7">
        <v>85.7</v>
      </c>
      <c r="W11" s="6" t="s">
        <v>66</v>
      </c>
      <c r="X11" s="7">
        <v>85.94</v>
      </c>
      <c r="Y11" s="6" t="s">
        <v>66</v>
      </c>
      <c r="Z11" s="7">
        <v>86.73</v>
      </c>
      <c r="AA11" s="6" t="s">
        <v>66</v>
      </c>
      <c r="AB11" s="7">
        <v>87.21</v>
      </c>
      <c r="AC11" s="6" t="s">
        <v>66</v>
      </c>
      <c r="AD11" s="7">
        <v>87.63</v>
      </c>
      <c r="AE11" s="6" t="s">
        <v>66</v>
      </c>
      <c r="AF11" s="7">
        <v>87.69</v>
      </c>
      <c r="AG11" s="6" t="s">
        <v>66</v>
      </c>
      <c r="AH11" s="7">
        <v>88.14</v>
      </c>
      <c r="AI11" s="6" t="s">
        <v>66</v>
      </c>
      <c r="AJ11" s="7">
        <v>88.96</v>
      </c>
      <c r="AK11" s="6" t="s">
        <v>66</v>
      </c>
      <c r="AL11" s="7">
        <v>90.45</v>
      </c>
      <c r="AM11" s="6" t="s">
        <v>66</v>
      </c>
      <c r="AN11" s="7">
        <v>91.51</v>
      </c>
      <c r="AO11" s="6" t="s">
        <v>66</v>
      </c>
      <c r="AP11" s="7">
        <v>92.03</v>
      </c>
      <c r="AQ11" s="6" t="s">
        <v>66</v>
      </c>
      <c r="AR11" s="7">
        <v>92.71</v>
      </c>
      <c r="AS11" s="6" t="s">
        <v>66</v>
      </c>
      <c r="AT11" s="7">
        <v>93.55</v>
      </c>
      <c r="AU11" s="6" t="s">
        <v>66</v>
      </c>
      <c r="AV11" s="7">
        <v>94.36</v>
      </c>
      <c r="AW11" s="6" t="s">
        <v>66</v>
      </c>
      <c r="AX11" s="7">
        <v>95.36</v>
      </c>
      <c r="AY11" s="6" t="s">
        <v>66</v>
      </c>
      <c r="AZ11" s="7">
        <v>95.86</v>
      </c>
      <c r="BA11" s="6" t="s">
        <v>66</v>
      </c>
      <c r="BB11" s="7">
        <v>96.67</v>
      </c>
      <c r="BC11" s="6" t="s">
        <v>66</v>
      </c>
      <c r="BD11" s="7">
        <v>97.22</v>
      </c>
      <c r="BE11" s="6" t="s">
        <v>66</v>
      </c>
      <c r="BF11" s="7">
        <v>98.39</v>
      </c>
      <c r="BG11" s="6" t="s">
        <v>66</v>
      </c>
      <c r="BH11" s="7">
        <v>98.68</v>
      </c>
      <c r="BI11" s="6" t="s">
        <v>66</v>
      </c>
      <c r="BJ11" s="7">
        <v>98.77</v>
      </c>
      <c r="BK11" s="6" t="s">
        <v>66</v>
      </c>
      <c r="BL11" s="7">
        <v>99.54</v>
      </c>
      <c r="BM11" s="6" t="s">
        <v>66</v>
      </c>
      <c r="BN11" s="7">
        <v>99.6</v>
      </c>
      <c r="BO11" s="6" t="s">
        <v>66</v>
      </c>
      <c r="BP11" s="7">
        <v>100.37</v>
      </c>
      <c r="BQ11" s="6" t="s">
        <v>66</v>
      </c>
      <c r="BR11" s="7">
        <v>101.04</v>
      </c>
      <c r="BS11" s="6" t="s">
        <v>66</v>
      </c>
      <c r="BT11" s="7">
        <v>101.4</v>
      </c>
      <c r="BU11" s="6" t="s">
        <v>66</v>
      </c>
      <c r="BV11" s="7">
        <v>100.71</v>
      </c>
      <c r="BW11" s="6" t="s">
        <v>66</v>
      </c>
      <c r="BX11" s="7">
        <v>101.21</v>
      </c>
      <c r="BY11" s="6" t="s">
        <v>66</v>
      </c>
      <c r="BZ11" s="7">
        <v>100.72</v>
      </c>
      <c r="CA11" s="6" t="s">
        <v>66</v>
      </c>
      <c r="CB11" s="7">
        <v>98.6</v>
      </c>
      <c r="CC11" s="6" t="s">
        <v>66</v>
      </c>
      <c r="CD11" s="7">
        <v>97.23</v>
      </c>
      <c r="CE11" s="6" t="s">
        <v>66</v>
      </c>
      <c r="CF11" s="7">
        <v>97.1</v>
      </c>
      <c r="CG11" s="6" t="s">
        <v>66</v>
      </c>
      <c r="CH11" s="7">
        <v>97.42</v>
      </c>
      <c r="CI11" s="6" t="s">
        <v>66</v>
      </c>
      <c r="CJ11" s="7">
        <v>98.36</v>
      </c>
      <c r="CK11" s="6" t="s">
        <v>66</v>
      </c>
      <c r="CL11" s="7">
        <v>98.78</v>
      </c>
      <c r="CM11" s="6" t="s">
        <v>66</v>
      </c>
      <c r="CN11" s="7">
        <v>99.74</v>
      </c>
      <c r="CO11" s="6" t="s">
        <v>66</v>
      </c>
      <c r="CP11" s="7">
        <v>100.41</v>
      </c>
      <c r="CQ11" s="6" t="s">
        <v>66</v>
      </c>
      <c r="CR11" s="7">
        <v>101.05</v>
      </c>
      <c r="CS11" s="6" t="s">
        <v>66</v>
      </c>
      <c r="CT11" s="7">
        <v>100.66</v>
      </c>
      <c r="CU11" s="6" t="s">
        <v>66</v>
      </c>
      <c r="CV11" s="7">
        <v>101.39</v>
      </c>
      <c r="CW11" s="6" t="s">
        <v>66</v>
      </c>
      <c r="CX11" s="7">
        <v>101.6</v>
      </c>
      <c r="CY11" s="6" t="s">
        <v>66</v>
      </c>
      <c r="CZ11" s="7">
        <v>102.75</v>
      </c>
      <c r="DA11" s="6" t="s">
        <v>66</v>
      </c>
      <c r="DB11" s="7">
        <v>103.32</v>
      </c>
      <c r="DC11" s="6" t="s">
        <v>66</v>
      </c>
      <c r="DD11" s="7">
        <v>103.74</v>
      </c>
      <c r="DE11" s="6" t="s">
        <v>66</v>
      </c>
      <c r="DF11" s="7">
        <v>104.38</v>
      </c>
      <c r="DG11" s="6" t="s">
        <v>66</v>
      </c>
      <c r="DH11" s="7">
        <v>104.39</v>
      </c>
      <c r="DI11" s="6" t="s">
        <v>66</v>
      </c>
      <c r="DJ11" s="7">
        <v>105.1</v>
      </c>
      <c r="DK11" s="6" t="s">
        <v>66</v>
      </c>
      <c r="DL11" s="7">
        <v>105.56</v>
      </c>
      <c r="DM11" s="6" t="s">
        <v>66</v>
      </c>
      <c r="DN11" s="7">
        <v>106.73</v>
      </c>
      <c r="DO11" s="6" t="s">
        <v>66</v>
      </c>
      <c r="DP11" s="7">
        <v>107.66</v>
      </c>
      <c r="DQ11" s="6" t="s">
        <v>66</v>
      </c>
      <c r="DR11" s="7">
        <v>107.08</v>
      </c>
      <c r="DS11" s="6" t="s">
        <v>66</v>
      </c>
      <c r="DT11" s="7">
        <v>108.29</v>
      </c>
      <c r="DU11" s="6" t="s">
        <v>66</v>
      </c>
      <c r="DV11" s="7">
        <v>109.61</v>
      </c>
      <c r="DW11" s="6" t="s">
        <v>66</v>
      </c>
      <c r="DX11" s="7">
        <v>110.22</v>
      </c>
      <c r="DY11" s="6" t="s">
        <v>68</v>
      </c>
      <c r="DZ11" s="7">
        <v>110.01</v>
      </c>
      <c r="EA11" s="6" t="s">
        <v>66</v>
      </c>
      <c r="EB11" s="33" t="s">
        <v>67</v>
      </c>
    </row>
    <row r="12" spans="1:396" ht="15.75">
      <c r="A12" s="108" t="s">
        <v>75</v>
      </c>
      <c r="B12" s="14">
        <v>4.7300000000000004</v>
      </c>
      <c r="C12" s="8" t="s">
        <v>66</v>
      </c>
      <c r="D12" s="9">
        <v>4.74</v>
      </c>
      <c r="E12" s="8" t="s">
        <v>66</v>
      </c>
      <c r="F12" s="9">
        <v>5.09</v>
      </c>
      <c r="G12" s="8" t="s">
        <v>66</v>
      </c>
      <c r="H12" s="9">
        <v>5.3</v>
      </c>
      <c r="I12" s="8" t="s">
        <v>66</v>
      </c>
      <c r="J12" s="9">
        <v>5.67</v>
      </c>
      <c r="K12" s="8" t="s">
        <v>66</v>
      </c>
      <c r="L12" s="9">
        <v>6.27</v>
      </c>
      <c r="M12" s="8" t="s">
        <v>66</v>
      </c>
      <c r="N12" s="9">
        <v>6.52</v>
      </c>
      <c r="O12" s="8" t="s">
        <v>66</v>
      </c>
      <c r="P12" s="9">
        <v>6.47</v>
      </c>
      <c r="Q12" s="8" t="s">
        <v>66</v>
      </c>
      <c r="R12" s="9">
        <v>5.59</v>
      </c>
      <c r="S12" s="8" t="s">
        <v>66</v>
      </c>
      <c r="T12" s="9">
        <v>4.32</v>
      </c>
      <c r="U12" s="8" t="s">
        <v>66</v>
      </c>
      <c r="V12" s="9">
        <v>3.49</v>
      </c>
      <c r="W12" s="8" t="s">
        <v>66</v>
      </c>
      <c r="X12" s="9">
        <v>2.13</v>
      </c>
      <c r="Y12" s="8" t="s">
        <v>66</v>
      </c>
      <c r="Z12" s="9">
        <v>1.73</v>
      </c>
      <c r="AA12" s="8" t="s">
        <v>66</v>
      </c>
      <c r="AB12" s="9">
        <v>1.75</v>
      </c>
      <c r="AC12" s="8" t="s">
        <v>66</v>
      </c>
      <c r="AD12" s="9">
        <v>1.74</v>
      </c>
      <c r="AE12" s="8" t="s">
        <v>66</v>
      </c>
      <c r="AF12" s="9">
        <v>1.44</v>
      </c>
      <c r="AG12" s="8" t="s">
        <v>66</v>
      </c>
      <c r="AH12" s="9">
        <v>1.25</v>
      </c>
      <c r="AI12" s="8" t="s">
        <v>66</v>
      </c>
      <c r="AJ12" s="9">
        <v>1.24</v>
      </c>
      <c r="AK12" s="8" t="s">
        <v>66</v>
      </c>
      <c r="AL12" s="9">
        <v>1.01</v>
      </c>
      <c r="AM12" s="8" t="s">
        <v>66</v>
      </c>
      <c r="AN12" s="9">
        <v>0.99</v>
      </c>
      <c r="AO12" s="8" t="s">
        <v>66</v>
      </c>
      <c r="AP12" s="9">
        <v>1</v>
      </c>
      <c r="AQ12" s="8" t="s">
        <v>66</v>
      </c>
      <c r="AR12" s="9">
        <v>1.01</v>
      </c>
      <c r="AS12" s="8" t="s">
        <v>66</v>
      </c>
      <c r="AT12" s="9">
        <v>1.44</v>
      </c>
      <c r="AU12" s="8" t="s">
        <v>66</v>
      </c>
      <c r="AV12" s="9">
        <v>1.94</v>
      </c>
      <c r="AW12" s="8" t="s">
        <v>66</v>
      </c>
      <c r="AX12" s="9">
        <v>2.4700000000000002</v>
      </c>
      <c r="AY12" s="8" t="s">
        <v>66</v>
      </c>
      <c r="AZ12" s="9">
        <v>2.94</v>
      </c>
      <c r="BA12" s="8" t="s">
        <v>66</v>
      </c>
      <c r="BB12" s="9">
        <v>3.46</v>
      </c>
      <c r="BC12" s="8" t="s">
        <v>66</v>
      </c>
      <c r="BD12" s="9">
        <v>3.97</v>
      </c>
      <c r="BE12" s="8" t="s">
        <v>66</v>
      </c>
      <c r="BF12" s="9">
        <v>4.45</v>
      </c>
      <c r="BG12" s="8" t="s">
        <v>66</v>
      </c>
      <c r="BH12" s="9">
        <v>4.9000000000000004</v>
      </c>
      <c r="BI12" s="8" t="s">
        <v>66</v>
      </c>
      <c r="BJ12" s="9">
        <v>5.25</v>
      </c>
      <c r="BK12" s="8" t="s">
        <v>66</v>
      </c>
      <c r="BL12" s="9">
        <v>5.24</v>
      </c>
      <c r="BM12" s="8" t="s">
        <v>66</v>
      </c>
      <c r="BN12" s="9">
        <v>5.25</v>
      </c>
      <c r="BO12" s="8" t="s">
        <v>66</v>
      </c>
      <c r="BP12" s="9">
        <v>5.25</v>
      </c>
      <c r="BQ12" s="8" t="s">
        <v>66</v>
      </c>
      <c r="BR12" s="9">
        <v>5.07</v>
      </c>
      <c r="BS12" s="8" t="s">
        <v>66</v>
      </c>
      <c r="BT12" s="9">
        <v>4.49</v>
      </c>
      <c r="BU12" s="8" t="s">
        <v>66</v>
      </c>
      <c r="BV12" s="9">
        <v>3.17</v>
      </c>
      <c r="BW12" s="8" t="s">
        <v>66</v>
      </c>
      <c r="BX12" s="9">
        <v>2.08</v>
      </c>
      <c r="BY12" s="8" t="s">
        <v>66</v>
      </c>
      <c r="BZ12" s="9">
        <v>1.94</v>
      </c>
      <c r="CA12" s="8" t="s">
        <v>66</v>
      </c>
      <c r="CB12" s="9">
        <v>0.5</v>
      </c>
      <c r="CC12" s="8" t="s">
        <v>66</v>
      </c>
      <c r="CD12" s="9">
        <v>0.18</v>
      </c>
      <c r="CE12" s="8" t="s">
        <v>66</v>
      </c>
      <c r="CF12" s="9">
        <v>0.18</v>
      </c>
      <c r="CG12" s="8" t="s">
        <v>66</v>
      </c>
      <c r="CH12" s="9">
        <v>0.15</v>
      </c>
      <c r="CI12" s="8" t="s">
        <v>66</v>
      </c>
      <c r="CJ12" s="9">
        <v>0.12</v>
      </c>
      <c r="CK12" s="8" t="s">
        <v>66</v>
      </c>
      <c r="CL12" s="9">
        <v>0.13</v>
      </c>
      <c r="CM12" s="8" t="s">
        <v>66</v>
      </c>
      <c r="CN12" s="9">
        <v>0.19</v>
      </c>
      <c r="CO12" s="8" t="s">
        <v>66</v>
      </c>
      <c r="CP12" s="9">
        <v>0.18</v>
      </c>
      <c r="CQ12" s="8" t="s">
        <v>66</v>
      </c>
      <c r="CR12" s="9">
        <v>0.18</v>
      </c>
      <c r="CS12" s="8" t="s">
        <v>66</v>
      </c>
      <c r="CT12" s="9">
        <v>0.15</v>
      </c>
      <c r="CU12" s="8" t="s">
        <v>66</v>
      </c>
      <c r="CV12" s="9">
        <v>0.09</v>
      </c>
      <c r="CW12" s="8" t="s">
        <v>66</v>
      </c>
      <c r="CX12" s="9">
        <v>0.08</v>
      </c>
      <c r="CY12" s="8" t="s">
        <v>66</v>
      </c>
      <c r="CZ12" s="9">
        <v>7.0000000000000007E-2</v>
      </c>
      <c r="DA12" s="8" t="s">
        <v>66</v>
      </c>
      <c r="DB12" s="9">
        <v>0.1</v>
      </c>
      <c r="DC12" s="8" t="s">
        <v>66</v>
      </c>
      <c r="DD12" s="9">
        <v>0.15</v>
      </c>
      <c r="DE12" s="8" t="s">
        <v>66</v>
      </c>
      <c r="DF12" s="9">
        <v>0.14000000000000001</v>
      </c>
      <c r="DG12" s="8" t="s">
        <v>66</v>
      </c>
      <c r="DH12" s="9">
        <v>0.16</v>
      </c>
      <c r="DI12" s="8" t="s">
        <v>66</v>
      </c>
      <c r="DJ12" s="9">
        <v>0.14000000000000001</v>
      </c>
      <c r="DK12" s="8" t="s">
        <v>66</v>
      </c>
      <c r="DL12" s="9">
        <v>0.11</v>
      </c>
      <c r="DM12" s="8" t="s">
        <v>66</v>
      </c>
      <c r="DN12" s="9">
        <v>0.08</v>
      </c>
      <c r="DO12" s="8" t="s">
        <v>66</v>
      </c>
      <c r="DP12" s="9">
        <v>0.08</v>
      </c>
      <c r="DQ12" s="8" t="s">
        <v>66</v>
      </c>
      <c r="DR12" s="9">
        <v>7.0000000000000007E-2</v>
      </c>
      <c r="DS12" s="8" t="s">
        <v>66</v>
      </c>
      <c r="DT12" s="9">
        <v>0.09</v>
      </c>
      <c r="DU12" s="8" t="s">
        <v>66</v>
      </c>
      <c r="DV12" s="9">
        <v>0.09</v>
      </c>
      <c r="DW12" s="8" t="s">
        <v>66</v>
      </c>
      <c r="DX12" s="9">
        <v>0.1</v>
      </c>
      <c r="DY12" s="8" t="s">
        <v>66</v>
      </c>
      <c r="DZ12" s="9">
        <v>0.11</v>
      </c>
      <c r="EA12" s="8" t="s">
        <v>66</v>
      </c>
      <c r="EB12" s="33" t="s">
        <v>67</v>
      </c>
    </row>
    <row r="13" spans="1:396" ht="15.75">
      <c r="A13" s="108" t="s">
        <v>76</v>
      </c>
      <c r="B13" s="14">
        <v>1.66</v>
      </c>
      <c r="C13" s="10" t="s">
        <v>66</v>
      </c>
      <c r="D13" s="11">
        <v>2.1</v>
      </c>
      <c r="E13" s="10" t="s">
        <v>66</v>
      </c>
      <c r="F13" s="11">
        <v>2.34</v>
      </c>
      <c r="G13" s="10" t="s">
        <v>66</v>
      </c>
      <c r="H13" s="11">
        <v>2.62</v>
      </c>
      <c r="I13" s="10" t="s">
        <v>66</v>
      </c>
      <c r="J13" s="11">
        <v>3.24</v>
      </c>
      <c r="K13" s="10" t="s">
        <v>66</v>
      </c>
      <c r="L13" s="11">
        <v>3.32</v>
      </c>
      <c r="M13" s="10" t="s">
        <v>66</v>
      </c>
      <c r="N13" s="11">
        <v>3.5</v>
      </c>
      <c r="O13" s="10" t="s">
        <v>66</v>
      </c>
      <c r="P13" s="11">
        <v>3.42</v>
      </c>
      <c r="Q13" s="10" t="s">
        <v>66</v>
      </c>
      <c r="R13" s="11">
        <v>3.39</v>
      </c>
      <c r="S13" s="10" t="s">
        <v>66</v>
      </c>
      <c r="T13" s="11">
        <v>3.37</v>
      </c>
      <c r="U13" s="10" t="s">
        <v>66</v>
      </c>
      <c r="V13" s="11">
        <v>2.69</v>
      </c>
      <c r="W13" s="10" t="s">
        <v>66</v>
      </c>
      <c r="X13" s="11">
        <v>1.85</v>
      </c>
      <c r="Y13" s="10" t="s">
        <v>66</v>
      </c>
      <c r="Z13" s="11">
        <v>1.25</v>
      </c>
      <c r="AA13" s="10" t="s">
        <v>66</v>
      </c>
      <c r="AB13" s="11">
        <v>1.29</v>
      </c>
      <c r="AC13" s="10" t="s">
        <v>66</v>
      </c>
      <c r="AD13" s="11">
        <v>1.59</v>
      </c>
      <c r="AE13" s="10" t="s">
        <v>66</v>
      </c>
      <c r="AF13" s="11">
        <v>2.2000000000000002</v>
      </c>
      <c r="AG13" s="10" t="s">
        <v>66</v>
      </c>
      <c r="AH13" s="11">
        <v>2.86</v>
      </c>
      <c r="AI13" s="10" t="s">
        <v>66</v>
      </c>
      <c r="AJ13" s="11">
        <v>2.13</v>
      </c>
      <c r="AK13" s="10" t="s">
        <v>66</v>
      </c>
      <c r="AL13" s="11">
        <v>2.19</v>
      </c>
      <c r="AM13" s="10" t="s">
        <v>66</v>
      </c>
      <c r="AN13" s="11">
        <v>1.89</v>
      </c>
      <c r="AO13" s="10" t="s">
        <v>66</v>
      </c>
      <c r="AP13" s="11">
        <v>1.78</v>
      </c>
      <c r="AQ13" s="10" t="s">
        <v>66</v>
      </c>
      <c r="AR13" s="11">
        <v>2.86</v>
      </c>
      <c r="AS13" s="10" t="s">
        <v>66</v>
      </c>
      <c r="AT13" s="11">
        <v>2.72</v>
      </c>
      <c r="AU13" s="10" t="s">
        <v>66</v>
      </c>
      <c r="AV13" s="11">
        <v>3.32</v>
      </c>
      <c r="AW13" s="10" t="s">
        <v>66</v>
      </c>
      <c r="AX13" s="11">
        <v>3.04</v>
      </c>
      <c r="AY13" s="10" t="s">
        <v>66</v>
      </c>
      <c r="AZ13" s="11">
        <v>2.94</v>
      </c>
      <c r="BA13" s="10" t="s">
        <v>66</v>
      </c>
      <c r="BB13" s="11">
        <v>3.83</v>
      </c>
      <c r="BC13" s="10" t="s">
        <v>66</v>
      </c>
      <c r="BD13" s="11">
        <v>3.73</v>
      </c>
      <c r="BE13" s="10" t="s">
        <v>66</v>
      </c>
      <c r="BF13" s="11">
        <v>3.64</v>
      </c>
      <c r="BG13" s="10" t="s">
        <v>66</v>
      </c>
      <c r="BH13" s="11">
        <v>4.01</v>
      </c>
      <c r="BI13" s="10" t="s">
        <v>66</v>
      </c>
      <c r="BJ13" s="11">
        <v>3.33</v>
      </c>
      <c r="BK13" s="10" t="s">
        <v>66</v>
      </c>
      <c r="BL13" s="11">
        <v>1.93</v>
      </c>
      <c r="BM13" s="10" t="s">
        <v>66</v>
      </c>
      <c r="BN13" s="11">
        <v>2.42</v>
      </c>
      <c r="BO13" s="10" t="s">
        <v>66</v>
      </c>
      <c r="BP13" s="11">
        <v>2.65</v>
      </c>
      <c r="BQ13" s="10" t="s">
        <v>66</v>
      </c>
      <c r="BR13" s="11">
        <v>2.36</v>
      </c>
      <c r="BS13" s="10" t="s">
        <v>66</v>
      </c>
      <c r="BT13" s="11">
        <v>3.97</v>
      </c>
      <c r="BU13" s="10" t="s">
        <v>66</v>
      </c>
      <c r="BV13" s="11">
        <v>4.09</v>
      </c>
      <c r="BW13" s="10" t="s">
        <v>66</v>
      </c>
      <c r="BX13" s="11">
        <v>4.37</v>
      </c>
      <c r="BY13" s="10" t="s">
        <v>66</v>
      </c>
      <c r="BZ13" s="11">
        <v>5.3</v>
      </c>
      <c r="CA13" s="10" t="s">
        <v>66</v>
      </c>
      <c r="CB13" s="11">
        <v>1.6</v>
      </c>
      <c r="CC13" s="10" t="s">
        <v>66</v>
      </c>
      <c r="CD13" s="11">
        <v>-0.04</v>
      </c>
      <c r="CE13" s="10" t="s">
        <v>66</v>
      </c>
      <c r="CF13" s="11">
        <v>-1.1499999999999999</v>
      </c>
      <c r="CG13" s="10" t="s">
        <v>66</v>
      </c>
      <c r="CH13" s="11">
        <v>-1.62</v>
      </c>
      <c r="CI13" s="10" t="s">
        <v>66</v>
      </c>
      <c r="CJ13" s="11">
        <v>1.44</v>
      </c>
      <c r="CK13" s="10" t="s">
        <v>66</v>
      </c>
      <c r="CL13" s="11">
        <v>2.36</v>
      </c>
      <c r="CM13" s="10" t="s">
        <v>66</v>
      </c>
      <c r="CN13" s="11">
        <v>1.76</v>
      </c>
      <c r="CO13" s="10" t="s">
        <v>66</v>
      </c>
      <c r="CP13" s="11">
        <v>1.17</v>
      </c>
      <c r="CQ13" s="10" t="s">
        <v>66</v>
      </c>
      <c r="CR13" s="11">
        <v>1.27</v>
      </c>
      <c r="CS13" s="10" t="s">
        <v>66</v>
      </c>
      <c r="CT13" s="11">
        <v>2.14</v>
      </c>
      <c r="CU13" s="10" t="s">
        <v>66</v>
      </c>
      <c r="CV13" s="11">
        <v>3.43</v>
      </c>
      <c r="CW13" s="10" t="s">
        <v>66</v>
      </c>
      <c r="CX13" s="11">
        <v>3.75</v>
      </c>
      <c r="CY13" s="10" t="s">
        <v>66</v>
      </c>
      <c r="CZ13" s="11">
        <v>3.29</v>
      </c>
      <c r="DA13" s="10" t="s">
        <v>66</v>
      </c>
      <c r="DB13" s="11">
        <v>2.81</v>
      </c>
      <c r="DC13" s="10" t="s">
        <v>66</v>
      </c>
      <c r="DD13" s="11">
        <v>1.88</v>
      </c>
      <c r="DE13" s="10" t="s">
        <v>66</v>
      </c>
      <c r="DF13" s="11">
        <v>1.69</v>
      </c>
      <c r="DG13" s="10" t="s">
        <v>66</v>
      </c>
      <c r="DH13" s="11">
        <v>1.88</v>
      </c>
      <c r="DI13" s="10" t="s">
        <v>66</v>
      </c>
      <c r="DJ13" s="11">
        <v>1.68</v>
      </c>
      <c r="DK13" s="10" t="s">
        <v>66</v>
      </c>
      <c r="DL13" s="11">
        <v>1.39</v>
      </c>
      <c r="DM13" s="10" t="s">
        <v>66</v>
      </c>
      <c r="DN13" s="11">
        <v>1.55</v>
      </c>
      <c r="DO13" s="10" t="s">
        <v>66</v>
      </c>
      <c r="DP13" s="11">
        <v>1.23</v>
      </c>
      <c r="DQ13" s="10" t="s">
        <v>66</v>
      </c>
      <c r="DR13" s="11">
        <v>1.4</v>
      </c>
      <c r="DS13" s="10" t="s">
        <v>66</v>
      </c>
      <c r="DT13" s="11">
        <v>2.0499999999999998</v>
      </c>
      <c r="DU13" s="10" t="s">
        <v>66</v>
      </c>
      <c r="DV13" s="11">
        <v>1.78</v>
      </c>
      <c r="DW13" s="10" t="s">
        <v>66</v>
      </c>
      <c r="DX13" s="11">
        <v>1.24</v>
      </c>
      <c r="DY13" s="10" t="s">
        <v>66</v>
      </c>
      <c r="DZ13" s="11">
        <v>-0.06</v>
      </c>
      <c r="EA13" s="10" t="s">
        <v>66</v>
      </c>
      <c r="EB13" s="33" t="s">
        <v>67</v>
      </c>
    </row>
    <row r="14" spans="1:396" ht="15.75">
      <c r="A14" s="108" t="s">
        <v>77</v>
      </c>
      <c r="B14" s="14">
        <v>1904675</v>
      </c>
      <c r="C14" s="12" t="s">
        <v>66</v>
      </c>
      <c r="D14" s="13">
        <v>1932875</v>
      </c>
      <c r="E14" s="12" t="s">
        <v>66</v>
      </c>
      <c r="F14" s="13">
        <v>1954825</v>
      </c>
      <c r="G14" s="12" t="s">
        <v>66</v>
      </c>
      <c r="H14" s="13">
        <v>1983525</v>
      </c>
      <c r="I14" s="12" t="s">
        <v>66</v>
      </c>
      <c r="J14" s="13">
        <v>2013725</v>
      </c>
      <c r="K14" s="12" t="s">
        <v>66</v>
      </c>
      <c r="L14" s="13">
        <v>2033050</v>
      </c>
      <c r="M14" s="12" t="s">
        <v>66</v>
      </c>
      <c r="N14" s="13">
        <v>2052825</v>
      </c>
      <c r="O14" s="12" t="s">
        <v>66</v>
      </c>
      <c r="P14" s="13">
        <v>2071100</v>
      </c>
      <c r="Q14" s="12" t="s">
        <v>66</v>
      </c>
      <c r="R14" s="13">
        <v>2079850</v>
      </c>
      <c r="S14" s="12" t="s">
        <v>66</v>
      </c>
      <c r="T14" s="13">
        <v>2085200</v>
      </c>
      <c r="U14" s="12" t="s">
        <v>66</v>
      </c>
      <c r="V14" s="13">
        <v>2092800</v>
      </c>
      <c r="W14" s="12" t="s">
        <v>66</v>
      </c>
      <c r="X14" s="13">
        <v>2124775</v>
      </c>
      <c r="Y14" s="12" t="s">
        <v>66</v>
      </c>
      <c r="Z14" s="13">
        <v>2131150</v>
      </c>
      <c r="AA14" s="12" t="s">
        <v>66</v>
      </c>
      <c r="AB14" s="13">
        <v>2142025</v>
      </c>
      <c r="AC14" s="12" t="s">
        <v>66</v>
      </c>
      <c r="AD14" s="13">
        <v>2157000</v>
      </c>
      <c r="AE14" s="12" t="s">
        <v>66</v>
      </c>
      <c r="AF14" s="13">
        <v>2168600</v>
      </c>
      <c r="AG14" s="12" t="s">
        <v>66</v>
      </c>
      <c r="AH14" s="13">
        <v>2178125</v>
      </c>
      <c r="AI14" s="12" t="s">
        <v>66</v>
      </c>
      <c r="AJ14" s="13">
        <v>2202375</v>
      </c>
      <c r="AK14" s="12" t="s">
        <v>66</v>
      </c>
      <c r="AL14" s="13">
        <v>2234850</v>
      </c>
      <c r="AM14" s="12" t="s">
        <v>66</v>
      </c>
      <c r="AN14" s="13">
        <v>2252200</v>
      </c>
      <c r="AO14" s="12" t="s">
        <v>66</v>
      </c>
      <c r="AP14" s="13">
        <v>2274100</v>
      </c>
      <c r="AQ14" s="12" t="s">
        <v>66</v>
      </c>
      <c r="AR14" s="13">
        <v>2288875</v>
      </c>
      <c r="AS14" s="12" t="s">
        <v>66</v>
      </c>
      <c r="AT14" s="13">
        <v>2310750</v>
      </c>
      <c r="AU14" s="12" t="s">
        <v>66</v>
      </c>
      <c r="AV14" s="13">
        <v>2334450</v>
      </c>
      <c r="AW14" s="12" t="s">
        <v>66</v>
      </c>
      <c r="AX14" s="13">
        <v>2352300</v>
      </c>
      <c r="AY14" s="12" t="s">
        <v>66</v>
      </c>
      <c r="AZ14" s="13">
        <v>2377875</v>
      </c>
      <c r="BA14" s="12" t="s">
        <v>66</v>
      </c>
      <c r="BB14" s="13">
        <v>2396300</v>
      </c>
      <c r="BC14" s="12" t="s">
        <v>66</v>
      </c>
      <c r="BD14" s="13">
        <v>2405325</v>
      </c>
      <c r="BE14" s="12" t="s">
        <v>66</v>
      </c>
      <c r="BF14" s="13">
        <v>2432300</v>
      </c>
      <c r="BG14" s="12" t="s">
        <v>66</v>
      </c>
      <c r="BH14" s="13">
        <v>2445250</v>
      </c>
      <c r="BI14" s="12" t="s">
        <v>66</v>
      </c>
      <c r="BJ14" s="13">
        <v>2459525</v>
      </c>
      <c r="BK14" s="12" t="s">
        <v>66</v>
      </c>
      <c r="BL14" s="13">
        <v>2484600</v>
      </c>
      <c r="BM14" s="12" t="s">
        <v>66</v>
      </c>
      <c r="BN14" s="13">
        <v>2497675</v>
      </c>
      <c r="BO14" s="12" t="s">
        <v>66</v>
      </c>
      <c r="BP14" s="13">
        <v>2506150</v>
      </c>
      <c r="BQ14" s="12" t="s">
        <v>66</v>
      </c>
      <c r="BR14" s="13">
        <v>2517300</v>
      </c>
      <c r="BS14" s="12" t="s">
        <v>66</v>
      </c>
      <c r="BT14" s="13">
        <v>2520450</v>
      </c>
      <c r="BU14" s="12" t="s">
        <v>66</v>
      </c>
      <c r="BV14" s="13">
        <v>2515250</v>
      </c>
      <c r="BW14" s="12" t="s">
        <v>66</v>
      </c>
      <c r="BX14" s="13">
        <v>2519475</v>
      </c>
      <c r="BY14" s="12" t="s">
        <v>66</v>
      </c>
      <c r="BZ14" s="13">
        <v>2501275</v>
      </c>
      <c r="CA14" s="12" t="s">
        <v>66</v>
      </c>
      <c r="CB14" s="13">
        <v>2471175</v>
      </c>
      <c r="CC14" s="12" t="s">
        <v>66</v>
      </c>
      <c r="CD14" s="13">
        <v>2462700</v>
      </c>
      <c r="CE14" s="12" t="s">
        <v>66</v>
      </c>
      <c r="CF14" s="13">
        <v>2451600</v>
      </c>
      <c r="CG14" s="12" t="s">
        <v>66</v>
      </c>
      <c r="CH14" s="13">
        <v>2466475</v>
      </c>
      <c r="CI14" s="12" t="s">
        <v>66</v>
      </c>
      <c r="CJ14" s="13">
        <v>2466200</v>
      </c>
      <c r="CK14" s="12" t="s">
        <v>66</v>
      </c>
      <c r="CL14" s="13">
        <v>2479425</v>
      </c>
      <c r="CM14" s="12" t="s">
        <v>66</v>
      </c>
      <c r="CN14" s="13">
        <v>2499600</v>
      </c>
      <c r="CO14" s="12" t="s">
        <v>66</v>
      </c>
      <c r="CP14" s="13">
        <v>2515775</v>
      </c>
      <c r="CQ14" s="12" t="s">
        <v>66</v>
      </c>
      <c r="CR14" s="13">
        <v>2541525</v>
      </c>
      <c r="CS14" s="12" t="s">
        <v>66</v>
      </c>
      <c r="CT14" s="13">
        <v>2554275</v>
      </c>
      <c r="CU14" s="12" t="s">
        <v>66</v>
      </c>
      <c r="CV14" s="13">
        <v>2559425</v>
      </c>
      <c r="CW14" s="12" t="s">
        <v>66</v>
      </c>
      <c r="CX14" s="13">
        <v>2570550</v>
      </c>
      <c r="CY14" s="12" t="s">
        <v>66</v>
      </c>
      <c r="CZ14" s="13">
        <v>2579200</v>
      </c>
      <c r="DA14" s="12" t="s">
        <v>66</v>
      </c>
      <c r="DB14" s="13">
        <v>2596900</v>
      </c>
      <c r="DC14" s="12" t="s">
        <v>66</v>
      </c>
      <c r="DD14" s="13">
        <v>2605050</v>
      </c>
      <c r="DE14" s="12" t="s">
        <v>66</v>
      </c>
      <c r="DF14" s="13">
        <v>2617600</v>
      </c>
      <c r="DG14" s="12" t="s">
        <v>66</v>
      </c>
      <c r="DH14" s="13">
        <v>2630150</v>
      </c>
      <c r="DI14" s="12" t="s">
        <v>66</v>
      </c>
      <c r="DJ14" s="13">
        <v>2653425</v>
      </c>
      <c r="DK14" s="12" t="s">
        <v>66</v>
      </c>
      <c r="DL14" s="13">
        <v>2665100</v>
      </c>
      <c r="DM14" s="12" t="s">
        <v>66</v>
      </c>
      <c r="DN14" s="13">
        <v>2678325</v>
      </c>
      <c r="DO14" s="12" t="s">
        <v>66</v>
      </c>
      <c r="DP14" s="13">
        <v>2702850</v>
      </c>
      <c r="DQ14" s="12" t="s">
        <v>66</v>
      </c>
      <c r="DR14" s="13">
        <v>2711075</v>
      </c>
      <c r="DS14" s="12" t="s">
        <v>66</v>
      </c>
      <c r="DT14" s="13">
        <v>2728150</v>
      </c>
      <c r="DU14" s="12" t="s">
        <v>66</v>
      </c>
      <c r="DV14" s="13">
        <v>2749875</v>
      </c>
      <c r="DW14" s="12" t="s">
        <v>66</v>
      </c>
      <c r="DX14" s="13">
        <v>2779900</v>
      </c>
      <c r="DY14" s="12" t="s">
        <v>66</v>
      </c>
      <c r="DZ14" s="13">
        <v>2793275</v>
      </c>
    </row>
    <row r="15" spans="1:396" ht="15.75">
      <c r="A15" s="114" t="s">
        <v>125</v>
      </c>
      <c r="B15" s="65"/>
      <c r="C15" s="64"/>
      <c r="D15" s="65"/>
      <c r="E15" s="64"/>
      <c r="F15" s="65"/>
      <c r="G15" s="64"/>
      <c r="H15" s="65"/>
      <c r="I15" s="64"/>
      <c r="J15" s="65"/>
      <c r="K15" s="64"/>
      <c r="L15" s="65"/>
      <c r="M15" s="64"/>
      <c r="N15" s="65"/>
      <c r="O15" s="64"/>
      <c r="P15" s="65"/>
      <c r="Q15" s="64"/>
      <c r="R15" s="65"/>
      <c r="S15" s="64"/>
      <c r="T15" s="65"/>
      <c r="U15" s="64"/>
      <c r="V15" s="65"/>
      <c r="W15" s="64"/>
      <c r="X15" s="65"/>
      <c r="Y15" s="64"/>
      <c r="Z15" s="65"/>
      <c r="AA15" s="64"/>
      <c r="AB15" s="65"/>
      <c r="AC15" s="64"/>
      <c r="AD15" s="65"/>
      <c r="AE15" s="64"/>
      <c r="AF15" s="65"/>
      <c r="AG15" s="64"/>
      <c r="AH15" s="65"/>
      <c r="AI15" s="64"/>
      <c r="AJ15" s="65"/>
      <c r="AK15" s="64"/>
      <c r="AL15" s="65"/>
      <c r="AM15" s="64"/>
      <c r="AN15" s="65"/>
      <c r="AO15" s="64"/>
      <c r="AP15" s="65"/>
      <c r="AQ15" s="64"/>
      <c r="AR15" s="65"/>
      <c r="AS15" s="64"/>
      <c r="AT15" s="65"/>
      <c r="AU15" s="64"/>
      <c r="AV15" s="65"/>
      <c r="AW15" s="64"/>
      <c r="AX15" s="65"/>
      <c r="AY15" s="64"/>
      <c r="AZ15" s="65"/>
      <c r="BA15" s="64"/>
      <c r="BB15" s="65"/>
      <c r="BC15" s="64"/>
      <c r="BD15" s="65"/>
      <c r="BE15" s="64"/>
      <c r="BF15" s="65"/>
      <c r="BG15" s="64"/>
      <c r="BH15" s="65"/>
      <c r="BI15" s="64"/>
      <c r="BJ15" s="65"/>
      <c r="BK15" s="64"/>
      <c r="BL15" s="65"/>
      <c r="BM15" s="64"/>
      <c r="BN15" s="65"/>
      <c r="BO15" s="64"/>
      <c r="BP15" s="65"/>
      <c r="BQ15" s="64"/>
      <c r="BR15" s="65"/>
      <c r="BS15" s="64"/>
      <c r="BT15" s="65"/>
      <c r="BU15" s="64"/>
      <c r="BV15" s="65"/>
      <c r="BW15" s="64"/>
      <c r="BX15" s="65"/>
      <c r="BY15" s="64"/>
      <c r="BZ15" s="65"/>
      <c r="CA15" s="64"/>
      <c r="CB15" s="65"/>
      <c r="CC15" s="64"/>
      <c r="CD15" s="65"/>
      <c r="CE15" s="64"/>
      <c r="CF15" s="65"/>
      <c r="CG15" s="64"/>
      <c r="CH15" s="65"/>
      <c r="CI15" s="64"/>
      <c r="CJ15" s="65"/>
      <c r="CK15" s="64"/>
      <c r="CL15" s="65"/>
      <c r="CM15" s="64"/>
      <c r="CN15" s="65"/>
      <c r="CO15" s="64"/>
      <c r="CP15" s="65"/>
      <c r="CQ15" s="64"/>
      <c r="CR15" s="65"/>
      <c r="CS15" s="64"/>
      <c r="CT15" s="65"/>
      <c r="CU15" s="64"/>
      <c r="CV15" s="65"/>
      <c r="CW15" s="64"/>
      <c r="CX15" s="65"/>
      <c r="CY15" s="64"/>
      <c r="CZ15" s="65"/>
      <c r="DA15" s="64"/>
      <c r="DB15" s="65"/>
      <c r="DC15" s="64"/>
      <c r="DD15" s="65"/>
      <c r="DE15" s="64"/>
      <c r="DF15" s="65"/>
      <c r="DG15" s="64"/>
      <c r="DH15" s="65"/>
      <c r="DI15" s="64"/>
      <c r="DJ15" s="65"/>
      <c r="DK15" s="64"/>
      <c r="DL15" s="65"/>
      <c r="DM15" s="64"/>
      <c r="DN15" s="65"/>
      <c r="DO15" s="64"/>
      <c r="DP15" s="65"/>
      <c r="DQ15" s="64"/>
      <c r="DR15" s="65"/>
      <c r="DS15" s="64"/>
      <c r="DT15" s="65"/>
      <c r="DU15" s="64"/>
      <c r="DV15" s="65"/>
      <c r="DW15" s="64"/>
      <c r="DX15" s="65"/>
      <c r="DY15" s="64"/>
      <c r="DZ15" s="65"/>
    </row>
    <row r="16" spans="1:396" ht="15.75">
      <c r="A16" s="114" t="s">
        <v>126</v>
      </c>
      <c r="B16" s="65"/>
      <c r="C16" s="64"/>
      <c r="D16" s="65"/>
      <c r="E16" s="64"/>
      <c r="F16" s="65"/>
      <c r="G16" s="64"/>
      <c r="H16" s="65"/>
      <c r="I16" s="64"/>
      <c r="J16" s="65"/>
      <c r="K16" s="64"/>
      <c r="L16" s="65"/>
      <c r="M16" s="64"/>
      <c r="N16" s="65"/>
      <c r="O16" s="64"/>
      <c r="P16" s="65"/>
      <c r="Q16" s="64"/>
      <c r="R16" s="65"/>
      <c r="S16" s="64"/>
      <c r="T16" s="65"/>
      <c r="U16" s="64"/>
      <c r="V16" s="65"/>
      <c r="W16" s="64"/>
      <c r="X16" s="65"/>
      <c r="Y16" s="64"/>
      <c r="Z16" s="65"/>
      <c r="AA16" s="64"/>
      <c r="AB16" s="65"/>
      <c r="AC16" s="64"/>
      <c r="AD16" s="65"/>
      <c r="AE16" s="64"/>
      <c r="AF16" s="65"/>
      <c r="AG16" s="64"/>
      <c r="AH16" s="65"/>
      <c r="AI16" s="64"/>
      <c r="AJ16" s="65"/>
      <c r="AK16" s="64"/>
      <c r="AL16" s="65"/>
      <c r="AM16" s="64"/>
      <c r="AN16" s="65"/>
      <c r="AO16" s="64"/>
      <c r="AP16" s="65"/>
      <c r="AQ16" s="64"/>
      <c r="AR16" s="65"/>
      <c r="AS16" s="64"/>
      <c r="AT16" s="65"/>
      <c r="AU16" s="64"/>
      <c r="AV16" s="65"/>
      <c r="AW16" s="64"/>
      <c r="AX16" s="65"/>
      <c r="AY16" s="64"/>
      <c r="AZ16" s="65"/>
      <c r="BA16" s="64"/>
      <c r="BB16" s="65"/>
      <c r="BC16" s="64"/>
      <c r="BD16" s="65"/>
      <c r="BE16" s="64"/>
      <c r="BF16" s="65"/>
      <c r="BG16" s="64"/>
      <c r="BH16" s="65"/>
      <c r="BI16" s="64"/>
      <c r="BJ16" s="65"/>
      <c r="BK16" s="64"/>
      <c r="BL16" s="65"/>
      <c r="BM16" s="64"/>
      <c r="BN16" s="65"/>
      <c r="BO16" s="64"/>
      <c r="BP16" s="65"/>
      <c r="BQ16" s="64"/>
      <c r="BR16" s="65"/>
      <c r="BS16" s="64"/>
      <c r="BT16" s="65"/>
      <c r="BU16" s="64"/>
      <c r="BV16" s="65"/>
      <c r="BW16" s="64"/>
      <c r="BX16" s="65"/>
      <c r="BY16" s="64"/>
      <c r="BZ16" s="65"/>
      <c r="CA16" s="64"/>
      <c r="CB16" s="65"/>
      <c r="CC16" s="64"/>
      <c r="CD16" s="65"/>
      <c r="CE16" s="64"/>
      <c r="CF16" s="65"/>
      <c r="CG16" s="64"/>
      <c r="CH16" s="65"/>
      <c r="CI16" s="64"/>
      <c r="CJ16" s="65"/>
      <c r="CK16" s="64"/>
      <c r="CL16" s="65"/>
      <c r="CM16" s="64"/>
      <c r="CN16" s="65"/>
      <c r="CO16" s="64"/>
      <c r="CP16" s="65"/>
      <c r="CQ16" s="64"/>
      <c r="CR16" s="65"/>
      <c r="CS16" s="64"/>
      <c r="CT16" s="65"/>
      <c r="CU16" s="64"/>
      <c r="CV16" s="65"/>
      <c r="CW16" s="64"/>
      <c r="CX16" s="65"/>
      <c r="CY16" s="64"/>
      <c r="CZ16" s="65"/>
      <c r="DA16" s="64"/>
      <c r="DB16" s="65"/>
      <c r="DC16" s="64"/>
      <c r="DD16" s="65"/>
      <c r="DE16" s="64"/>
      <c r="DF16" s="65"/>
      <c r="DG16" s="64"/>
      <c r="DH16" s="65"/>
      <c r="DI16" s="64"/>
      <c r="DJ16" s="65"/>
      <c r="DK16" s="64"/>
      <c r="DL16" s="65"/>
      <c r="DM16" s="64"/>
      <c r="DN16" s="65"/>
      <c r="DO16" s="64"/>
      <c r="DP16" s="65"/>
      <c r="DQ16" s="64"/>
      <c r="DR16" s="65"/>
      <c r="DS16" s="64"/>
      <c r="DT16" s="65"/>
      <c r="DU16" s="64"/>
      <c r="DV16" s="65"/>
      <c r="DW16" s="64"/>
      <c r="DX16" s="65"/>
      <c r="DY16" s="64"/>
      <c r="DZ16" s="65"/>
    </row>
    <row r="17" spans="1:132" ht="15.75">
      <c r="A17" s="109" t="s">
        <v>127</v>
      </c>
      <c r="B17" s="67">
        <v>278103</v>
      </c>
      <c r="C17" s="66" t="s">
        <v>66</v>
      </c>
      <c r="D17" s="67">
        <v>278864</v>
      </c>
      <c r="E17" s="66" t="s">
        <v>66</v>
      </c>
      <c r="F17" s="67">
        <v>279751</v>
      </c>
      <c r="G17" s="66" t="s">
        <v>66</v>
      </c>
      <c r="H17" s="67">
        <v>280592</v>
      </c>
      <c r="I17" s="66" t="s">
        <v>66</v>
      </c>
      <c r="J17" s="67">
        <v>281304</v>
      </c>
      <c r="K17" s="66" t="s">
        <v>66</v>
      </c>
      <c r="L17" s="67">
        <v>282002</v>
      </c>
      <c r="M17" s="66" t="s">
        <v>66</v>
      </c>
      <c r="N17" s="67">
        <v>282769</v>
      </c>
      <c r="O17" s="66" t="s">
        <v>66</v>
      </c>
      <c r="P17" s="67">
        <v>283518</v>
      </c>
      <c r="Q17" s="66" t="s">
        <v>66</v>
      </c>
      <c r="R17" s="67">
        <v>284169</v>
      </c>
      <c r="S17" s="66" t="s">
        <v>66</v>
      </c>
      <c r="T17" s="67">
        <v>284838</v>
      </c>
      <c r="U17" s="66" t="s">
        <v>66</v>
      </c>
      <c r="V17" s="67">
        <v>285584</v>
      </c>
      <c r="W17" s="66" t="s">
        <v>66</v>
      </c>
      <c r="X17" s="67">
        <v>286311</v>
      </c>
      <c r="Y17" s="66" t="s">
        <v>66</v>
      </c>
      <c r="Z17" s="67">
        <v>286935</v>
      </c>
      <c r="AA17" s="66" t="s">
        <v>66</v>
      </c>
      <c r="AB17" s="67">
        <v>287574</v>
      </c>
      <c r="AC17" s="66" t="s">
        <v>66</v>
      </c>
      <c r="AD17" s="67">
        <v>288303</v>
      </c>
      <c r="AE17" s="66" t="s">
        <v>66</v>
      </c>
      <c r="AF17" s="67">
        <v>289007</v>
      </c>
      <c r="AG17" s="66" t="s">
        <v>66</v>
      </c>
      <c r="AH17" s="67">
        <v>289609</v>
      </c>
      <c r="AI17" s="66" t="s">
        <v>66</v>
      </c>
      <c r="AJ17" s="67">
        <v>290253</v>
      </c>
      <c r="AK17" s="66" t="s">
        <v>66</v>
      </c>
      <c r="AL17" s="67">
        <v>290974</v>
      </c>
      <c r="AM17" s="66" t="s">
        <v>66</v>
      </c>
      <c r="AN17" s="67">
        <v>291669</v>
      </c>
      <c r="AO17" s="66" t="s">
        <v>66</v>
      </c>
      <c r="AP17" s="67">
        <v>292237</v>
      </c>
      <c r="AQ17" s="66" t="s">
        <v>66</v>
      </c>
      <c r="AR17" s="67">
        <v>292875</v>
      </c>
      <c r="AS17" s="66" t="s">
        <v>66</v>
      </c>
      <c r="AT17" s="67">
        <v>293603</v>
      </c>
      <c r="AU17" s="66" t="s">
        <v>66</v>
      </c>
      <c r="AV17" s="67">
        <v>294334</v>
      </c>
      <c r="AW17" s="66" t="s">
        <v>66</v>
      </c>
      <c r="AX17" s="67">
        <v>294957</v>
      </c>
      <c r="AY17" s="66" t="s">
        <v>66</v>
      </c>
      <c r="AZ17" s="67">
        <v>295588</v>
      </c>
      <c r="BA17" s="66" t="s">
        <v>66</v>
      </c>
      <c r="BB17" s="67">
        <v>296340</v>
      </c>
      <c r="BC17" s="66" t="s">
        <v>66</v>
      </c>
      <c r="BD17" s="67">
        <v>297086</v>
      </c>
      <c r="BE17" s="66" t="s">
        <v>66</v>
      </c>
      <c r="BF17" s="67">
        <v>297736</v>
      </c>
      <c r="BG17" s="66" t="s">
        <v>66</v>
      </c>
      <c r="BH17" s="67">
        <v>298408</v>
      </c>
      <c r="BI17" s="66" t="s">
        <v>66</v>
      </c>
      <c r="BJ17" s="67">
        <v>299180</v>
      </c>
      <c r="BK17" s="66" t="s">
        <v>66</v>
      </c>
      <c r="BL17" s="67">
        <v>299946</v>
      </c>
      <c r="BM17" s="66" t="s">
        <v>66</v>
      </c>
      <c r="BN17" s="67">
        <v>300609</v>
      </c>
      <c r="BO17" s="66" t="s">
        <v>66</v>
      </c>
      <c r="BP17" s="67">
        <v>301284</v>
      </c>
      <c r="BQ17" s="66" t="s">
        <v>66</v>
      </c>
      <c r="BR17" s="67">
        <v>302062</v>
      </c>
      <c r="BS17" s="66" t="s">
        <v>66</v>
      </c>
      <c r="BT17" s="67">
        <v>302829</v>
      </c>
      <c r="BU17" s="66" t="s">
        <v>66</v>
      </c>
      <c r="BV17" s="67">
        <v>303494</v>
      </c>
      <c r="BW17" s="66" t="s">
        <v>66</v>
      </c>
      <c r="BX17" s="67">
        <v>304160</v>
      </c>
      <c r="BY17" s="66" t="s">
        <v>66</v>
      </c>
      <c r="BZ17" s="67">
        <v>304902</v>
      </c>
      <c r="CA17" s="66" t="s">
        <v>66</v>
      </c>
      <c r="CB17" s="67">
        <v>305616</v>
      </c>
      <c r="CC17" s="66" t="s">
        <v>66</v>
      </c>
      <c r="CD17" s="67">
        <v>306237</v>
      </c>
      <c r="CE17" s="66" t="s">
        <v>66</v>
      </c>
      <c r="CF17" s="67">
        <v>306866</v>
      </c>
      <c r="CG17" s="66" t="s">
        <v>66</v>
      </c>
      <c r="CH17" s="67">
        <v>307573</v>
      </c>
      <c r="CI17" s="66" t="s">
        <v>66</v>
      </c>
      <c r="CJ17" s="67">
        <v>308285</v>
      </c>
      <c r="CK17" s="66" t="s">
        <v>66</v>
      </c>
      <c r="CL17" s="67">
        <v>308900</v>
      </c>
      <c r="CM17" s="66" t="s">
        <v>66</v>
      </c>
      <c r="CN17" s="67">
        <v>309457</v>
      </c>
      <c r="CO17" s="66" t="s">
        <v>66</v>
      </c>
      <c r="CP17" s="67">
        <v>310067</v>
      </c>
      <c r="CQ17" s="66" t="s">
        <v>66</v>
      </c>
      <c r="CR17" s="67">
        <v>310680</v>
      </c>
      <c r="CS17" s="66" t="s">
        <v>66</v>
      </c>
      <c r="CT17" s="67">
        <v>311191</v>
      </c>
      <c r="CU17" s="66" t="s">
        <v>66</v>
      </c>
      <c r="CV17" s="67">
        <v>311708</v>
      </c>
      <c r="CW17" s="66" t="s">
        <v>66</v>
      </c>
      <c r="CX17" s="67">
        <v>312321</v>
      </c>
      <c r="CY17" s="66" t="s">
        <v>66</v>
      </c>
      <c r="CZ17" s="67">
        <v>312915</v>
      </c>
      <c r="DA17" s="66" t="s">
        <v>66</v>
      </c>
      <c r="DB17" s="67">
        <v>313407</v>
      </c>
      <c r="DC17" s="66" t="s">
        <v>66</v>
      </c>
      <c r="DD17" s="67">
        <v>313920</v>
      </c>
      <c r="DE17" s="66" t="s">
        <v>66</v>
      </c>
      <c r="DF17" s="67">
        <v>314532</v>
      </c>
      <c r="DG17" s="66" t="s">
        <v>66</v>
      </c>
      <c r="DH17" s="67">
        <v>315125</v>
      </c>
      <c r="DI17" s="66" t="s">
        <v>66</v>
      </c>
      <c r="DJ17" s="67">
        <v>315620</v>
      </c>
      <c r="DK17" s="66" t="s">
        <v>66</v>
      </c>
      <c r="DL17" s="67">
        <v>316140</v>
      </c>
      <c r="DM17" s="66" t="s">
        <v>66</v>
      </c>
      <c r="DN17" s="67">
        <v>316754</v>
      </c>
      <c r="DO17" s="66" t="s">
        <v>66</v>
      </c>
      <c r="DP17" s="67">
        <v>317765</v>
      </c>
      <c r="DQ17" s="66" t="s">
        <v>66</v>
      </c>
      <c r="DR17" s="67">
        <v>318288</v>
      </c>
      <c r="DS17" s="66" t="s">
        <v>66</v>
      </c>
      <c r="DT17" s="67">
        <v>318833</v>
      </c>
      <c r="DU17" s="66" t="s">
        <v>66</v>
      </c>
      <c r="DV17" s="67">
        <v>319470</v>
      </c>
      <c r="DW17" s="66" t="s">
        <v>66</v>
      </c>
      <c r="DX17" s="67">
        <v>320100</v>
      </c>
      <c r="DY17" s="66" t="s">
        <v>66</v>
      </c>
      <c r="DZ17" s="67">
        <v>320623</v>
      </c>
    </row>
    <row r="18" spans="1:132" ht="15.75">
      <c r="A18" s="110" t="s">
        <v>128</v>
      </c>
      <c r="B18" s="115" t="s">
        <v>129</v>
      </c>
      <c r="C18" s="63"/>
      <c r="D18" s="32"/>
      <c r="E18" s="63"/>
      <c r="F18" s="32"/>
      <c r="G18" s="63"/>
      <c r="H18" s="32"/>
      <c r="I18" s="63"/>
      <c r="J18" s="32"/>
      <c r="K18" s="63"/>
      <c r="L18" s="32"/>
      <c r="M18" s="63"/>
      <c r="N18" s="32"/>
      <c r="O18" s="63"/>
      <c r="P18" s="32"/>
      <c r="Q18" s="63"/>
      <c r="R18" s="32"/>
      <c r="S18" s="63"/>
      <c r="T18" s="32"/>
      <c r="U18" s="63"/>
      <c r="V18" s="32"/>
      <c r="W18" s="63"/>
      <c r="X18" s="32"/>
      <c r="Y18" s="63"/>
      <c r="Z18" s="32"/>
      <c r="AA18" s="63"/>
      <c r="AB18" s="32"/>
      <c r="AC18" s="63"/>
      <c r="AD18" s="32"/>
      <c r="AE18" s="63"/>
      <c r="AF18" s="32"/>
      <c r="AG18" s="63"/>
      <c r="AH18" s="32"/>
      <c r="AI18" s="63"/>
      <c r="AJ18" s="32"/>
      <c r="AK18" s="63"/>
      <c r="AL18" s="32"/>
      <c r="AM18" s="63"/>
      <c r="AN18" s="32"/>
      <c r="AO18" s="63"/>
      <c r="AP18" s="32"/>
      <c r="AQ18" s="63"/>
      <c r="AR18" s="32"/>
      <c r="AS18" s="63"/>
      <c r="AT18" s="32"/>
      <c r="AU18" s="63"/>
      <c r="AV18" s="32"/>
      <c r="AW18" s="63"/>
      <c r="AX18" s="32"/>
      <c r="AY18" s="63"/>
      <c r="AZ18" s="32"/>
      <c r="BA18" s="63"/>
      <c r="BB18" s="32"/>
      <c r="BC18" s="63"/>
      <c r="BD18" s="32"/>
      <c r="BE18" s="63"/>
      <c r="BF18" s="32"/>
      <c r="BG18" s="63"/>
      <c r="BH18" s="32"/>
      <c r="BI18" s="63"/>
      <c r="BJ18" s="32"/>
      <c r="BK18" s="63"/>
      <c r="BL18" s="32"/>
      <c r="BM18" s="63"/>
      <c r="BN18" s="32"/>
      <c r="BO18" s="63"/>
      <c r="BP18" s="32"/>
      <c r="BQ18" s="63"/>
      <c r="BR18" s="32"/>
      <c r="BS18" s="63"/>
      <c r="BT18" s="32"/>
      <c r="BU18" s="63"/>
      <c r="BV18" s="32"/>
      <c r="BW18" s="63"/>
      <c r="BX18" s="32"/>
      <c r="BY18" s="63"/>
      <c r="BZ18" s="32"/>
      <c r="CA18" s="63"/>
      <c r="CB18" s="32"/>
      <c r="CC18" s="63"/>
      <c r="CD18" s="32"/>
      <c r="CE18" s="63"/>
      <c r="CF18" s="32"/>
      <c r="CG18" s="63"/>
      <c r="CH18" s="32"/>
      <c r="CI18" s="63"/>
      <c r="CJ18" s="32"/>
      <c r="CK18" s="63"/>
      <c r="CL18" s="32"/>
      <c r="CM18" s="63"/>
      <c r="CN18" s="32"/>
      <c r="CO18" s="63"/>
      <c r="CP18" s="32"/>
      <c r="CQ18" s="63"/>
      <c r="CR18" s="32"/>
      <c r="CS18" s="63"/>
      <c r="CT18" s="32"/>
      <c r="CU18" s="63"/>
      <c r="CV18" s="32"/>
      <c r="CW18" s="63"/>
      <c r="CX18" s="32"/>
      <c r="CY18" s="63"/>
      <c r="CZ18" s="32"/>
      <c r="DA18" s="63"/>
      <c r="DB18" s="32"/>
      <c r="DC18" s="63"/>
      <c r="DD18" s="32"/>
      <c r="DE18" s="63"/>
      <c r="DF18" s="32"/>
      <c r="DG18" s="63"/>
      <c r="DH18" s="32"/>
      <c r="DI18" s="63"/>
      <c r="DJ18" s="32"/>
      <c r="DK18" s="63"/>
      <c r="DL18" s="32"/>
      <c r="DM18" s="63"/>
      <c r="DN18" s="32"/>
      <c r="DO18" s="63"/>
      <c r="DP18" s="32"/>
      <c r="DQ18" s="63"/>
      <c r="DR18" s="32"/>
      <c r="DS18" s="63"/>
      <c r="DT18" s="32"/>
      <c r="DU18" s="63"/>
      <c r="DV18" s="32"/>
      <c r="DW18" s="63"/>
      <c r="DX18" s="32"/>
      <c r="DY18" s="63"/>
      <c r="DZ18" s="32"/>
    </row>
    <row r="19" spans="1:132" ht="15.75">
      <c r="A19" s="112" t="s">
        <v>151</v>
      </c>
      <c r="B19" s="67" t="s">
        <v>67</v>
      </c>
      <c r="C19" s="66" t="s">
        <v>66</v>
      </c>
      <c r="D19" s="67" t="s">
        <v>67</v>
      </c>
      <c r="E19" s="66" t="s">
        <v>66</v>
      </c>
      <c r="F19" s="67" t="s">
        <v>67</v>
      </c>
      <c r="G19" s="66" t="s">
        <v>66</v>
      </c>
      <c r="H19" s="67" t="s">
        <v>67</v>
      </c>
      <c r="I19" s="66" t="s">
        <v>66</v>
      </c>
      <c r="J19" s="67">
        <v>70988000</v>
      </c>
      <c r="K19" s="66" t="s">
        <v>66</v>
      </c>
      <c r="L19" s="67">
        <v>71020000</v>
      </c>
      <c r="M19" s="66" t="s">
        <v>66</v>
      </c>
      <c r="N19" s="67">
        <v>71412000</v>
      </c>
      <c r="O19" s="66" t="s">
        <v>66</v>
      </c>
      <c r="P19" s="67">
        <v>71341000</v>
      </c>
      <c r="Q19" s="66" t="s">
        <v>66</v>
      </c>
      <c r="R19" s="67">
        <v>71838000</v>
      </c>
      <c r="S19" s="66" t="s">
        <v>66</v>
      </c>
      <c r="T19" s="67">
        <v>72027000</v>
      </c>
      <c r="U19" s="66" t="s">
        <v>66</v>
      </c>
      <c r="V19" s="67">
        <v>72623000</v>
      </c>
      <c r="W19" s="66" t="s">
        <v>66</v>
      </c>
      <c r="X19" s="67">
        <v>73051000</v>
      </c>
      <c r="Y19" s="66" t="s">
        <v>66</v>
      </c>
      <c r="Z19" s="67">
        <v>72405000</v>
      </c>
      <c r="AA19" s="66" t="s">
        <v>66</v>
      </c>
      <c r="AB19" s="67">
        <v>74900000</v>
      </c>
      <c r="AC19" s="66" t="s">
        <v>66</v>
      </c>
      <c r="AD19" s="67">
        <v>74639000</v>
      </c>
      <c r="AE19" s="66" t="s">
        <v>66</v>
      </c>
      <c r="AF19" s="67">
        <v>74845000</v>
      </c>
      <c r="AG19" s="66" t="s">
        <v>66</v>
      </c>
      <c r="AH19" s="67">
        <v>75431000</v>
      </c>
      <c r="AI19" s="66" t="s">
        <v>66</v>
      </c>
      <c r="AJ19" s="67">
        <v>76726000</v>
      </c>
      <c r="AK19" s="66" t="s">
        <v>66</v>
      </c>
      <c r="AL19" s="67">
        <v>77626000</v>
      </c>
      <c r="AM19" s="66" t="s">
        <v>66</v>
      </c>
      <c r="AN19" s="67">
        <v>78635000</v>
      </c>
      <c r="AO19" s="66" t="s">
        <v>66</v>
      </c>
      <c r="AP19" s="67">
        <v>80090000</v>
      </c>
      <c r="AQ19" s="66" t="s">
        <v>66</v>
      </c>
      <c r="AR19" s="67">
        <v>80094000</v>
      </c>
      <c r="AS19" s="66" t="s">
        <v>66</v>
      </c>
      <c r="AT19" s="67">
        <v>81049000</v>
      </c>
      <c r="AU19" s="66" t="s">
        <v>66</v>
      </c>
      <c r="AV19" s="67">
        <v>83633000</v>
      </c>
      <c r="AW19" s="66" t="s">
        <v>66</v>
      </c>
      <c r="AX19" s="67">
        <v>83438000</v>
      </c>
      <c r="AY19" s="66" t="s">
        <v>66</v>
      </c>
      <c r="AZ19" s="67">
        <v>84913000</v>
      </c>
      <c r="BA19" s="66" t="s">
        <v>66</v>
      </c>
      <c r="BB19" s="67">
        <v>85405000</v>
      </c>
      <c r="BC19" s="66" t="s">
        <v>66</v>
      </c>
      <c r="BD19" s="67">
        <v>86400000</v>
      </c>
      <c r="BE19" s="66" t="s">
        <v>66</v>
      </c>
      <c r="BF19" s="67">
        <v>87933000</v>
      </c>
      <c r="BG19" s="66" t="s">
        <v>66</v>
      </c>
      <c r="BH19" s="67">
        <v>89868000</v>
      </c>
      <c r="BI19" s="66" t="s">
        <v>66</v>
      </c>
      <c r="BJ19" s="67">
        <v>91918000</v>
      </c>
      <c r="BK19" s="66" t="s">
        <v>66</v>
      </c>
      <c r="BL19" s="67">
        <v>93219000</v>
      </c>
      <c r="BM19" s="66" t="s">
        <v>66</v>
      </c>
      <c r="BN19" s="67">
        <v>94927000</v>
      </c>
      <c r="BO19" s="66" t="s">
        <v>66</v>
      </c>
      <c r="BP19" s="67">
        <v>95514000</v>
      </c>
      <c r="BQ19" s="66" t="s">
        <v>66</v>
      </c>
      <c r="BR19" s="67">
        <v>97595000</v>
      </c>
      <c r="BS19" s="66" t="s">
        <v>66</v>
      </c>
      <c r="BT19" s="67">
        <v>99947000</v>
      </c>
      <c r="BU19" s="66" t="s">
        <v>66</v>
      </c>
      <c r="BV19" s="67">
        <v>99688000</v>
      </c>
      <c r="BW19" s="66" t="s">
        <v>66</v>
      </c>
      <c r="BX19" s="67">
        <v>100575000</v>
      </c>
      <c r="BY19" s="66" t="s">
        <v>66</v>
      </c>
      <c r="BZ19" s="67">
        <v>101160000</v>
      </c>
      <c r="CA19" s="66" t="s">
        <v>66</v>
      </c>
      <c r="CB19" s="67">
        <v>100321000</v>
      </c>
      <c r="CC19" s="66" t="s">
        <v>66</v>
      </c>
      <c r="CD19" s="67">
        <v>100821000</v>
      </c>
      <c r="CE19" s="66" t="s">
        <v>66</v>
      </c>
      <c r="CF19" s="67">
        <v>101770000</v>
      </c>
      <c r="CG19" s="66" t="s">
        <v>66</v>
      </c>
      <c r="CH19" s="67">
        <v>102513000</v>
      </c>
      <c r="CI19" s="66" t="s">
        <v>66</v>
      </c>
      <c r="CJ19" s="67">
        <v>103275000</v>
      </c>
      <c r="CK19" s="66" t="s">
        <v>66</v>
      </c>
      <c r="CL19" s="67">
        <v>104419000</v>
      </c>
      <c r="CM19" s="66" t="s">
        <v>66</v>
      </c>
      <c r="CN19" s="67">
        <v>105370000</v>
      </c>
      <c r="CO19" s="66" t="s">
        <v>66</v>
      </c>
      <c r="CP19" s="67">
        <v>106063000</v>
      </c>
      <c r="CQ19" s="66" t="s">
        <v>66</v>
      </c>
      <c r="CR19" s="67">
        <v>108747000</v>
      </c>
      <c r="CS19" s="66" t="s">
        <v>66</v>
      </c>
      <c r="CT19" s="67">
        <v>110357000</v>
      </c>
      <c r="CU19" s="66" t="s">
        <v>66</v>
      </c>
      <c r="CV19" s="67">
        <v>112159000</v>
      </c>
      <c r="CW19" s="66" t="s">
        <v>66</v>
      </c>
      <c r="CX19" s="67">
        <v>114445000</v>
      </c>
      <c r="CY19" s="66" t="s">
        <v>66</v>
      </c>
      <c r="CZ19" s="67">
        <v>115617000</v>
      </c>
      <c r="DA19" s="66" t="s">
        <v>66</v>
      </c>
      <c r="DB19" s="67">
        <v>116823000</v>
      </c>
      <c r="DC19" s="66" t="s">
        <v>66</v>
      </c>
      <c r="DD19" s="67">
        <v>117784000</v>
      </c>
      <c r="DE19" s="66" t="s">
        <v>66</v>
      </c>
      <c r="DF19" s="67">
        <v>117334000</v>
      </c>
      <c r="DG19" s="66" t="s">
        <v>66</v>
      </c>
      <c r="DH19" s="67">
        <v>118939000</v>
      </c>
      <c r="DI19" s="66" t="s">
        <v>66</v>
      </c>
      <c r="DJ19" s="67">
        <v>120122000</v>
      </c>
      <c r="DK19" s="66" t="s">
        <v>66</v>
      </c>
      <c r="DL19" s="67">
        <v>123300000</v>
      </c>
      <c r="DM19" s="66" t="s">
        <v>66</v>
      </c>
      <c r="DN19" s="67">
        <v>124518000</v>
      </c>
      <c r="DO19" s="66" t="s">
        <v>66</v>
      </c>
      <c r="DP19" s="67">
        <v>126184000</v>
      </c>
      <c r="DQ19" s="66" t="s">
        <v>66</v>
      </c>
      <c r="DR19" s="67">
        <v>127782000</v>
      </c>
      <c r="DS19" s="66" t="s">
        <v>66</v>
      </c>
      <c r="DT19" s="67">
        <v>128545000</v>
      </c>
      <c r="DU19" s="66" t="s">
        <v>66</v>
      </c>
      <c r="DV19" s="67">
        <v>129687000</v>
      </c>
      <c r="DW19" s="66" t="s">
        <v>66</v>
      </c>
      <c r="DX19" s="67">
        <v>130605000</v>
      </c>
      <c r="DY19" s="66" t="s">
        <v>66</v>
      </c>
      <c r="DZ19" s="67" t="s">
        <v>67</v>
      </c>
    </row>
    <row r="20" spans="1:132" ht="15.75">
      <c r="A20" s="113" t="s">
        <v>132</v>
      </c>
      <c r="B20" s="67"/>
      <c r="C20" s="66"/>
      <c r="D20" s="67"/>
      <c r="E20" s="66"/>
      <c r="F20" s="67"/>
      <c r="G20" s="66"/>
      <c r="H20" s="67"/>
      <c r="I20" s="66"/>
      <c r="J20" s="67"/>
      <c r="K20" s="66"/>
      <c r="L20" s="67"/>
      <c r="M20" s="66"/>
      <c r="N20" s="67"/>
      <c r="O20" s="66"/>
      <c r="P20" s="67"/>
      <c r="Q20" s="66"/>
      <c r="R20" s="67"/>
      <c r="S20" s="66"/>
      <c r="T20" s="67"/>
      <c r="U20" s="66"/>
      <c r="V20" s="67"/>
      <c r="W20" s="66"/>
      <c r="X20" s="67"/>
      <c r="Y20" s="66"/>
      <c r="Z20" s="67"/>
      <c r="AA20" s="66"/>
      <c r="AB20" s="67"/>
      <c r="AC20" s="66"/>
      <c r="AD20" s="67"/>
      <c r="AE20" s="66"/>
      <c r="AF20" s="67"/>
      <c r="AG20" s="66"/>
      <c r="AH20" s="67"/>
      <c r="AI20" s="66"/>
      <c r="AJ20" s="67"/>
      <c r="AK20" s="66"/>
      <c r="AL20" s="67"/>
      <c r="AM20" s="66"/>
      <c r="AN20" s="67"/>
      <c r="AO20" s="66"/>
      <c r="AP20" s="67"/>
      <c r="AQ20" s="66"/>
      <c r="AR20" s="67"/>
      <c r="AS20" s="66"/>
      <c r="AT20" s="67"/>
      <c r="AU20" s="66"/>
      <c r="AV20" s="67"/>
      <c r="AW20" s="66"/>
      <c r="AX20" s="67"/>
      <c r="AY20" s="66"/>
      <c r="AZ20" s="67"/>
      <c r="BA20" s="66"/>
      <c r="BB20" s="67"/>
      <c r="BC20" s="66"/>
      <c r="BD20" s="67"/>
      <c r="BE20" s="66"/>
      <c r="BF20" s="67"/>
      <c r="BG20" s="66"/>
      <c r="BH20" s="67"/>
      <c r="BI20" s="66"/>
      <c r="BJ20" s="67"/>
      <c r="BK20" s="66"/>
      <c r="BL20" s="67"/>
      <c r="BM20" s="66"/>
      <c r="BN20" s="67"/>
      <c r="BO20" s="66"/>
      <c r="BP20" s="67"/>
      <c r="BQ20" s="66"/>
      <c r="BR20" s="67"/>
      <c r="BS20" s="66"/>
      <c r="BT20" s="67"/>
      <c r="BU20" s="66"/>
      <c r="BV20" s="67"/>
      <c r="BW20" s="66"/>
      <c r="BX20" s="67"/>
      <c r="BY20" s="66"/>
      <c r="BZ20" s="67"/>
      <c r="CA20" s="66"/>
      <c r="CB20" s="67"/>
      <c r="CC20" s="66"/>
      <c r="CD20" s="67"/>
      <c r="CE20" s="66"/>
      <c r="CF20" s="67"/>
      <c r="CG20" s="66"/>
      <c r="CH20" s="67"/>
      <c r="CI20" s="66"/>
      <c r="CJ20" s="67"/>
      <c r="CK20" s="66"/>
      <c r="CL20" s="67"/>
      <c r="CM20" s="66"/>
      <c r="CN20" s="67"/>
      <c r="CO20" s="66"/>
      <c r="CP20" s="67"/>
      <c r="CQ20" s="66"/>
      <c r="CR20" s="67"/>
      <c r="CS20" s="66"/>
      <c r="CT20" s="67"/>
      <c r="CU20" s="66"/>
      <c r="CV20" s="67"/>
      <c r="CW20" s="66"/>
      <c r="CX20" s="67"/>
      <c r="CY20" s="66"/>
      <c r="CZ20" s="67"/>
      <c r="DA20" s="66"/>
      <c r="DB20" s="67"/>
      <c r="DC20" s="66"/>
      <c r="DD20" s="67"/>
      <c r="DE20" s="66"/>
      <c r="DF20" s="67"/>
      <c r="DG20" s="66"/>
      <c r="DH20" s="67"/>
      <c r="DI20" s="66"/>
      <c r="DJ20" s="67"/>
      <c r="DK20" s="66"/>
      <c r="DL20" s="67"/>
      <c r="DM20" s="66"/>
      <c r="DN20" s="67"/>
      <c r="DO20" s="66"/>
      <c r="DP20" s="67"/>
      <c r="DQ20" s="66"/>
      <c r="DR20" s="67"/>
      <c r="DS20" s="66"/>
      <c r="DT20" s="67"/>
      <c r="DU20" s="66"/>
      <c r="DV20" s="67"/>
      <c r="DW20" s="66"/>
      <c r="DX20" s="67"/>
      <c r="DY20" s="66"/>
      <c r="DZ20" s="67"/>
    </row>
    <row r="21" spans="1:132" ht="15.75">
      <c r="A21" s="111" t="s">
        <v>133</v>
      </c>
      <c r="B21" s="67">
        <v>2966175</v>
      </c>
      <c r="C21" s="66" t="s">
        <v>66</v>
      </c>
      <c r="D21" s="67">
        <v>2990625</v>
      </c>
      <c r="E21" s="66" t="s">
        <v>66</v>
      </c>
      <c r="F21" s="67">
        <v>3028275</v>
      </c>
      <c r="G21" s="66" t="s">
        <v>66</v>
      </c>
      <c r="H21" s="67">
        <v>3080825</v>
      </c>
      <c r="I21" s="66" t="s">
        <v>66</v>
      </c>
      <c r="J21" s="67">
        <v>3089775</v>
      </c>
      <c r="K21" s="66" t="s">
        <v>66</v>
      </c>
      <c r="L21" s="67">
        <v>3148125</v>
      </c>
      <c r="M21" s="66" t="s">
        <v>66</v>
      </c>
      <c r="N21" s="67">
        <v>3151925</v>
      </c>
      <c r="O21" s="66" t="s">
        <v>66</v>
      </c>
      <c r="P21" s="67">
        <v>3169825</v>
      </c>
      <c r="Q21" s="66" t="s">
        <v>66</v>
      </c>
      <c r="R21" s="67">
        <v>3160825</v>
      </c>
      <c r="S21" s="66" t="s">
        <v>66</v>
      </c>
      <c r="T21" s="67">
        <v>3177575</v>
      </c>
      <c r="U21" s="66" t="s">
        <v>66</v>
      </c>
      <c r="V21" s="67">
        <v>3167525</v>
      </c>
      <c r="W21" s="66" t="s">
        <v>66</v>
      </c>
      <c r="X21" s="67">
        <v>3176325</v>
      </c>
      <c r="Y21" s="66" t="s">
        <v>66</v>
      </c>
      <c r="Z21" s="67">
        <v>3205575</v>
      </c>
      <c r="AA21" s="66" t="s">
        <v>66</v>
      </c>
      <c r="AB21" s="67">
        <v>3223250</v>
      </c>
      <c r="AC21" s="66" t="s">
        <v>66</v>
      </c>
      <c r="AD21" s="67">
        <v>3238950</v>
      </c>
      <c r="AE21" s="66" t="s">
        <v>66</v>
      </c>
      <c r="AF21" s="67">
        <v>3241000</v>
      </c>
      <c r="AG21" s="66" t="s">
        <v>66</v>
      </c>
      <c r="AH21" s="67">
        <v>3257800</v>
      </c>
      <c r="AI21" s="66" t="s">
        <v>66</v>
      </c>
      <c r="AJ21" s="67">
        <v>3288025</v>
      </c>
      <c r="AK21" s="66" t="s">
        <v>66</v>
      </c>
      <c r="AL21" s="67">
        <v>3343100</v>
      </c>
      <c r="AM21" s="66" t="s">
        <v>66</v>
      </c>
      <c r="AN21" s="67">
        <v>3382175</v>
      </c>
      <c r="AO21" s="66" t="s">
        <v>66</v>
      </c>
      <c r="AP21" s="67">
        <v>3401625</v>
      </c>
      <c r="AQ21" s="66" t="s">
        <v>66</v>
      </c>
      <c r="AR21" s="67">
        <v>3426550</v>
      </c>
      <c r="AS21" s="66" t="s">
        <v>66</v>
      </c>
      <c r="AT21" s="67">
        <v>3457700</v>
      </c>
      <c r="AU21" s="66" t="s">
        <v>66</v>
      </c>
      <c r="AV21" s="67">
        <v>3487600</v>
      </c>
      <c r="AW21" s="66" t="s">
        <v>66</v>
      </c>
      <c r="AX21" s="67">
        <v>3524775</v>
      </c>
      <c r="AY21" s="66" t="s">
        <v>66</v>
      </c>
      <c r="AZ21" s="67">
        <v>3543175</v>
      </c>
      <c r="BA21" s="66" t="s">
        <v>66</v>
      </c>
      <c r="BB21" s="67">
        <v>3572950</v>
      </c>
      <c r="BC21" s="66" t="s">
        <v>66</v>
      </c>
      <c r="BD21" s="67">
        <v>3593350</v>
      </c>
      <c r="BE21" s="66" t="s">
        <v>66</v>
      </c>
      <c r="BF21" s="67">
        <v>3636525</v>
      </c>
      <c r="BG21" s="66" t="s">
        <v>66</v>
      </c>
      <c r="BH21" s="67">
        <v>3647400</v>
      </c>
      <c r="BI21" s="66" t="s">
        <v>66</v>
      </c>
      <c r="BJ21" s="67">
        <v>3650650</v>
      </c>
      <c r="BK21" s="66" t="s">
        <v>66</v>
      </c>
      <c r="BL21" s="67">
        <v>3679225</v>
      </c>
      <c r="BM21" s="66" t="s">
        <v>66</v>
      </c>
      <c r="BN21" s="67">
        <v>3681500</v>
      </c>
      <c r="BO21" s="66" t="s">
        <v>66</v>
      </c>
      <c r="BP21" s="67">
        <v>3709675</v>
      </c>
      <c r="BQ21" s="66" t="s">
        <v>66</v>
      </c>
      <c r="BR21" s="67">
        <v>3734625</v>
      </c>
      <c r="BS21" s="66" t="s">
        <v>66</v>
      </c>
      <c r="BT21" s="67">
        <v>3747950</v>
      </c>
      <c r="BU21" s="66" t="s">
        <v>66</v>
      </c>
      <c r="BV21" s="67">
        <v>3722375</v>
      </c>
      <c r="BW21" s="66" t="s">
        <v>66</v>
      </c>
      <c r="BX21" s="67">
        <v>3740850</v>
      </c>
      <c r="BY21" s="66" t="s">
        <v>66</v>
      </c>
      <c r="BZ21" s="67">
        <v>3722900</v>
      </c>
      <c r="CA21" s="66" t="s">
        <v>66</v>
      </c>
      <c r="CB21" s="67">
        <v>3644250</v>
      </c>
      <c r="CC21" s="66" t="s">
        <v>66</v>
      </c>
      <c r="CD21" s="67">
        <v>3593750</v>
      </c>
      <c r="CE21" s="66" t="s">
        <v>66</v>
      </c>
      <c r="CF21" s="67">
        <v>3588900</v>
      </c>
      <c r="CG21" s="66" t="s">
        <v>66</v>
      </c>
      <c r="CH21" s="67">
        <v>3600625</v>
      </c>
      <c r="CI21" s="66" t="s">
        <v>66</v>
      </c>
      <c r="CJ21" s="67">
        <v>3635475</v>
      </c>
      <c r="CK21" s="66" t="s">
        <v>66</v>
      </c>
      <c r="CL21" s="67">
        <v>3651200</v>
      </c>
      <c r="CM21" s="66" t="s">
        <v>66</v>
      </c>
      <c r="CN21" s="67">
        <v>3686475</v>
      </c>
      <c r="CO21" s="66" t="s">
        <v>66</v>
      </c>
      <c r="CP21" s="67">
        <v>3711375</v>
      </c>
      <c r="CQ21" s="66" t="s">
        <v>66</v>
      </c>
      <c r="CR21" s="67">
        <v>3734750</v>
      </c>
      <c r="CS21" s="66" t="s">
        <v>66</v>
      </c>
      <c r="CT21" s="67">
        <v>3720325</v>
      </c>
      <c r="CU21" s="66" t="s">
        <v>66</v>
      </c>
      <c r="CV21" s="67">
        <v>3747400</v>
      </c>
      <c r="CW21" s="66" t="s">
        <v>66</v>
      </c>
      <c r="CX21" s="67">
        <v>3755275</v>
      </c>
      <c r="CY21" s="66" t="s">
        <v>66</v>
      </c>
      <c r="CZ21" s="67">
        <v>3797575</v>
      </c>
      <c r="DA21" s="66" t="s">
        <v>66</v>
      </c>
      <c r="DB21" s="67">
        <v>3818750</v>
      </c>
      <c r="DC21" s="66" t="s">
        <v>66</v>
      </c>
      <c r="DD21" s="67">
        <v>3834175</v>
      </c>
      <c r="DE21" s="66" t="s">
        <v>66</v>
      </c>
      <c r="DF21" s="67">
        <v>3857825</v>
      </c>
      <c r="DG21" s="66" t="s">
        <v>66</v>
      </c>
      <c r="DH21" s="67">
        <v>3858425</v>
      </c>
      <c r="DI21" s="66" t="s">
        <v>66</v>
      </c>
      <c r="DJ21" s="67">
        <v>3884600</v>
      </c>
      <c r="DK21" s="66" t="s">
        <v>66</v>
      </c>
      <c r="DL21" s="67">
        <v>3901650</v>
      </c>
      <c r="DM21" s="66" t="s">
        <v>66</v>
      </c>
      <c r="DN21" s="67">
        <v>3944975</v>
      </c>
      <c r="DO21" s="66" t="s">
        <v>66</v>
      </c>
      <c r="DP21" s="67">
        <v>3979050</v>
      </c>
      <c r="DQ21" s="66" t="s">
        <v>66</v>
      </c>
      <c r="DR21" s="67">
        <v>3957925</v>
      </c>
      <c r="DS21" s="66" t="s">
        <v>66</v>
      </c>
      <c r="DT21" s="67">
        <v>4002600</v>
      </c>
      <c r="DU21" s="66" t="s">
        <v>66</v>
      </c>
      <c r="DV21" s="67">
        <v>4051400</v>
      </c>
      <c r="DW21" s="66" t="s">
        <v>66</v>
      </c>
      <c r="DX21" s="67">
        <v>4073675</v>
      </c>
      <c r="DY21" s="66" t="s">
        <v>66</v>
      </c>
      <c r="DZ21" s="67">
        <v>4076200</v>
      </c>
    </row>
    <row r="22" spans="1:132" ht="15.75">
      <c r="A22" s="66" t="s">
        <v>144</v>
      </c>
      <c r="B22" s="67">
        <v>8668.34</v>
      </c>
      <c r="C22" s="66" t="s">
        <v>66</v>
      </c>
      <c r="D22" s="67">
        <v>8316.26</v>
      </c>
      <c r="E22" s="66" t="s">
        <v>66</v>
      </c>
      <c r="F22" s="67">
        <v>7916.73</v>
      </c>
      <c r="G22" s="66" t="s">
        <v>66</v>
      </c>
      <c r="H22" s="67">
        <v>8023.65</v>
      </c>
      <c r="I22" s="66" t="s">
        <v>66</v>
      </c>
      <c r="J22" s="67">
        <v>8180.99</v>
      </c>
      <c r="K22" s="66" t="s">
        <v>66</v>
      </c>
      <c r="L22" s="67">
        <v>8275.18</v>
      </c>
      <c r="M22" s="66" t="s">
        <v>66</v>
      </c>
      <c r="N22" s="67">
        <v>8519.7199999999993</v>
      </c>
      <c r="O22" s="66" t="s">
        <v>66</v>
      </c>
      <c r="P22" s="67">
        <v>8930.92</v>
      </c>
      <c r="Q22" s="66" t="s">
        <v>66</v>
      </c>
      <c r="R22" s="67">
        <v>9213.41</v>
      </c>
      <c r="S22" s="66" t="s">
        <v>66</v>
      </c>
      <c r="T22" s="67">
        <v>9200.7000000000007</v>
      </c>
      <c r="U22" s="66" t="s">
        <v>66</v>
      </c>
      <c r="V22" s="67">
        <v>9686.89</v>
      </c>
      <c r="W22" s="66" t="s">
        <v>66</v>
      </c>
      <c r="X22" s="67">
        <v>10168</v>
      </c>
      <c r="Y22" s="66" t="s">
        <v>66</v>
      </c>
      <c r="Z22" s="67">
        <v>10146.700000000001</v>
      </c>
      <c r="AA22" s="66" t="s">
        <v>66</v>
      </c>
      <c r="AB22" s="67">
        <v>10730.3</v>
      </c>
      <c r="AC22" s="66" t="s">
        <v>66</v>
      </c>
      <c r="AD22" s="67">
        <v>10639.1</v>
      </c>
      <c r="AE22" s="66" t="s">
        <v>66</v>
      </c>
      <c r="AF22" s="67">
        <v>10747.9</v>
      </c>
      <c r="AG22" s="66" t="s">
        <v>66</v>
      </c>
      <c r="AH22" s="67">
        <v>10525.7</v>
      </c>
      <c r="AI22" s="66" t="s">
        <v>66</v>
      </c>
      <c r="AJ22" s="67">
        <v>10406.200000000001</v>
      </c>
      <c r="AK22" s="66" t="s">
        <v>66</v>
      </c>
      <c r="AL22" s="67">
        <v>10756.4</v>
      </c>
      <c r="AM22" s="66" t="s">
        <v>66</v>
      </c>
      <c r="AN22" s="67">
        <v>10800.9</v>
      </c>
      <c r="AO22" s="66" t="s">
        <v>66</v>
      </c>
      <c r="AP22" s="67">
        <v>11209</v>
      </c>
      <c r="AQ22" s="66" t="s">
        <v>66</v>
      </c>
      <c r="AR22" s="67">
        <v>11478.4</v>
      </c>
      <c r="AS22" s="66" t="s">
        <v>66</v>
      </c>
      <c r="AT22" s="67">
        <v>12012.1</v>
      </c>
      <c r="AU22" s="66" t="s">
        <v>66</v>
      </c>
      <c r="AV22" s="67">
        <v>13411.6</v>
      </c>
      <c r="AW22" s="66" t="s">
        <v>66</v>
      </c>
      <c r="AX22" s="67">
        <v>12659.7</v>
      </c>
      <c r="AY22" s="66" t="s">
        <v>66</v>
      </c>
      <c r="AZ22" s="67">
        <v>13602.3</v>
      </c>
      <c r="BA22" s="66" t="s">
        <v>66</v>
      </c>
      <c r="BB22" s="67">
        <v>14800.4</v>
      </c>
      <c r="BC22" s="66" t="s">
        <v>66</v>
      </c>
      <c r="BD22" s="67">
        <v>14803.3</v>
      </c>
      <c r="BE22" s="66" t="s">
        <v>66</v>
      </c>
      <c r="BF22" s="67">
        <v>14979.8</v>
      </c>
      <c r="BG22" s="66" t="s">
        <v>66</v>
      </c>
      <c r="BH22" s="67">
        <v>14340.1</v>
      </c>
      <c r="BI22" s="66" t="s">
        <v>66</v>
      </c>
      <c r="BJ22" s="67">
        <v>14891.6</v>
      </c>
      <c r="BK22" s="66" t="s">
        <v>66</v>
      </c>
      <c r="BL22" s="67">
        <v>15307.9</v>
      </c>
      <c r="BM22" s="66" t="s">
        <v>66</v>
      </c>
      <c r="BN22" s="67">
        <v>18858.2</v>
      </c>
      <c r="BO22" s="66" t="s">
        <v>66</v>
      </c>
      <c r="BP22" s="67">
        <v>19863.5</v>
      </c>
      <c r="BQ22" s="66" t="s">
        <v>66</v>
      </c>
      <c r="BR22" s="67">
        <v>20398.3</v>
      </c>
      <c r="BS22" s="66" t="s">
        <v>66</v>
      </c>
      <c r="BT22" s="67">
        <v>20779.5</v>
      </c>
      <c r="BU22" s="66" t="s">
        <v>66</v>
      </c>
      <c r="BV22" s="67">
        <v>21940.5</v>
      </c>
      <c r="BW22" s="66" t="s">
        <v>66</v>
      </c>
      <c r="BX22" s="67">
        <v>22658.7</v>
      </c>
      <c r="BY22" s="66" t="s">
        <v>66</v>
      </c>
      <c r="BZ22" s="67">
        <v>23535.4</v>
      </c>
      <c r="CA22" s="66" t="s">
        <v>66</v>
      </c>
      <c r="CB22" s="67">
        <v>23490.7</v>
      </c>
      <c r="CC22" s="66" t="s">
        <v>66</v>
      </c>
      <c r="CD22" s="67">
        <v>23282.799999999999</v>
      </c>
      <c r="CE22" s="66" t="s">
        <v>66</v>
      </c>
      <c r="CF22" s="67">
        <v>23159.8</v>
      </c>
      <c r="CG22" s="66" t="s">
        <v>66</v>
      </c>
      <c r="CH22" s="67">
        <v>24547.5</v>
      </c>
      <c r="CI22" s="66" t="s">
        <v>66</v>
      </c>
      <c r="CJ22" s="67">
        <v>24759.8</v>
      </c>
      <c r="CK22" s="66" t="s">
        <v>66</v>
      </c>
      <c r="CL22" s="67">
        <v>24908</v>
      </c>
      <c r="CM22" s="66" t="s">
        <v>66</v>
      </c>
      <c r="CN22" s="67">
        <v>25763.8</v>
      </c>
      <c r="CO22" s="66" t="s">
        <v>66</v>
      </c>
      <c r="CP22" s="67">
        <v>26633.200000000001</v>
      </c>
      <c r="CQ22" s="66" t="s">
        <v>66</v>
      </c>
      <c r="CR22" s="67">
        <v>27778.1</v>
      </c>
      <c r="CS22" s="66" t="s">
        <v>66</v>
      </c>
      <c r="CT22" s="67">
        <v>29168.799999999999</v>
      </c>
      <c r="CU22" s="66" t="s">
        <v>66</v>
      </c>
      <c r="CV22" s="67">
        <v>30491.200000000001</v>
      </c>
      <c r="CW22" s="66" t="s">
        <v>66</v>
      </c>
      <c r="CX22" s="67">
        <v>31583.4</v>
      </c>
      <c r="CY22" s="66" t="s">
        <v>66</v>
      </c>
      <c r="CZ22" s="67">
        <v>31403.9</v>
      </c>
      <c r="DA22" s="66" t="s">
        <v>66</v>
      </c>
      <c r="DB22" s="67">
        <v>32203.1</v>
      </c>
      <c r="DC22" s="66" t="s">
        <v>66</v>
      </c>
      <c r="DD22" s="67">
        <v>33371.1</v>
      </c>
      <c r="DE22" s="66" t="s">
        <v>66</v>
      </c>
      <c r="DF22" s="67">
        <v>34864.5</v>
      </c>
      <c r="DG22" s="66" t="s">
        <v>66</v>
      </c>
      <c r="DH22" s="67">
        <v>36461.9</v>
      </c>
      <c r="DI22" s="66" t="s">
        <v>66</v>
      </c>
      <c r="DJ22" s="67">
        <v>38347.300000000003</v>
      </c>
      <c r="DK22" s="66" t="s">
        <v>66</v>
      </c>
      <c r="DL22" s="67">
        <v>39957.800000000003</v>
      </c>
      <c r="DM22" s="66" t="s">
        <v>66</v>
      </c>
      <c r="DN22" s="67">
        <v>42161.7</v>
      </c>
      <c r="DO22" s="66" t="s">
        <v>66</v>
      </c>
      <c r="DP22" s="67">
        <v>42775.9</v>
      </c>
      <c r="DQ22" s="66" t="s">
        <v>66</v>
      </c>
      <c r="DR22" s="67">
        <v>43408.1</v>
      </c>
      <c r="DS22" s="66" t="s">
        <v>66</v>
      </c>
      <c r="DT22" s="67">
        <v>44584.7</v>
      </c>
      <c r="DU22" s="66" t="s">
        <v>66</v>
      </c>
      <c r="DV22" s="67">
        <v>46218.7</v>
      </c>
      <c r="DW22" s="66" t="s">
        <v>66</v>
      </c>
      <c r="DX22" s="67">
        <v>46425</v>
      </c>
      <c r="DY22" s="66" t="s">
        <v>66</v>
      </c>
      <c r="DZ22" s="67">
        <v>46025.9</v>
      </c>
      <c r="EA22" s="66" t="s">
        <v>66</v>
      </c>
      <c r="EB22" s="67" t="s">
        <v>67</v>
      </c>
    </row>
    <row r="23" spans="1:132" ht="15.75">
      <c r="A23" s="74"/>
      <c r="B23" s="75"/>
      <c r="C23" s="74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  <c r="AH23" s="75"/>
      <c r="AI23" s="74"/>
      <c r="AJ23" s="75"/>
      <c r="AK23" s="74"/>
      <c r="AL23" s="75"/>
      <c r="AM23" s="74"/>
      <c r="AN23" s="75"/>
      <c r="AO23" s="74"/>
      <c r="AP23" s="75"/>
      <c r="AQ23" s="74"/>
      <c r="AR23" s="75"/>
      <c r="AS23" s="74"/>
      <c r="AT23" s="75"/>
      <c r="AU23" s="74"/>
      <c r="AV23" s="75"/>
      <c r="AW23" s="74"/>
      <c r="AX23" s="75"/>
      <c r="AY23" s="74"/>
      <c r="AZ23" s="75"/>
      <c r="BA23" s="74"/>
      <c r="BB23" s="75"/>
      <c r="BC23" s="74"/>
      <c r="BD23" s="75"/>
      <c r="BE23" s="74"/>
      <c r="BF23" s="75"/>
      <c r="BG23" s="74"/>
      <c r="BH23" s="75"/>
      <c r="BI23" s="74"/>
      <c r="BJ23" s="75"/>
      <c r="BK23" s="74"/>
      <c r="BL23" s="75"/>
      <c r="BM23" s="74"/>
      <c r="BN23" s="75"/>
      <c r="BO23" s="74"/>
      <c r="BP23" s="75"/>
      <c r="BQ23" s="74"/>
      <c r="BR23" s="75"/>
      <c r="BS23" s="74"/>
      <c r="BT23" s="75"/>
      <c r="BU23" s="74"/>
      <c r="BV23" s="75"/>
      <c r="BW23" s="74"/>
      <c r="BX23" s="75"/>
      <c r="BY23" s="74"/>
      <c r="BZ23" s="75"/>
      <c r="CA23" s="74"/>
      <c r="CB23" s="75"/>
      <c r="CC23" s="74"/>
      <c r="CD23" s="75"/>
      <c r="CE23" s="74"/>
      <c r="CF23" s="75"/>
      <c r="CG23" s="74"/>
      <c r="CH23" s="75"/>
      <c r="CI23" s="74"/>
      <c r="CJ23" s="75"/>
      <c r="CK23" s="74"/>
      <c r="CL23" s="75"/>
      <c r="CM23" s="74"/>
      <c r="CN23" s="75"/>
      <c r="CO23" s="74"/>
      <c r="CP23" s="75"/>
      <c r="CQ23" s="74"/>
      <c r="CR23" s="75"/>
      <c r="CS23" s="74"/>
      <c r="CT23" s="75"/>
      <c r="CU23" s="74"/>
      <c r="CV23" s="75"/>
      <c r="CW23" s="74"/>
      <c r="CX23" s="75"/>
      <c r="CY23" s="74"/>
      <c r="CZ23" s="75"/>
      <c r="DA23" s="74"/>
      <c r="DB23" s="75"/>
      <c r="DC23" s="74"/>
      <c r="DD23" s="75"/>
      <c r="DE23" s="74"/>
      <c r="DF23" s="75"/>
      <c r="DG23" s="74"/>
      <c r="DH23" s="75"/>
      <c r="DI23" s="74"/>
      <c r="DJ23" s="75"/>
      <c r="DK23" s="74"/>
      <c r="DL23" s="75"/>
      <c r="DM23" s="74"/>
      <c r="DN23" s="75"/>
      <c r="DO23" s="74"/>
      <c r="DP23" s="75"/>
      <c r="DQ23" s="74"/>
      <c r="DR23" s="75"/>
      <c r="DS23" s="74"/>
      <c r="DT23" s="75"/>
      <c r="DU23" s="74"/>
      <c r="DV23" s="75"/>
      <c r="DW23" s="74"/>
      <c r="DX23" s="75"/>
      <c r="DY23" s="74"/>
      <c r="DZ23" s="75"/>
    </row>
    <row r="24" spans="1:132">
      <c r="A24" s="40" t="s">
        <v>90</v>
      </c>
    </row>
    <row r="25" spans="1:132">
      <c r="A25" s="40" t="s">
        <v>152</v>
      </c>
      <c r="B25" s="40"/>
      <c r="D25" s="40" t="s">
        <v>91</v>
      </c>
    </row>
    <row r="26" spans="1:132">
      <c r="A26" s="1"/>
    </row>
    <row r="27" spans="1:132">
      <c r="A27" s="41" t="s">
        <v>93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1:132">
      <c r="A28" s="1"/>
    </row>
    <row r="29" spans="1:132">
      <c r="A29" s="42" t="s">
        <v>92</v>
      </c>
    </row>
    <row r="30" spans="1:132">
      <c r="A30" s="1"/>
    </row>
    <row r="31" spans="1:132">
      <c r="A31" s="1"/>
    </row>
    <row r="32" spans="1:132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2"/>
    </row>
    <row r="73" spans="1:1">
      <c r="A73" s="2"/>
    </row>
  </sheetData>
  <mergeCells count="64">
    <mergeCell ref="A1:B1"/>
    <mergeCell ref="C1:D1"/>
    <mergeCell ref="E1:F1"/>
    <mergeCell ref="G1:H1"/>
    <mergeCell ref="I1:J1"/>
    <mergeCell ref="K1:L1"/>
    <mergeCell ref="M1:N1"/>
    <mergeCell ref="O1:P1"/>
    <mergeCell ref="BE1:BF1"/>
    <mergeCell ref="Y1:Z1"/>
    <mergeCell ref="AA1:AB1"/>
    <mergeCell ref="AC1:AD1"/>
    <mergeCell ref="AE1:AF1"/>
    <mergeCell ref="Q1:R1"/>
    <mergeCell ref="S1:T1"/>
    <mergeCell ref="BA1:BB1"/>
    <mergeCell ref="BC1:BD1"/>
    <mergeCell ref="BY1:BZ1"/>
    <mergeCell ref="W1:X1"/>
    <mergeCell ref="U1:V1"/>
    <mergeCell ref="AS1:AT1"/>
    <mergeCell ref="AU1:AV1"/>
    <mergeCell ref="AG1:AH1"/>
    <mergeCell ref="AW1:AX1"/>
    <mergeCell ref="AY1:AZ1"/>
    <mergeCell ref="AI1:AJ1"/>
    <mergeCell ref="AK1:AL1"/>
    <mergeCell ref="AM1:AN1"/>
    <mergeCell ref="AO1:AP1"/>
    <mergeCell ref="AQ1:AR1"/>
    <mergeCell ref="CY1:CZ1"/>
    <mergeCell ref="DA1:DB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CA1:CB1"/>
    <mergeCell ref="CC1:CD1"/>
    <mergeCell ref="CO1:CP1"/>
    <mergeCell ref="CQ1:CR1"/>
    <mergeCell ref="CS1:CT1"/>
    <mergeCell ref="CU1:CV1"/>
    <mergeCell ref="CW1:CX1"/>
    <mergeCell ref="CE1:CF1"/>
    <mergeCell ref="CG1:CH1"/>
    <mergeCell ref="CI1:CJ1"/>
    <mergeCell ref="CK1:CL1"/>
    <mergeCell ref="CM1:CN1"/>
    <mergeCell ref="DW1:DX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3"/>
  <sheetViews>
    <sheetView topLeftCell="AZ1" workbookViewId="0">
      <selection activeCell="BX14" sqref="BX14"/>
    </sheetView>
  </sheetViews>
  <sheetFormatPr defaultRowHeight="15"/>
  <cols>
    <col min="1" max="1" width="35.140625" bestFit="1" customWidth="1"/>
    <col min="2" max="8" width="10.5703125" bestFit="1" customWidth="1"/>
    <col min="9" max="9" width="9.7109375" bestFit="1" customWidth="1"/>
    <col min="10" max="22" width="10.5703125" bestFit="1" customWidth="1"/>
    <col min="23" max="23" width="9.7109375" bestFit="1" customWidth="1"/>
    <col min="24" max="33" width="10.5703125" bestFit="1" customWidth="1"/>
  </cols>
  <sheetData>
    <row r="1" spans="1:67" ht="15" customHeight="1">
      <c r="A1" s="17" t="s">
        <v>1</v>
      </c>
      <c r="B1" s="18" t="s">
        <v>2</v>
      </c>
      <c r="C1" s="18" t="s">
        <v>3</v>
      </c>
      <c r="D1" s="18" t="s">
        <v>4</v>
      </c>
      <c r="E1" s="18" t="s">
        <v>5</v>
      </c>
      <c r="F1" s="18" t="s">
        <v>6</v>
      </c>
      <c r="G1" s="18" t="s">
        <v>7</v>
      </c>
      <c r="H1" s="18" t="s">
        <v>8</v>
      </c>
      <c r="I1" s="18" t="s">
        <v>9</v>
      </c>
      <c r="J1" s="18" t="s">
        <v>10</v>
      </c>
      <c r="K1" s="18" t="s">
        <v>11</v>
      </c>
      <c r="L1" s="18" t="s">
        <v>12</v>
      </c>
      <c r="M1" s="18" t="s">
        <v>13</v>
      </c>
      <c r="N1" s="18" t="s">
        <v>14</v>
      </c>
      <c r="O1" s="18" t="s">
        <v>15</v>
      </c>
      <c r="P1" s="18" t="s">
        <v>16</v>
      </c>
      <c r="Q1" s="18" t="s">
        <v>17</v>
      </c>
      <c r="R1" s="18" t="s">
        <v>18</v>
      </c>
      <c r="S1" s="18" t="s">
        <v>19</v>
      </c>
      <c r="T1" s="18" t="s">
        <v>20</v>
      </c>
      <c r="U1" s="18" t="s">
        <v>21</v>
      </c>
      <c r="V1" s="18" t="s">
        <v>22</v>
      </c>
      <c r="W1" s="18" t="s">
        <v>23</v>
      </c>
      <c r="X1" s="18" t="s">
        <v>24</v>
      </c>
      <c r="Y1" s="18" t="s">
        <v>25</v>
      </c>
      <c r="Z1" s="18" t="s">
        <v>26</v>
      </c>
      <c r="AA1" s="18" t="s">
        <v>27</v>
      </c>
      <c r="AB1" s="18" t="s">
        <v>28</v>
      </c>
      <c r="AC1" s="18" t="s">
        <v>29</v>
      </c>
      <c r="AD1" s="18" t="s">
        <v>30</v>
      </c>
      <c r="AE1" s="18" t="s">
        <v>31</v>
      </c>
      <c r="AF1" s="18" t="s">
        <v>32</v>
      </c>
      <c r="AG1" s="18" t="s">
        <v>33</v>
      </c>
      <c r="AH1" s="18" t="s">
        <v>34</v>
      </c>
      <c r="AI1" s="18" t="s">
        <v>35</v>
      </c>
      <c r="AJ1" s="18" t="s">
        <v>36</v>
      </c>
      <c r="AK1" s="18" t="s">
        <v>37</v>
      </c>
      <c r="AL1" s="18" t="s">
        <v>38</v>
      </c>
      <c r="AM1" s="18" t="s">
        <v>39</v>
      </c>
      <c r="AN1" s="18" t="s">
        <v>40</v>
      </c>
      <c r="AO1" s="18" t="s">
        <v>41</v>
      </c>
      <c r="AP1" s="18" t="s">
        <v>42</v>
      </c>
      <c r="AQ1" s="18" t="s">
        <v>43</v>
      </c>
      <c r="AR1" s="18" t="s">
        <v>44</v>
      </c>
      <c r="AS1" s="18" t="s">
        <v>45</v>
      </c>
      <c r="AT1" s="18" t="s">
        <v>46</v>
      </c>
      <c r="AU1" s="18" t="s">
        <v>47</v>
      </c>
      <c r="AV1" s="18" t="s">
        <v>48</v>
      </c>
      <c r="AW1" s="18" t="s">
        <v>49</v>
      </c>
      <c r="AX1" s="18" t="s">
        <v>50</v>
      </c>
      <c r="AY1" s="18" t="s">
        <v>51</v>
      </c>
      <c r="AZ1" s="18" t="s">
        <v>52</v>
      </c>
      <c r="BA1" s="18" t="s">
        <v>53</v>
      </c>
      <c r="BB1" s="18" t="s">
        <v>54</v>
      </c>
      <c r="BC1" s="18" t="s">
        <v>55</v>
      </c>
      <c r="BD1" s="18" t="s">
        <v>56</v>
      </c>
      <c r="BE1" s="18" t="s">
        <v>57</v>
      </c>
      <c r="BF1" s="18" t="s">
        <v>58</v>
      </c>
      <c r="BG1" s="18" t="s">
        <v>59</v>
      </c>
      <c r="BH1" s="18" t="s">
        <v>60</v>
      </c>
      <c r="BI1" s="18" t="s">
        <v>61</v>
      </c>
      <c r="BJ1" s="18" t="s">
        <v>62</v>
      </c>
      <c r="BK1" s="18" t="s">
        <v>63</v>
      </c>
      <c r="BL1" s="18" t="s">
        <v>64</v>
      </c>
      <c r="BM1" s="19" t="s">
        <v>65</v>
      </c>
      <c r="BN1" s="34" t="s">
        <v>86</v>
      </c>
    </row>
    <row r="2" spans="1:67">
      <c r="A2" s="16" t="s">
        <v>0</v>
      </c>
      <c r="B2" s="67">
        <v>1533.51</v>
      </c>
      <c r="C2" s="67">
        <v>1732.1</v>
      </c>
      <c r="D2" s="67">
        <v>2017.27</v>
      </c>
      <c r="E2" s="67">
        <v>1873.77</v>
      </c>
      <c r="F2" s="67">
        <v>1951.56</v>
      </c>
      <c r="G2" s="67">
        <v>2139.11</v>
      </c>
      <c r="H2" s="67">
        <v>2211.94</v>
      </c>
      <c r="I2" s="67">
        <v>2187.02</v>
      </c>
      <c r="J2" s="67">
        <v>2309.83</v>
      </c>
      <c r="K2" s="67">
        <v>2305.33</v>
      </c>
      <c r="L2" s="67">
        <v>2328.4899999999998</v>
      </c>
      <c r="M2" s="67">
        <v>2301.33</v>
      </c>
      <c r="N2" s="67">
        <v>2261.37</v>
      </c>
      <c r="O2" s="67">
        <v>2398.14</v>
      </c>
      <c r="P2" s="67">
        <v>2828.08</v>
      </c>
      <c r="Q2" s="67">
        <v>2864.79</v>
      </c>
      <c r="R2" s="67">
        <v>2958.25</v>
      </c>
      <c r="S2" s="67">
        <v>2817.32</v>
      </c>
      <c r="T2" s="67">
        <v>2889.39</v>
      </c>
      <c r="U2" s="67">
        <v>2780.82</v>
      </c>
      <c r="V2" s="67">
        <v>2678.16</v>
      </c>
      <c r="W2" s="67">
        <v>2699.58</v>
      </c>
      <c r="X2" s="67">
        <v>2595.17</v>
      </c>
      <c r="Y2" s="67">
        <v>2412.1</v>
      </c>
      <c r="Z2" s="67">
        <v>2376.48</v>
      </c>
      <c r="AA2" s="67">
        <v>2331.81</v>
      </c>
      <c r="AB2" s="67">
        <v>2289.61</v>
      </c>
      <c r="AC2" s="67">
        <v>2284.2199999999998</v>
      </c>
      <c r="AD2" s="67">
        <v>2289.98</v>
      </c>
      <c r="AE2" s="67">
        <v>2633.12</v>
      </c>
      <c r="AF2" s="67">
        <v>2397.0700000000002</v>
      </c>
      <c r="AG2" s="67">
        <v>2225.44</v>
      </c>
      <c r="AH2" s="67">
        <v>2155.06</v>
      </c>
      <c r="AI2" s="67">
        <v>1958.09</v>
      </c>
      <c r="AJ2" s="67">
        <v>2013.18</v>
      </c>
      <c r="AK2" s="67">
        <v>1987.81</v>
      </c>
      <c r="AL2" s="67">
        <v>1821.6</v>
      </c>
      <c r="AM2" s="67">
        <v>1832.81</v>
      </c>
      <c r="AN2" s="67">
        <v>2174.62</v>
      </c>
      <c r="AO2" s="67">
        <v>2198.09</v>
      </c>
      <c r="AP2" s="67">
        <v>2561.21</v>
      </c>
      <c r="AQ2" s="67">
        <v>2188.5</v>
      </c>
      <c r="AR2" s="67">
        <v>1922</v>
      </c>
      <c r="AS2" s="67">
        <v>1928.59</v>
      </c>
      <c r="AT2" s="67">
        <v>1916.46</v>
      </c>
      <c r="AU2" s="67">
        <v>1799.89</v>
      </c>
      <c r="AV2" s="67">
        <v>1989.88</v>
      </c>
      <c r="AW2" s="67">
        <v>1879.47</v>
      </c>
      <c r="AX2" s="67">
        <v>1780.16</v>
      </c>
      <c r="AY2" s="67">
        <v>1915.1</v>
      </c>
      <c r="AZ2" s="67">
        <v>1942.7</v>
      </c>
      <c r="BA2" s="67">
        <v>1784.66</v>
      </c>
      <c r="BB2" s="67">
        <v>1805.6</v>
      </c>
      <c r="BC2" s="67">
        <v>1796.75</v>
      </c>
      <c r="BD2" s="67">
        <v>1771.54</v>
      </c>
      <c r="BE2" s="67">
        <v>1832.2</v>
      </c>
      <c r="BF2" s="67">
        <v>1928.27</v>
      </c>
      <c r="BG2" s="67">
        <v>1914.65</v>
      </c>
      <c r="BH2" s="67">
        <v>1922.56</v>
      </c>
      <c r="BI2" s="67">
        <v>1965.32</v>
      </c>
      <c r="BJ2" s="67">
        <v>1881.19</v>
      </c>
      <c r="BK2" s="67">
        <v>2028.48</v>
      </c>
      <c r="BL2" s="67">
        <v>2392.46</v>
      </c>
      <c r="BM2" s="67">
        <v>2576.0500000000002</v>
      </c>
      <c r="BN2" s="67" t="s">
        <v>67</v>
      </c>
    </row>
    <row r="3" spans="1:67">
      <c r="A3" s="126" t="s">
        <v>156</v>
      </c>
      <c r="B3" s="49">
        <v>89.223333333333343</v>
      </c>
      <c r="C3" s="13">
        <v>94.02</v>
      </c>
      <c r="D3" s="13">
        <v>109.46666666666665</v>
      </c>
      <c r="E3" s="13">
        <v>116.56333333333333</v>
      </c>
      <c r="F3" s="13">
        <v>122.22666666666667</v>
      </c>
      <c r="G3" s="13">
        <v>126.85333333333334</v>
      </c>
      <c r="H3" s="13">
        <v>133.34</v>
      </c>
      <c r="I3" s="13">
        <v>127.59000000000002</v>
      </c>
      <c r="J3" s="13">
        <v>127.30000000000001</v>
      </c>
      <c r="K3" s="13">
        <v>131.47666666666666</v>
      </c>
      <c r="L3" s="13">
        <v>124.44999999999999</v>
      </c>
      <c r="M3" s="13">
        <v>117.19333333333333</v>
      </c>
      <c r="N3" s="13">
        <v>116.31</v>
      </c>
      <c r="O3" s="13">
        <v>123.25666666666666</v>
      </c>
      <c r="P3" s="13">
        <v>137.16666666666666</v>
      </c>
      <c r="Q3" s="13">
        <v>145.71</v>
      </c>
      <c r="R3" s="13">
        <v>160.22666666666666</v>
      </c>
      <c r="S3" s="13">
        <v>151.07666666666668</v>
      </c>
      <c r="T3" s="13">
        <v>150.83666666666667</v>
      </c>
      <c r="U3" s="13">
        <v>151.66333333333333</v>
      </c>
      <c r="V3" s="13">
        <v>152.36666666666667</v>
      </c>
      <c r="W3" s="13">
        <v>155.33000000000001</v>
      </c>
      <c r="X3" s="13">
        <v>154.68999999999997</v>
      </c>
      <c r="Y3" s="13">
        <v>155.43666666666667</v>
      </c>
      <c r="Z3" s="13">
        <v>153.90333333333334</v>
      </c>
      <c r="AA3" s="13">
        <v>158.07333333333332</v>
      </c>
      <c r="AB3" s="13">
        <v>159.88666666666666</v>
      </c>
      <c r="AC3" s="13">
        <v>156.76</v>
      </c>
      <c r="AD3" s="13">
        <v>159.94666666666669</v>
      </c>
      <c r="AE3" s="13">
        <v>177.10000000000002</v>
      </c>
      <c r="AF3" s="13">
        <v>181.22666666666666</v>
      </c>
      <c r="AG3" s="13">
        <v>168.98666666666665</v>
      </c>
      <c r="AH3" s="13">
        <v>168.44666666666666</v>
      </c>
      <c r="AI3" s="13">
        <v>155.69333333333336</v>
      </c>
      <c r="AJ3" s="13">
        <v>163.46666666666667</v>
      </c>
      <c r="AK3" s="13">
        <v>171.68333333333331</v>
      </c>
      <c r="AL3" s="13">
        <v>174.19333333333336</v>
      </c>
      <c r="AM3" s="13">
        <v>175.60333333333332</v>
      </c>
      <c r="AN3" s="13">
        <v>203.92333333333332</v>
      </c>
      <c r="AO3" s="13">
        <v>206.36333333333334</v>
      </c>
      <c r="AP3" s="13">
        <v>188.51333333333332</v>
      </c>
      <c r="AQ3" s="13">
        <v>199.26999999999998</v>
      </c>
      <c r="AR3" s="13">
        <v>202.18333333333337</v>
      </c>
      <c r="AS3" s="13">
        <v>203.97666666666669</v>
      </c>
      <c r="AT3" s="13">
        <v>214.10666666666665</v>
      </c>
      <c r="AU3" s="13">
        <v>215.14</v>
      </c>
      <c r="AV3" s="13">
        <v>203.86666666666667</v>
      </c>
      <c r="AW3" s="13">
        <v>216.34</v>
      </c>
      <c r="AX3" s="13">
        <v>236.47</v>
      </c>
      <c r="AY3" s="13">
        <v>250.79999999999998</v>
      </c>
      <c r="AZ3" s="13">
        <v>244.13666666666668</v>
      </c>
      <c r="BA3" s="13">
        <v>261.82666666666665</v>
      </c>
      <c r="BB3" s="13">
        <v>250.54</v>
      </c>
      <c r="BC3" s="13">
        <v>246.82333333333335</v>
      </c>
      <c r="BD3" s="13">
        <v>233.65666666666667</v>
      </c>
      <c r="BE3" s="13">
        <v>240.4</v>
      </c>
      <c r="BF3" s="13">
        <v>239.84333333333333</v>
      </c>
      <c r="BG3" s="13">
        <v>241.87</v>
      </c>
      <c r="BH3" s="13">
        <v>245.75</v>
      </c>
      <c r="BI3" s="13">
        <v>244.11333333333332</v>
      </c>
      <c r="BJ3" s="13">
        <v>250.75666666666666</v>
      </c>
      <c r="BK3" s="13">
        <v>245.31999999999996</v>
      </c>
      <c r="BL3" s="13">
        <v>243.22666666666669</v>
      </c>
      <c r="BM3" s="29">
        <v>249.25666666666666</v>
      </c>
      <c r="BN3" s="76" t="s">
        <v>67</v>
      </c>
    </row>
    <row r="4" spans="1:67">
      <c r="A4" s="126" t="s">
        <v>155</v>
      </c>
      <c r="B4" s="49">
        <v>95.25</v>
      </c>
      <c r="C4" s="13">
        <v>96.94</v>
      </c>
      <c r="D4" s="13">
        <v>104.78</v>
      </c>
      <c r="E4" s="13">
        <v>112.66</v>
      </c>
      <c r="F4" s="13">
        <v>112.46</v>
      </c>
      <c r="G4" s="13">
        <v>116.62</v>
      </c>
      <c r="H4" s="13">
        <v>123.6</v>
      </c>
      <c r="I4" s="13">
        <v>124.35</v>
      </c>
      <c r="J4" s="13">
        <v>126.82</v>
      </c>
      <c r="K4" s="13">
        <v>130.69999999999999</v>
      </c>
      <c r="L4" s="13">
        <v>130.82</v>
      </c>
      <c r="M4" s="13">
        <v>131.27000000000001</v>
      </c>
      <c r="N4" s="13">
        <v>129.91</v>
      </c>
      <c r="O4" s="13">
        <v>129.69</v>
      </c>
      <c r="P4" s="13">
        <v>137.12</v>
      </c>
      <c r="Q4" s="13">
        <v>150.35</v>
      </c>
      <c r="R4" s="13">
        <v>155.26</v>
      </c>
      <c r="S4" s="13">
        <v>158.03</v>
      </c>
      <c r="T4" s="13">
        <v>157.44999999999999</v>
      </c>
      <c r="U4" s="13">
        <v>159.1</v>
      </c>
      <c r="V4" s="13">
        <v>157.22</v>
      </c>
      <c r="W4" s="13">
        <v>156.15</v>
      </c>
      <c r="X4" s="13">
        <v>158.16</v>
      </c>
      <c r="Y4" s="13">
        <v>157.22</v>
      </c>
      <c r="Z4" s="13">
        <v>153.13999999999999</v>
      </c>
      <c r="AA4" s="13">
        <v>153.44999999999999</v>
      </c>
      <c r="AB4" s="13">
        <v>152.54</v>
      </c>
      <c r="AC4" s="13">
        <v>151.22999999999999</v>
      </c>
      <c r="AD4" s="13">
        <v>150.96</v>
      </c>
      <c r="AE4" s="13">
        <v>152.96</v>
      </c>
      <c r="AF4" s="13">
        <v>160.01</v>
      </c>
      <c r="AG4" s="13">
        <v>157.22999999999999</v>
      </c>
      <c r="AH4" s="13">
        <v>153.63999999999999</v>
      </c>
      <c r="AI4" s="13">
        <v>147.31</v>
      </c>
      <c r="AJ4" s="13">
        <v>132.12</v>
      </c>
      <c r="AK4" s="13">
        <v>135.4</v>
      </c>
      <c r="AL4" s="13">
        <v>136.84</v>
      </c>
      <c r="AM4" s="13">
        <v>135.28</v>
      </c>
      <c r="AN4" s="13">
        <v>135.76</v>
      </c>
      <c r="AO4" s="13">
        <v>151.18</v>
      </c>
      <c r="AP4" s="13">
        <v>148.19999999999999</v>
      </c>
      <c r="AQ4" s="13">
        <v>149.34</v>
      </c>
      <c r="AR4" s="13">
        <v>142.22</v>
      </c>
      <c r="AS4" s="13">
        <v>136.59</v>
      </c>
      <c r="AT4" s="13">
        <v>139.69</v>
      </c>
      <c r="AU4" s="13">
        <v>141.22999999999999</v>
      </c>
      <c r="AV4" s="13">
        <v>139.63</v>
      </c>
      <c r="AW4" s="13">
        <v>137.62</v>
      </c>
      <c r="AX4" s="13">
        <v>141.1</v>
      </c>
      <c r="AY4" s="13">
        <v>142.22</v>
      </c>
      <c r="AZ4" s="13">
        <v>142.16</v>
      </c>
      <c r="BA4" s="13">
        <v>145.88</v>
      </c>
      <c r="BB4" s="13">
        <v>144.13999999999999</v>
      </c>
      <c r="BC4" s="13">
        <v>140.59</v>
      </c>
      <c r="BD4" s="13">
        <v>140.82</v>
      </c>
      <c r="BE4" s="13">
        <v>139.94</v>
      </c>
      <c r="BF4" s="13">
        <v>139.01</v>
      </c>
      <c r="BG4" s="13">
        <v>140.19999999999999</v>
      </c>
      <c r="BH4" s="13">
        <v>141.93</v>
      </c>
      <c r="BI4" s="13">
        <v>141.27000000000001</v>
      </c>
      <c r="BJ4" s="13">
        <v>143.11000000000001</v>
      </c>
      <c r="BK4" s="13">
        <v>143.96</v>
      </c>
      <c r="BL4" s="13">
        <v>140.91</v>
      </c>
      <c r="BM4" s="29">
        <v>145.16</v>
      </c>
      <c r="BN4" s="76" t="s">
        <v>67</v>
      </c>
    </row>
    <row r="5" spans="1:67">
      <c r="A5" s="16" t="s">
        <v>153</v>
      </c>
      <c r="B5" s="65">
        <v>84.29</v>
      </c>
      <c r="C5" s="65">
        <v>84.91</v>
      </c>
      <c r="D5" s="65">
        <v>85.57</v>
      </c>
      <c r="E5" s="65">
        <v>88.83</v>
      </c>
      <c r="F5" s="65">
        <v>92.84</v>
      </c>
      <c r="G5" s="65">
        <v>91.18</v>
      </c>
      <c r="H5" s="65">
        <v>90.01</v>
      </c>
      <c r="I5" s="65">
        <v>87</v>
      </c>
      <c r="J5" s="65">
        <v>83.4</v>
      </c>
      <c r="K5" s="65">
        <v>83.53</v>
      </c>
      <c r="L5" s="65">
        <v>79.66</v>
      </c>
      <c r="M5" s="65">
        <v>74.819999999999993</v>
      </c>
      <c r="N5" s="65">
        <v>75.28</v>
      </c>
      <c r="O5" s="65">
        <v>78.77</v>
      </c>
      <c r="P5" s="65">
        <v>76.92</v>
      </c>
      <c r="Q5" s="65">
        <v>77.069999999999993</v>
      </c>
      <c r="R5" s="65">
        <v>80.44</v>
      </c>
      <c r="S5" s="65">
        <v>77.709999999999994</v>
      </c>
      <c r="T5" s="65">
        <v>78.010000000000005</v>
      </c>
      <c r="U5" s="65">
        <v>78.77</v>
      </c>
      <c r="V5" s="65">
        <v>82.94</v>
      </c>
      <c r="W5" s="65">
        <v>85.24</v>
      </c>
      <c r="X5" s="65">
        <v>87.8</v>
      </c>
      <c r="Y5" s="65">
        <v>91.47</v>
      </c>
      <c r="Z5" s="65">
        <v>96.61</v>
      </c>
      <c r="AA5" s="65">
        <v>99.8</v>
      </c>
      <c r="AB5" s="65">
        <v>102.29</v>
      </c>
      <c r="AC5" s="65">
        <v>101.36</v>
      </c>
      <c r="AD5" s="65">
        <v>104.32</v>
      </c>
      <c r="AE5" s="65">
        <v>107.42</v>
      </c>
      <c r="AF5" s="65">
        <v>109.71</v>
      </c>
      <c r="AG5" s="65">
        <v>108.19</v>
      </c>
      <c r="AH5" s="65">
        <v>112.02</v>
      </c>
      <c r="AI5" s="65">
        <v>113.77</v>
      </c>
      <c r="AJ5" s="65">
        <v>117.75</v>
      </c>
      <c r="AK5" s="65">
        <v>125.41</v>
      </c>
      <c r="AL5" s="65">
        <v>134.62</v>
      </c>
      <c r="AM5" s="65">
        <v>147.03</v>
      </c>
      <c r="AN5" s="65">
        <v>158.56</v>
      </c>
      <c r="AO5" s="65">
        <v>132.66999999999999</v>
      </c>
      <c r="AP5" s="65">
        <v>114.98</v>
      </c>
      <c r="AQ5" s="65">
        <v>131.82</v>
      </c>
      <c r="AR5" s="65">
        <v>148.07</v>
      </c>
      <c r="AS5" s="65">
        <v>153.44</v>
      </c>
      <c r="AT5" s="76" t="s">
        <v>67</v>
      </c>
      <c r="AU5" s="76" t="s">
        <v>67</v>
      </c>
      <c r="AV5" s="76" t="s">
        <v>67</v>
      </c>
      <c r="AW5" s="76" t="s">
        <v>67</v>
      </c>
      <c r="AX5" s="76" t="s">
        <v>67</v>
      </c>
      <c r="AY5" s="76" t="s">
        <v>67</v>
      </c>
      <c r="AZ5" s="76" t="s">
        <v>67</v>
      </c>
      <c r="BA5" s="76" t="s">
        <v>67</v>
      </c>
      <c r="BB5" s="76" t="s">
        <v>67</v>
      </c>
      <c r="BC5" s="76" t="s">
        <v>67</v>
      </c>
      <c r="BD5" s="76" t="s">
        <v>67</v>
      </c>
      <c r="BE5" s="76" t="s">
        <v>67</v>
      </c>
      <c r="BF5" s="76" t="s">
        <v>67</v>
      </c>
      <c r="BG5" s="76" t="s">
        <v>67</v>
      </c>
      <c r="BH5" s="76" t="s">
        <v>67</v>
      </c>
      <c r="BI5" s="76" t="s">
        <v>67</v>
      </c>
      <c r="BJ5" s="76" t="s">
        <v>67</v>
      </c>
      <c r="BK5" s="76" t="s">
        <v>67</v>
      </c>
      <c r="BL5" s="76" t="s">
        <v>67</v>
      </c>
      <c r="BM5" s="76" t="s">
        <v>67</v>
      </c>
      <c r="BN5" s="76" t="s">
        <v>67</v>
      </c>
      <c r="BO5" s="65" t="s">
        <v>67</v>
      </c>
    </row>
    <row r="6" spans="1:67">
      <c r="A6" s="16" t="s">
        <v>154</v>
      </c>
      <c r="B6" s="65">
        <v>93.86</v>
      </c>
      <c r="C6" s="65">
        <v>91.79</v>
      </c>
      <c r="D6" s="65">
        <v>87.12</v>
      </c>
      <c r="E6" s="65">
        <v>87.99</v>
      </c>
      <c r="F6" s="65">
        <v>89.09</v>
      </c>
      <c r="G6" s="65">
        <v>88.2</v>
      </c>
      <c r="H6" s="65">
        <v>86.8</v>
      </c>
      <c r="I6" s="65">
        <v>87.44</v>
      </c>
      <c r="J6" s="65">
        <v>86.47</v>
      </c>
      <c r="K6" s="65">
        <v>85.82</v>
      </c>
      <c r="L6" s="65">
        <v>86.53</v>
      </c>
      <c r="M6" s="65">
        <v>86.22</v>
      </c>
      <c r="N6" s="65">
        <v>86.84</v>
      </c>
      <c r="O6" s="65">
        <v>86.37</v>
      </c>
      <c r="P6" s="65">
        <v>81.81</v>
      </c>
      <c r="Q6" s="65">
        <v>82.04</v>
      </c>
      <c r="R6" s="65">
        <v>81.349999999999994</v>
      </c>
      <c r="S6" s="65">
        <v>83.6</v>
      </c>
      <c r="T6" s="65">
        <v>84.01</v>
      </c>
      <c r="U6" s="65">
        <v>84.97</v>
      </c>
      <c r="V6" s="65">
        <v>88.25</v>
      </c>
      <c r="W6" s="65">
        <v>89.5</v>
      </c>
      <c r="X6" s="65">
        <v>92.07</v>
      </c>
      <c r="Y6" s="65">
        <v>94.83</v>
      </c>
      <c r="Z6" s="65">
        <v>99.18</v>
      </c>
      <c r="AA6" s="65">
        <v>99.83</v>
      </c>
      <c r="AB6" s="65">
        <v>100.36</v>
      </c>
      <c r="AC6" s="65">
        <v>100.64</v>
      </c>
      <c r="AD6" s="65">
        <v>101.55</v>
      </c>
      <c r="AE6" s="65">
        <v>97.93</v>
      </c>
      <c r="AF6" s="65">
        <v>98.89</v>
      </c>
      <c r="AG6" s="65">
        <v>102.87</v>
      </c>
      <c r="AH6" s="65">
        <v>104.85</v>
      </c>
      <c r="AI6" s="65">
        <v>104.66</v>
      </c>
      <c r="AJ6" s="65">
        <v>100.34</v>
      </c>
      <c r="AK6" s="65">
        <v>102.7</v>
      </c>
      <c r="AL6" s="65">
        <v>108.5</v>
      </c>
      <c r="AM6" s="65">
        <v>115.93</v>
      </c>
      <c r="AN6" s="65">
        <v>112.11</v>
      </c>
      <c r="AO6" s="65">
        <v>100.13</v>
      </c>
      <c r="AP6" s="65">
        <v>95.45</v>
      </c>
      <c r="AQ6" s="65">
        <v>99.62</v>
      </c>
      <c r="AR6" s="65">
        <v>106.19</v>
      </c>
      <c r="AS6" s="65">
        <v>106.99</v>
      </c>
      <c r="AT6" s="76" t="s">
        <v>67</v>
      </c>
      <c r="AU6" s="76" t="s">
        <v>67</v>
      </c>
      <c r="AV6" s="76" t="s">
        <v>67</v>
      </c>
      <c r="AW6" s="76" t="s">
        <v>67</v>
      </c>
      <c r="AX6" s="76" t="s">
        <v>67</v>
      </c>
      <c r="AY6" s="76" t="s">
        <v>67</v>
      </c>
      <c r="AZ6" s="76" t="s">
        <v>67</v>
      </c>
      <c r="BA6" s="76" t="s">
        <v>67</v>
      </c>
      <c r="BB6" s="76" t="s">
        <v>67</v>
      </c>
      <c r="BC6" s="76" t="s">
        <v>67</v>
      </c>
      <c r="BD6" s="76" t="s">
        <v>67</v>
      </c>
      <c r="BE6" s="76" t="s">
        <v>67</v>
      </c>
      <c r="BF6" s="76" t="s">
        <v>67</v>
      </c>
      <c r="BG6" s="76" t="s">
        <v>67</v>
      </c>
      <c r="BH6" s="76" t="s">
        <v>67</v>
      </c>
      <c r="BI6" s="76" t="s">
        <v>67</v>
      </c>
      <c r="BJ6" s="76" t="s">
        <v>67</v>
      </c>
      <c r="BK6" s="76" t="s">
        <v>67</v>
      </c>
      <c r="BL6" s="76" t="s">
        <v>67</v>
      </c>
      <c r="BM6" s="76" t="s">
        <v>67</v>
      </c>
      <c r="BN6" s="76" t="s">
        <v>67</v>
      </c>
      <c r="BO6" s="65" t="s">
        <v>67</v>
      </c>
    </row>
    <row r="7" spans="1:67">
      <c r="A7" s="116" t="s">
        <v>69</v>
      </c>
      <c r="B7" s="14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33"/>
    </row>
    <row r="8" spans="1:67">
      <c r="A8" s="16" t="s">
        <v>72</v>
      </c>
      <c r="B8" s="67">
        <v>24.05</v>
      </c>
      <c r="C8" s="67">
        <v>19.489999999999998</v>
      </c>
      <c r="D8" s="67">
        <v>18.91</v>
      </c>
      <c r="E8" s="67">
        <v>12.79</v>
      </c>
      <c r="F8" s="67">
        <v>9.0299999999999994</v>
      </c>
      <c r="G8" s="67">
        <v>10.56</v>
      </c>
      <c r="H8" s="67">
        <v>12.3</v>
      </c>
      <c r="I8" s="67">
        <v>11.59</v>
      </c>
      <c r="J8" s="67">
        <v>11.26</v>
      </c>
      <c r="K8" s="67">
        <v>11.11</v>
      </c>
      <c r="L8" s="67">
        <v>10.32</v>
      </c>
      <c r="M8" s="67">
        <v>8.99</v>
      </c>
      <c r="N8" s="67">
        <v>7.83</v>
      </c>
      <c r="O8" s="67">
        <v>5.95</v>
      </c>
      <c r="P8" s="67">
        <v>5.28</v>
      </c>
      <c r="Q8" s="67">
        <v>5.17</v>
      </c>
      <c r="R8" s="67">
        <v>5.96</v>
      </c>
      <c r="S8" s="67">
        <v>6.99</v>
      </c>
      <c r="T8" s="67">
        <v>7.39</v>
      </c>
      <c r="U8" s="67">
        <v>7.43</v>
      </c>
      <c r="V8" s="67">
        <v>7.29</v>
      </c>
      <c r="W8" s="67">
        <v>6.93</v>
      </c>
      <c r="X8" s="67">
        <v>6.88</v>
      </c>
      <c r="Y8" s="67">
        <v>6.92</v>
      </c>
      <c r="Z8" s="67">
        <v>6.4</v>
      </c>
      <c r="AA8" s="67">
        <v>6.37</v>
      </c>
      <c r="AB8" s="67">
        <v>6.25</v>
      </c>
      <c r="AC8" s="67">
        <v>5.71</v>
      </c>
      <c r="AD8" s="67">
        <v>5.92</v>
      </c>
      <c r="AE8" s="67">
        <v>6.16</v>
      </c>
      <c r="AF8" s="67">
        <v>6.64</v>
      </c>
      <c r="AG8" s="67">
        <v>7.23</v>
      </c>
      <c r="AH8" s="67">
        <v>7.76</v>
      </c>
      <c r="AI8" s="67">
        <v>8.4600000000000009</v>
      </c>
      <c r="AJ8" s="67">
        <v>9.17</v>
      </c>
      <c r="AK8" s="67">
        <v>9.26</v>
      </c>
      <c r="AL8" s="67">
        <v>9.51</v>
      </c>
      <c r="AM8" s="67">
        <v>9.66</v>
      </c>
      <c r="AN8" s="67">
        <v>9.94</v>
      </c>
      <c r="AO8" s="67">
        <v>9.76</v>
      </c>
      <c r="AP8" s="67">
        <v>8.57</v>
      </c>
      <c r="AQ8" s="67">
        <v>5.97</v>
      </c>
      <c r="AR8" s="67">
        <v>4.34</v>
      </c>
      <c r="AS8" s="67">
        <v>3.34</v>
      </c>
      <c r="AT8" s="67">
        <v>3.17</v>
      </c>
      <c r="AU8" s="67">
        <v>3.03</v>
      </c>
      <c r="AV8" s="67">
        <v>3.02</v>
      </c>
      <c r="AW8" s="67">
        <v>3.14</v>
      </c>
      <c r="AX8" s="67">
        <v>3.83</v>
      </c>
      <c r="AY8" s="67">
        <v>4.4800000000000004</v>
      </c>
      <c r="AZ8" s="67">
        <v>4.67</v>
      </c>
      <c r="BA8" s="67">
        <v>5.0199999999999996</v>
      </c>
      <c r="BB8" s="67">
        <v>5.27</v>
      </c>
      <c r="BC8" s="67">
        <v>5.07</v>
      </c>
      <c r="BD8" s="67">
        <v>4.6500000000000004</v>
      </c>
      <c r="BE8" s="67">
        <v>3.95</v>
      </c>
      <c r="BF8" s="67">
        <v>3.16</v>
      </c>
      <c r="BG8" s="67">
        <v>3.24</v>
      </c>
      <c r="BH8" s="67">
        <v>3.25</v>
      </c>
      <c r="BI8" s="67">
        <v>3.21</v>
      </c>
      <c r="BJ8" s="67">
        <v>3.51</v>
      </c>
      <c r="BK8" s="67">
        <v>4.1500000000000004</v>
      </c>
      <c r="BL8" s="67">
        <v>4.53</v>
      </c>
      <c r="BM8" s="67">
        <v>4.51</v>
      </c>
      <c r="BN8" s="67" t="s">
        <v>67</v>
      </c>
    </row>
    <row r="9" spans="1:67">
      <c r="A9" s="16" t="s">
        <v>73</v>
      </c>
      <c r="B9" s="67">
        <v>15.32</v>
      </c>
      <c r="C9" s="67">
        <v>10.02</v>
      </c>
      <c r="D9" s="67">
        <v>9.1300000000000008</v>
      </c>
      <c r="E9" s="67">
        <v>9.39</v>
      </c>
      <c r="F9" s="67">
        <v>8.9600000000000009</v>
      </c>
      <c r="G9" s="67">
        <v>9.8699999999999992</v>
      </c>
      <c r="H9" s="67">
        <v>9.19</v>
      </c>
      <c r="I9" s="67">
        <v>8.85</v>
      </c>
      <c r="J9" s="67">
        <v>8.11</v>
      </c>
      <c r="K9" s="67">
        <v>7.92</v>
      </c>
      <c r="L9" s="67">
        <v>8.0299999999999994</v>
      </c>
      <c r="M9" s="67">
        <v>7.8</v>
      </c>
      <c r="N9" s="67">
        <v>6.64</v>
      </c>
      <c r="O9" s="67">
        <v>5.91</v>
      </c>
      <c r="P9" s="67">
        <v>6.03</v>
      </c>
      <c r="Q9" s="67">
        <v>6.8</v>
      </c>
      <c r="R9" s="67">
        <v>7.41</v>
      </c>
      <c r="S9" s="67">
        <v>7.59</v>
      </c>
      <c r="T9" s="67">
        <v>7.13</v>
      </c>
      <c r="U9" s="67">
        <v>6.4</v>
      </c>
      <c r="V9" s="67">
        <v>6.22</v>
      </c>
      <c r="W9" s="67">
        <v>5.64</v>
      </c>
      <c r="X9" s="67">
        <v>6.01</v>
      </c>
      <c r="Y9" s="67">
        <v>5.73</v>
      </c>
      <c r="Z9" s="67">
        <v>5.23</v>
      </c>
      <c r="AA9" s="67">
        <v>4.95</v>
      </c>
      <c r="AB9" s="67">
        <v>4.93</v>
      </c>
      <c r="AC9" s="67">
        <v>5.07</v>
      </c>
      <c r="AD9" s="67">
        <v>4.28</v>
      </c>
      <c r="AE9" s="67">
        <v>4.03</v>
      </c>
      <c r="AF9" s="67">
        <v>4.53</v>
      </c>
      <c r="AG9" s="67">
        <v>4.32</v>
      </c>
      <c r="AH9" s="67">
        <v>5.24</v>
      </c>
      <c r="AI9" s="67">
        <v>6.17</v>
      </c>
      <c r="AJ9" s="67">
        <v>5.33</v>
      </c>
      <c r="AK9" s="67">
        <v>5.42</v>
      </c>
      <c r="AL9" s="67">
        <v>6.09</v>
      </c>
      <c r="AM9" s="67">
        <v>6.43</v>
      </c>
      <c r="AN9" s="67">
        <v>7.65</v>
      </c>
      <c r="AO9" s="67">
        <v>7.77</v>
      </c>
      <c r="AP9" s="67">
        <v>6.59</v>
      </c>
      <c r="AQ9" s="67">
        <v>4.76</v>
      </c>
      <c r="AR9" s="67">
        <v>3.2</v>
      </c>
      <c r="AS9" s="67">
        <v>2.02</v>
      </c>
      <c r="AT9" s="67">
        <v>2.1</v>
      </c>
      <c r="AU9" s="67">
        <v>2.27</v>
      </c>
      <c r="AV9" s="67">
        <v>2.71</v>
      </c>
      <c r="AW9" s="67">
        <v>3.22</v>
      </c>
      <c r="AX9" s="67">
        <v>3.06</v>
      </c>
      <c r="AY9" s="67">
        <v>3.44</v>
      </c>
      <c r="AZ9" s="67">
        <v>3.91</v>
      </c>
      <c r="BA9" s="67">
        <v>3.53</v>
      </c>
      <c r="BB9" s="67">
        <v>3.34</v>
      </c>
      <c r="BC9" s="67">
        <v>3.11</v>
      </c>
      <c r="BD9" s="67">
        <v>2.72</v>
      </c>
      <c r="BE9" s="67">
        <v>1.93</v>
      </c>
      <c r="BF9" s="67">
        <v>2.06</v>
      </c>
      <c r="BG9" s="67">
        <v>2.2400000000000002</v>
      </c>
      <c r="BH9" s="67">
        <v>1.84</v>
      </c>
      <c r="BI9" s="67">
        <v>2.27</v>
      </c>
      <c r="BJ9" s="67">
        <v>2.76</v>
      </c>
      <c r="BK9" s="67">
        <v>2.92</v>
      </c>
      <c r="BL9" s="67">
        <v>3.54</v>
      </c>
      <c r="BM9" s="67">
        <v>4.25</v>
      </c>
      <c r="BN9" s="67" t="s">
        <v>67</v>
      </c>
    </row>
    <row r="10" spans="1:67">
      <c r="A10" s="117" t="s">
        <v>150</v>
      </c>
      <c r="B10" s="76" t="s">
        <v>67</v>
      </c>
      <c r="C10" s="76" t="s">
        <v>67</v>
      </c>
      <c r="D10" s="76" t="s">
        <v>67</v>
      </c>
      <c r="E10" s="76" t="s">
        <v>67</v>
      </c>
      <c r="F10" s="67">
        <v>48489000</v>
      </c>
      <c r="G10" s="67">
        <v>48624000</v>
      </c>
      <c r="H10" s="67">
        <v>48780000</v>
      </c>
      <c r="I10" s="67">
        <v>48981000</v>
      </c>
      <c r="J10" s="67">
        <v>49251000</v>
      </c>
      <c r="K10" s="67">
        <v>49340000</v>
      </c>
      <c r="L10" s="67">
        <v>49419000</v>
      </c>
      <c r="M10" s="67">
        <v>49879000</v>
      </c>
      <c r="N10" s="67">
        <v>49911000</v>
      </c>
      <c r="O10" s="67">
        <v>50229000</v>
      </c>
      <c r="P10" s="67">
        <v>51018000</v>
      </c>
      <c r="Q10" s="67">
        <v>50690000</v>
      </c>
      <c r="R10" s="67">
        <v>50911000</v>
      </c>
      <c r="S10" s="67">
        <v>51687000</v>
      </c>
      <c r="T10" s="67">
        <v>52347000</v>
      </c>
      <c r="U10" s="67">
        <v>52841000</v>
      </c>
      <c r="V10" s="67">
        <v>53424000</v>
      </c>
      <c r="W10" s="67">
        <v>53431000</v>
      </c>
      <c r="X10" s="67">
        <v>53807000</v>
      </c>
      <c r="Y10" s="67">
        <v>55152000</v>
      </c>
      <c r="Z10" s="67">
        <v>55063000</v>
      </c>
      <c r="AA10" s="67">
        <v>56212000</v>
      </c>
      <c r="AB10" s="67">
        <v>56423000</v>
      </c>
      <c r="AC10" s="67">
        <v>56882000</v>
      </c>
      <c r="AD10" s="67">
        <v>58020000</v>
      </c>
      <c r="AE10" s="67">
        <v>59258000</v>
      </c>
      <c r="AF10" s="67">
        <v>60416000</v>
      </c>
      <c r="AG10" s="67">
        <v>61354000</v>
      </c>
      <c r="AH10" s="67">
        <v>62526000</v>
      </c>
      <c r="AI10" s="67">
        <v>63379000</v>
      </c>
      <c r="AJ10" s="67">
        <v>64804000</v>
      </c>
      <c r="AK10" s="67">
        <v>65621000</v>
      </c>
      <c r="AL10" s="67">
        <v>65975000</v>
      </c>
      <c r="AM10" s="67">
        <v>66288000</v>
      </c>
      <c r="AN10" s="67">
        <v>66544000</v>
      </c>
      <c r="AO10" s="67">
        <v>66500000</v>
      </c>
      <c r="AP10" s="67">
        <v>66334000</v>
      </c>
      <c r="AQ10" s="67">
        <v>66565000</v>
      </c>
      <c r="AR10" s="67">
        <v>66673000</v>
      </c>
      <c r="AS10" s="67">
        <v>68495000</v>
      </c>
      <c r="AT10" s="67">
        <v>69461000</v>
      </c>
      <c r="AU10" s="67">
        <v>70566000</v>
      </c>
      <c r="AV10" s="67">
        <v>71626000</v>
      </c>
      <c r="AW10" s="67">
        <v>72095000</v>
      </c>
      <c r="AX10" s="67">
        <v>74260000</v>
      </c>
      <c r="AY10" s="67">
        <v>74948000</v>
      </c>
      <c r="AZ10" s="67">
        <v>75578000</v>
      </c>
      <c r="BA10" s="67">
        <v>76471000</v>
      </c>
      <c r="BB10" s="67">
        <v>77112000</v>
      </c>
      <c r="BC10" s="67">
        <v>77834000</v>
      </c>
      <c r="BD10" s="67">
        <v>78456000</v>
      </c>
      <c r="BE10" s="67">
        <v>78885000</v>
      </c>
      <c r="BF10" s="67">
        <v>80118000</v>
      </c>
      <c r="BG10" s="67">
        <v>80986000</v>
      </c>
      <c r="BH10" s="67">
        <v>81812000</v>
      </c>
      <c r="BI10" s="67">
        <v>82446000</v>
      </c>
      <c r="BJ10" s="67">
        <v>83239000</v>
      </c>
      <c r="BK10" s="67">
        <v>84250000</v>
      </c>
      <c r="BL10" s="67">
        <v>85677000</v>
      </c>
      <c r="BM10" s="67" t="s">
        <v>67</v>
      </c>
    </row>
    <row r="11" spans="1:67">
      <c r="A11" s="118" t="s">
        <v>74</v>
      </c>
      <c r="B11" s="14">
        <v>80.25</v>
      </c>
      <c r="C11" s="13">
        <v>80.91</v>
      </c>
      <c r="D11" s="13">
        <v>81.93</v>
      </c>
      <c r="E11" s="13">
        <v>83.35</v>
      </c>
      <c r="F11" s="13">
        <v>83.59</v>
      </c>
      <c r="G11" s="13">
        <v>85.17</v>
      </c>
      <c r="H11" s="13">
        <v>85.28</v>
      </c>
      <c r="I11" s="13">
        <v>85.76</v>
      </c>
      <c r="J11" s="13">
        <v>85.52</v>
      </c>
      <c r="K11" s="13">
        <v>85.97</v>
      </c>
      <c r="L11" s="13">
        <v>85.7</v>
      </c>
      <c r="M11" s="13">
        <v>85.94</v>
      </c>
      <c r="N11" s="13">
        <v>86.73</v>
      </c>
      <c r="O11" s="13">
        <v>87.21</v>
      </c>
      <c r="P11" s="13">
        <v>87.63</v>
      </c>
      <c r="Q11" s="13">
        <v>87.69</v>
      </c>
      <c r="R11" s="13">
        <v>88.14</v>
      </c>
      <c r="S11" s="13">
        <v>88.96</v>
      </c>
      <c r="T11" s="13">
        <v>90.45</v>
      </c>
      <c r="U11" s="13">
        <v>91.51</v>
      </c>
      <c r="V11" s="13">
        <v>92.03</v>
      </c>
      <c r="W11" s="13">
        <v>92.71</v>
      </c>
      <c r="X11" s="13">
        <v>93.55</v>
      </c>
      <c r="Y11" s="13">
        <v>94.36</v>
      </c>
      <c r="Z11" s="13">
        <v>95.36</v>
      </c>
      <c r="AA11" s="13">
        <v>95.86</v>
      </c>
      <c r="AB11" s="13">
        <v>96.67</v>
      </c>
      <c r="AC11" s="13">
        <v>97.22</v>
      </c>
      <c r="AD11" s="13">
        <v>98.39</v>
      </c>
      <c r="AE11" s="13">
        <v>98.68</v>
      </c>
      <c r="AF11" s="13">
        <v>98.77</v>
      </c>
      <c r="AG11" s="13">
        <v>99.54</v>
      </c>
      <c r="AH11" s="13">
        <v>99.6</v>
      </c>
      <c r="AI11" s="13">
        <v>100.37</v>
      </c>
      <c r="AJ11" s="13">
        <v>101.04</v>
      </c>
      <c r="AK11" s="13">
        <v>101.4</v>
      </c>
      <c r="AL11" s="13">
        <v>100.71</v>
      </c>
      <c r="AM11" s="13">
        <v>101.21</v>
      </c>
      <c r="AN11" s="13">
        <v>100.72</v>
      </c>
      <c r="AO11" s="13">
        <v>98.6</v>
      </c>
      <c r="AP11" s="13">
        <v>97.23</v>
      </c>
      <c r="AQ11" s="13">
        <v>97.1</v>
      </c>
      <c r="AR11" s="13">
        <v>97.42</v>
      </c>
      <c r="AS11" s="13">
        <v>98.78</v>
      </c>
      <c r="AT11" s="13">
        <v>99.74</v>
      </c>
      <c r="AU11" s="13">
        <v>100.41</v>
      </c>
      <c r="AV11" s="13">
        <v>101.05</v>
      </c>
      <c r="AW11" s="13">
        <v>100.66</v>
      </c>
      <c r="AX11" s="13">
        <v>101.39</v>
      </c>
      <c r="AY11" s="13">
        <v>101.6</v>
      </c>
      <c r="AZ11" s="13">
        <v>102.75</v>
      </c>
      <c r="BA11" s="13">
        <v>103.32</v>
      </c>
      <c r="BB11" s="13">
        <v>103.74</v>
      </c>
      <c r="BC11" s="13">
        <v>104.38</v>
      </c>
      <c r="BD11" s="13">
        <v>104.39</v>
      </c>
      <c r="BE11" s="13">
        <v>105.1</v>
      </c>
      <c r="BF11" s="13">
        <v>105.56</v>
      </c>
      <c r="BG11" s="13">
        <v>106.73</v>
      </c>
      <c r="BH11" s="13">
        <v>107.66</v>
      </c>
      <c r="BI11" s="13">
        <v>107.08</v>
      </c>
      <c r="BJ11" s="13">
        <v>108.29</v>
      </c>
      <c r="BK11" s="13">
        <v>109.61</v>
      </c>
      <c r="BL11" s="13">
        <v>110.22</v>
      </c>
      <c r="BM11" s="13">
        <v>110.01</v>
      </c>
      <c r="BN11" s="33" t="s">
        <v>67</v>
      </c>
    </row>
    <row r="12" spans="1:67">
      <c r="A12" s="118" t="s">
        <v>75</v>
      </c>
      <c r="B12" s="14">
        <v>4.7300000000000004</v>
      </c>
      <c r="C12" s="13">
        <v>4.74</v>
      </c>
      <c r="D12" s="13">
        <v>5.09</v>
      </c>
      <c r="E12" s="13">
        <v>5.3</v>
      </c>
      <c r="F12" s="13">
        <v>5.67</v>
      </c>
      <c r="G12" s="13">
        <v>6.27</v>
      </c>
      <c r="H12" s="13">
        <v>6.52</v>
      </c>
      <c r="I12" s="13">
        <v>6.47</v>
      </c>
      <c r="J12" s="13">
        <v>5.59</v>
      </c>
      <c r="K12" s="13">
        <v>4.32</v>
      </c>
      <c r="L12" s="13">
        <v>3.49</v>
      </c>
      <c r="M12" s="13">
        <v>2.13</v>
      </c>
      <c r="N12" s="13">
        <v>1.73</v>
      </c>
      <c r="O12" s="13">
        <v>1.75</v>
      </c>
      <c r="P12" s="13">
        <v>1.74</v>
      </c>
      <c r="Q12" s="13">
        <v>1.44</v>
      </c>
      <c r="R12" s="13">
        <v>1.25</v>
      </c>
      <c r="S12" s="13">
        <v>1.24</v>
      </c>
      <c r="T12" s="13">
        <v>1.01</v>
      </c>
      <c r="U12" s="13">
        <v>0.99</v>
      </c>
      <c r="V12" s="13">
        <v>1</v>
      </c>
      <c r="W12" s="13">
        <v>1.01</v>
      </c>
      <c r="X12" s="13">
        <v>1.44</v>
      </c>
      <c r="Y12" s="13">
        <v>1.94</v>
      </c>
      <c r="Z12" s="13">
        <v>2.4700000000000002</v>
      </c>
      <c r="AA12" s="13">
        <v>2.94</v>
      </c>
      <c r="AB12" s="13">
        <v>3.46</v>
      </c>
      <c r="AC12" s="13">
        <v>3.97</v>
      </c>
      <c r="AD12" s="13">
        <v>4.45</v>
      </c>
      <c r="AE12" s="13">
        <v>4.9000000000000004</v>
      </c>
      <c r="AF12" s="13">
        <v>5.25</v>
      </c>
      <c r="AG12" s="13">
        <v>5.24</v>
      </c>
      <c r="AH12" s="13">
        <v>5.25</v>
      </c>
      <c r="AI12" s="13">
        <v>5.25</v>
      </c>
      <c r="AJ12" s="13">
        <v>5.07</v>
      </c>
      <c r="AK12" s="13">
        <v>4.49</v>
      </c>
      <c r="AL12" s="13">
        <v>3.17</v>
      </c>
      <c r="AM12" s="13">
        <v>2.08</v>
      </c>
      <c r="AN12" s="13">
        <v>1.94</v>
      </c>
      <c r="AO12" s="13">
        <v>0.5</v>
      </c>
      <c r="AP12" s="13">
        <v>0.18</v>
      </c>
      <c r="AQ12" s="13">
        <v>0.18</v>
      </c>
      <c r="AR12" s="13">
        <v>0.15</v>
      </c>
      <c r="AS12" s="13">
        <v>0.13</v>
      </c>
      <c r="AT12" s="13">
        <v>0.19</v>
      </c>
      <c r="AU12" s="13">
        <v>0.18</v>
      </c>
      <c r="AV12" s="13">
        <v>0.18</v>
      </c>
      <c r="AW12" s="13">
        <v>0.15</v>
      </c>
      <c r="AX12" s="13">
        <v>0.09</v>
      </c>
      <c r="AY12" s="13">
        <v>0.08</v>
      </c>
      <c r="AZ12" s="13">
        <v>7.0000000000000007E-2</v>
      </c>
      <c r="BA12" s="13">
        <v>0.1</v>
      </c>
      <c r="BB12" s="13">
        <v>0.15</v>
      </c>
      <c r="BC12" s="13">
        <v>0.14000000000000001</v>
      </c>
      <c r="BD12" s="13">
        <v>0.16</v>
      </c>
      <c r="BE12" s="13">
        <v>0.14000000000000001</v>
      </c>
      <c r="BF12" s="13">
        <v>0.11</v>
      </c>
      <c r="BG12" s="13">
        <v>0.08</v>
      </c>
      <c r="BH12" s="13">
        <v>0.08</v>
      </c>
      <c r="BI12" s="13">
        <v>7.0000000000000007E-2</v>
      </c>
      <c r="BJ12" s="13">
        <v>0.09</v>
      </c>
      <c r="BK12" s="13">
        <v>0.09</v>
      </c>
      <c r="BL12" s="13">
        <v>0.1</v>
      </c>
      <c r="BM12" s="13">
        <v>0.11</v>
      </c>
      <c r="BN12" s="33" t="s">
        <v>67</v>
      </c>
    </row>
    <row r="13" spans="1:67">
      <c r="A13" s="118" t="s">
        <v>76</v>
      </c>
      <c r="B13" s="14">
        <v>1.66</v>
      </c>
      <c r="C13" s="13">
        <v>2.1</v>
      </c>
      <c r="D13" s="13">
        <v>2.34</v>
      </c>
      <c r="E13" s="13">
        <v>2.62</v>
      </c>
      <c r="F13" s="13">
        <v>3.24</v>
      </c>
      <c r="G13" s="13">
        <v>3.32</v>
      </c>
      <c r="H13" s="13">
        <v>3.5</v>
      </c>
      <c r="I13" s="13">
        <v>3.42</v>
      </c>
      <c r="J13" s="13">
        <v>3.39</v>
      </c>
      <c r="K13" s="13">
        <v>3.37</v>
      </c>
      <c r="L13" s="13">
        <v>2.69</v>
      </c>
      <c r="M13" s="13">
        <v>1.85</v>
      </c>
      <c r="N13" s="13">
        <v>1.25</v>
      </c>
      <c r="O13" s="13">
        <v>1.29</v>
      </c>
      <c r="P13" s="13">
        <v>1.59</v>
      </c>
      <c r="Q13" s="13">
        <v>2.2000000000000002</v>
      </c>
      <c r="R13" s="13">
        <v>2.86</v>
      </c>
      <c r="S13" s="13">
        <v>2.13</v>
      </c>
      <c r="T13" s="13">
        <v>2.19</v>
      </c>
      <c r="U13" s="13">
        <v>1.89</v>
      </c>
      <c r="V13" s="13">
        <v>1.78</v>
      </c>
      <c r="W13" s="13">
        <v>2.86</v>
      </c>
      <c r="X13" s="13">
        <v>2.72</v>
      </c>
      <c r="Y13" s="13">
        <v>3.32</v>
      </c>
      <c r="Z13" s="13">
        <v>3.04</v>
      </c>
      <c r="AA13" s="13">
        <v>2.94</v>
      </c>
      <c r="AB13" s="13">
        <v>3.83</v>
      </c>
      <c r="AC13" s="13">
        <v>3.73</v>
      </c>
      <c r="AD13" s="13">
        <v>3.64</v>
      </c>
      <c r="AE13" s="13">
        <v>4.01</v>
      </c>
      <c r="AF13" s="13">
        <v>3.33</v>
      </c>
      <c r="AG13" s="13">
        <v>1.93</v>
      </c>
      <c r="AH13" s="13">
        <v>2.42</v>
      </c>
      <c r="AI13" s="13">
        <v>2.65</v>
      </c>
      <c r="AJ13" s="13">
        <v>2.36</v>
      </c>
      <c r="AK13" s="13">
        <v>3.97</v>
      </c>
      <c r="AL13" s="13">
        <v>4.09</v>
      </c>
      <c r="AM13" s="13">
        <v>4.37</v>
      </c>
      <c r="AN13" s="13">
        <v>5.3</v>
      </c>
      <c r="AO13" s="13">
        <v>1.6</v>
      </c>
      <c r="AP13" s="13">
        <v>-0.04</v>
      </c>
      <c r="AQ13" s="13">
        <v>-1.1499999999999999</v>
      </c>
      <c r="AR13" s="13">
        <v>-1.62</v>
      </c>
      <c r="AS13" s="13">
        <v>2.36</v>
      </c>
      <c r="AT13" s="13">
        <v>1.76</v>
      </c>
      <c r="AU13" s="13">
        <v>1.17</v>
      </c>
      <c r="AV13" s="13">
        <v>1.27</v>
      </c>
      <c r="AW13" s="13">
        <v>2.14</v>
      </c>
      <c r="AX13" s="13">
        <v>3.43</v>
      </c>
      <c r="AY13" s="13">
        <v>3.75</v>
      </c>
      <c r="AZ13" s="13">
        <v>3.29</v>
      </c>
      <c r="BA13" s="13">
        <v>2.81</v>
      </c>
      <c r="BB13" s="13">
        <v>1.88</v>
      </c>
      <c r="BC13" s="13">
        <v>1.69</v>
      </c>
      <c r="BD13" s="13">
        <v>1.88</v>
      </c>
      <c r="BE13" s="13">
        <v>1.68</v>
      </c>
      <c r="BF13" s="13">
        <v>1.39</v>
      </c>
      <c r="BG13" s="13">
        <v>1.55</v>
      </c>
      <c r="BH13" s="13">
        <v>1.23</v>
      </c>
      <c r="BI13" s="13">
        <v>1.4</v>
      </c>
      <c r="BJ13" s="13">
        <v>2.0499999999999998</v>
      </c>
      <c r="BK13" s="13">
        <v>1.78</v>
      </c>
      <c r="BL13" s="13">
        <v>1.24</v>
      </c>
      <c r="BM13" s="13">
        <v>-0.06</v>
      </c>
      <c r="BN13" s="33" t="s">
        <v>67</v>
      </c>
    </row>
    <row r="14" spans="1:67">
      <c r="A14" s="118" t="s">
        <v>77</v>
      </c>
      <c r="B14" s="14">
        <v>1904675</v>
      </c>
      <c r="C14" s="13">
        <v>1932875</v>
      </c>
      <c r="D14" s="13">
        <v>1954825</v>
      </c>
      <c r="E14" s="13">
        <v>1983525</v>
      </c>
      <c r="F14" s="13">
        <v>2013725</v>
      </c>
      <c r="G14" s="13">
        <v>2033050</v>
      </c>
      <c r="H14" s="13">
        <v>2052825</v>
      </c>
      <c r="I14" s="13">
        <v>2071100</v>
      </c>
      <c r="J14" s="13">
        <v>2079850</v>
      </c>
      <c r="K14" s="13">
        <v>2085200</v>
      </c>
      <c r="L14" s="13">
        <v>2092800</v>
      </c>
      <c r="M14" s="13">
        <v>2124775</v>
      </c>
      <c r="N14" s="13">
        <v>2131150</v>
      </c>
      <c r="O14" s="13">
        <v>2142025</v>
      </c>
      <c r="P14" s="13">
        <v>2157000</v>
      </c>
      <c r="Q14" s="13">
        <v>2168600</v>
      </c>
      <c r="R14" s="13">
        <v>2178125</v>
      </c>
      <c r="S14" s="13">
        <v>2202375</v>
      </c>
      <c r="T14" s="13">
        <v>2234850</v>
      </c>
      <c r="U14" s="13">
        <v>2252200</v>
      </c>
      <c r="V14" s="13">
        <v>2274100</v>
      </c>
      <c r="W14" s="13">
        <v>2288875</v>
      </c>
      <c r="X14" s="13">
        <v>2310750</v>
      </c>
      <c r="Y14" s="13">
        <v>2334450</v>
      </c>
      <c r="Z14" s="13">
        <v>2352300</v>
      </c>
      <c r="AA14" s="13">
        <v>2377875</v>
      </c>
      <c r="AB14" s="13">
        <v>2396300</v>
      </c>
      <c r="AC14" s="13">
        <v>2405325</v>
      </c>
      <c r="AD14" s="13">
        <v>2432300</v>
      </c>
      <c r="AE14" s="13">
        <v>2445250</v>
      </c>
      <c r="AF14" s="13">
        <v>2459525</v>
      </c>
      <c r="AG14" s="13">
        <v>2484600</v>
      </c>
      <c r="AH14" s="13">
        <v>2497675</v>
      </c>
      <c r="AI14" s="13">
        <v>2506150</v>
      </c>
      <c r="AJ14" s="13">
        <v>2517300</v>
      </c>
      <c r="AK14" s="13">
        <v>2520450</v>
      </c>
      <c r="AL14" s="13">
        <v>2515250</v>
      </c>
      <c r="AM14" s="13">
        <v>2519475</v>
      </c>
      <c r="AN14" s="13">
        <v>2501275</v>
      </c>
      <c r="AO14" s="13">
        <v>2471175</v>
      </c>
      <c r="AP14" s="13">
        <v>2462700</v>
      </c>
      <c r="AQ14" s="13">
        <v>2451600</v>
      </c>
      <c r="AR14" s="13">
        <v>2466475</v>
      </c>
      <c r="AS14" s="13">
        <v>2479425</v>
      </c>
      <c r="AT14" s="13">
        <v>2499600</v>
      </c>
      <c r="AU14" s="13">
        <v>2515775</v>
      </c>
      <c r="AV14" s="13">
        <v>2541525</v>
      </c>
      <c r="AW14" s="13">
        <v>2554275</v>
      </c>
      <c r="AX14" s="13">
        <v>2559425</v>
      </c>
      <c r="AY14" s="13">
        <v>2570550</v>
      </c>
      <c r="AZ14" s="13">
        <v>2579200</v>
      </c>
      <c r="BA14" s="13">
        <v>2596900</v>
      </c>
      <c r="BB14" s="13">
        <v>2605050</v>
      </c>
      <c r="BC14" s="13">
        <v>2617600</v>
      </c>
      <c r="BD14" s="13">
        <v>2630150</v>
      </c>
      <c r="BE14" s="13">
        <v>2653425</v>
      </c>
      <c r="BF14" s="13">
        <v>2665100</v>
      </c>
      <c r="BG14" s="13">
        <v>2678325</v>
      </c>
      <c r="BH14" s="13">
        <v>2702850</v>
      </c>
      <c r="BI14" s="13">
        <v>2711075</v>
      </c>
      <c r="BJ14" s="13">
        <v>2728150</v>
      </c>
      <c r="BK14" s="13">
        <v>2749875</v>
      </c>
      <c r="BL14" s="13">
        <v>2779900</v>
      </c>
      <c r="BM14" s="13">
        <v>2793275</v>
      </c>
    </row>
    <row r="15" spans="1:67">
      <c r="A15" s="119" t="s">
        <v>125</v>
      </c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</row>
    <row r="16" spans="1:67">
      <c r="A16" s="119" t="s">
        <v>126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</row>
    <row r="17" spans="1:66">
      <c r="A17" s="120" t="s">
        <v>127</v>
      </c>
      <c r="B17" s="67">
        <v>278103</v>
      </c>
      <c r="C17" s="67">
        <v>278864</v>
      </c>
      <c r="D17" s="67">
        <v>279751</v>
      </c>
      <c r="E17" s="67">
        <v>280592</v>
      </c>
      <c r="F17" s="67">
        <v>281304</v>
      </c>
      <c r="G17" s="67">
        <v>282002</v>
      </c>
      <c r="H17" s="67">
        <v>282769</v>
      </c>
      <c r="I17" s="67">
        <v>283518</v>
      </c>
      <c r="J17" s="67">
        <v>284169</v>
      </c>
      <c r="K17" s="67">
        <v>284838</v>
      </c>
      <c r="L17" s="67">
        <v>285584</v>
      </c>
      <c r="M17" s="67">
        <v>286311</v>
      </c>
      <c r="N17" s="67">
        <v>286935</v>
      </c>
      <c r="O17" s="67">
        <v>287574</v>
      </c>
      <c r="P17" s="67">
        <v>288303</v>
      </c>
      <c r="Q17" s="67">
        <v>289007</v>
      </c>
      <c r="R17" s="67">
        <v>289609</v>
      </c>
      <c r="S17" s="67">
        <v>290253</v>
      </c>
      <c r="T17" s="67">
        <v>290974</v>
      </c>
      <c r="U17" s="67">
        <v>291669</v>
      </c>
      <c r="V17" s="67">
        <v>292237</v>
      </c>
      <c r="W17" s="67">
        <v>292875</v>
      </c>
      <c r="X17" s="67">
        <v>293603</v>
      </c>
      <c r="Y17" s="67">
        <v>294334</v>
      </c>
      <c r="Z17" s="67">
        <v>294957</v>
      </c>
      <c r="AA17" s="67">
        <v>295588</v>
      </c>
      <c r="AB17" s="67">
        <v>296340</v>
      </c>
      <c r="AC17" s="67">
        <v>297086</v>
      </c>
      <c r="AD17" s="67">
        <v>297736</v>
      </c>
      <c r="AE17" s="67">
        <v>298408</v>
      </c>
      <c r="AF17" s="67">
        <v>299180</v>
      </c>
      <c r="AG17" s="67">
        <v>299946</v>
      </c>
      <c r="AH17" s="67">
        <v>300609</v>
      </c>
      <c r="AI17" s="67">
        <v>301284</v>
      </c>
      <c r="AJ17" s="67">
        <v>302062</v>
      </c>
      <c r="AK17" s="67">
        <v>302829</v>
      </c>
      <c r="AL17" s="67">
        <v>303494</v>
      </c>
      <c r="AM17" s="67">
        <v>304160</v>
      </c>
      <c r="AN17" s="67">
        <v>304902</v>
      </c>
      <c r="AO17" s="67">
        <v>305616</v>
      </c>
      <c r="AP17" s="67">
        <v>306237</v>
      </c>
      <c r="AQ17" s="67">
        <v>306866</v>
      </c>
      <c r="AR17" s="67">
        <v>307573</v>
      </c>
      <c r="AS17" s="67">
        <v>308900</v>
      </c>
      <c r="AT17" s="67">
        <v>309457</v>
      </c>
      <c r="AU17" s="67">
        <v>310067</v>
      </c>
      <c r="AV17" s="67">
        <v>310680</v>
      </c>
      <c r="AW17" s="67">
        <v>311191</v>
      </c>
      <c r="AX17" s="67">
        <v>311708</v>
      </c>
      <c r="AY17" s="67">
        <v>312321</v>
      </c>
      <c r="AZ17" s="67">
        <v>312915</v>
      </c>
      <c r="BA17" s="67">
        <v>313407</v>
      </c>
      <c r="BB17" s="67">
        <v>313920</v>
      </c>
      <c r="BC17" s="67">
        <v>314532</v>
      </c>
      <c r="BD17" s="67">
        <v>315125</v>
      </c>
      <c r="BE17" s="67">
        <v>315620</v>
      </c>
      <c r="BF17" s="67">
        <v>316140</v>
      </c>
      <c r="BG17" s="67">
        <v>316754</v>
      </c>
      <c r="BH17" s="67">
        <v>317765</v>
      </c>
      <c r="BI17" s="67">
        <v>318288</v>
      </c>
      <c r="BJ17" s="67">
        <v>318833</v>
      </c>
      <c r="BK17" s="67">
        <v>319470</v>
      </c>
      <c r="BL17" s="67">
        <v>320100</v>
      </c>
      <c r="BM17" s="67">
        <v>320623</v>
      </c>
    </row>
    <row r="18" spans="1:66" s="3" customFormat="1">
      <c r="A18" s="121" t="s">
        <v>128</v>
      </c>
      <c r="B18" s="115" t="s">
        <v>129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/>
    </row>
    <row r="19" spans="1:66" s="3" customFormat="1">
      <c r="A19" s="122" t="s">
        <v>151</v>
      </c>
      <c r="B19" s="76" t="s">
        <v>67</v>
      </c>
      <c r="C19" s="76" t="s">
        <v>67</v>
      </c>
      <c r="D19" s="76" t="s">
        <v>67</v>
      </c>
      <c r="E19" s="76" t="s">
        <v>67</v>
      </c>
      <c r="F19" s="67">
        <v>70988000</v>
      </c>
      <c r="G19" s="67">
        <v>71020000</v>
      </c>
      <c r="H19" s="67">
        <v>71412000</v>
      </c>
      <c r="I19" s="67">
        <v>71341000</v>
      </c>
      <c r="J19" s="67">
        <v>71838000</v>
      </c>
      <c r="K19" s="67">
        <v>72027000</v>
      </c>
      <c r="L19" s="67">
        <v>72623000</v>
      </c>
      <c r="M19" s="67">
        <v>73051000</v>
      </c>
      <c r="N19" s="67">
        <v>72405000</v>
      </c>
      <c r="O19" s="67">
        <v>74900000</v>
      </c>
      <c r="P19" s="67">
        <v>74639000</v>
      </c>
      <c r="Q19" s="67">
        <v>74845000</v>
      </c>
      <c r="R19" s="67">
        <v>75431000</v>
      </c>
      <c r="S19" s="67">
        <v>76726000</v>
      </c>
      <c r="T19" s="67">
        <v>77626000</v>
      </c>
      <c r="U19" s="67">
        <v>78635000</v>
      </c>
      <c r="V19" s="67">
        <v>80090000</v>
      </c>
      <c r="W19" s="67">
        <v>80094000</v>
      </c>
      <c r="X19" s="67">
        <v>81049000</v>
      </c>
      <c r="Y19" s="67">
        <v>83633000</v>
      </c>
      <c r="Z19" s="67">
        <v>83438000</v>
      </c>
      <c r="AA19" s="67">
        <v>84913000</v>
      </c>
      <c r="AB19" s="67">
        <v>85405000</v>
      </c>
      <c r="AC19" s="67">
        <v>86400000</v>
      </c>
      <c r="AD19" s="67">
        <v>87933000</v>
      </c>
      <c r="AE19" s="67">
        <v>89868000</v>
      </c>
      <c r="AF19" s="67">
        <v>91918000</v>
      </c>
      <c r="AG19" s="67">
        <v>93219000</v>
      </c>
      <c r="AH19" s="67">
        <v>94927000</v>
      </c>
      <c r="AI19" s="67">
        <v>95514000</v>
      </c>
      <c r="AJ19" s="67">
        <v>97595000</v>
      </c>
      <c r="AK19" s="67">
        <v>99947000</v>
      </c>
      <c r="AL19" s="67">
        <v>99688000</v>
      </c>
      <c r="AM19" s="67">
        <v>100575000</v>
      </c>
      <c r="AN19" s="67">
        <v>101160000</v>
      </c>
      <c r="AO19" s="67">
        <v>100321000</v>
      </c>
      <c r="AP19" s="67">
        <v>100821000</v>
      </c>
      <c r="AQ19" s="67">
        <v>101770000</v>
      </c>
      <c r="AR19" s="67">
        <v>102513000</v>
      </c>
      <c r="AS19" s="67">
        <v>104419000</v>
      </c>
      <c r="AT19" s="67">
        <v>105370000</v>
      </c>
      <c r="AU19" s="67">
        <v>106063000</v>
      </c>
      <c r="AV19" s="67">
        <v>108747000</v>
      </c>
      <c r="AW19" s="67">
        <v>110357000</v>
      </c>
      <c r="AX19" s="67">
        <v>112159000</v>
      </c>
      <c r="AY19" s="67">
        <v>114445000</v>
      </c>
      <c r="AZ19" s="67">
        <v>115617000</v>
      </c>
      <c r="BA19" s="67">
        <v>116823000</v>
      </c>
      <c r="BB19" s="67">
        <v>117784000</v>
      </c>
      <c r="BC19" s="67">
        <v>117334000</v>
      </c>
      <c r="BD19" s="67">
        <v>118939000</v>
      </c>
      <c r="BE19" s="67">
        <v>120122000</v>
      </c>
      <c r="BF19" s="67">
        <v>123300000</v>
      </c>
      <c r="BG19" s="67">
        <v>124518000</v>
      </c>
      <c r="BH19" s="67">
        <v>126184000</v>
      </c>
      <c r="BI19" s="67">
        <v>127782000</v>
      </c>
      <c r="BJ19" s="67">
        <v>128545000</v>
      </c>
      <c r="BK19" s="67">
        <v>129687000</v>
      </c>
      <c r="BL19" s="67">
        <v>130605000</v>
      </c>
      <c r="BM19" s="67" t="s">
        <v>67</v>
      </c>
      <c r="BN19"/>
    </row>
    <row r="20" spans="1:66" s="3" customFormat="1">
      <c r="A20" s="123" t="s">
        <v>132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/>
    </row>
    <row r="21" spans="1:66">
      <c r="A21" s="124" t="s">
        <v>133</v>
      </c>
      <c r="B21" s="67">
        <v>2966175</v>
      </c>
      <c r="C21" s="67">
        <v>2990625</v>
      </c>
      <c r="D21" s="67">
        <v>3028275</v>
      </c>
      <c r="E21" s="67">
        <v>3080825</v>
      </c>
      <c r="F21" s="67">
        <v>3089775</v>
      </c>
      <c r="G21" s="67">
        <v>3148125</v>
      </c>
      <c r="H21" s="67">
        <v>3151925</v>
      </c>
      <c r="I21" s="67">
        <v>3169825</v>
      </c>
      <c r="J21" s="67">
        <v>3160825</v>
      </c>
      <c r="K21" s="67">
        <v>3177575</v>
      </c>
      <c r="L21" s="67">
        <v>3167525</v>
      </c>
      <c r="M21" s="67">
        <v>3176325</v>
      </c>
      <c r="N21" s="67">
        <v>3205575</v>
      </c>
      <c r="O21" s="67">
        <v>3223250</v>
      </c>
      <c r="P21" s="67">
        <v>3238950</v>
      </c>
      <c r="Q21" s="67">
        <v>3241000</v>
      </c>
      <c r="R21" s="67">
        <v>3257800</v>
      </c>
      <c r="S21" s="67">
        <v>3288025</v>
      </c>
      <c r="T21" s="67">
        <v>3343100</v>
      </c>
      <c r="U21" s="67">
        <v>3382175</v>
      </c>
      <c r="V21" s="67">
        <v>3401625</v>
      </c>
      <c r="W21" s="67">
        <v>3426550</v>
      </c>
      <c r="X21" s="67">
        <v>3457700</v>
      </c>
      <c r="Y21" s="67">
        <v>3487600</v>
      </c>
      <c r="Z21" s="67">
        <v>3524775</v>
      </c>
      <c r="AA21" s="67">
        <v>3543175</v>
      </c>
      <c r="AB21" s="67">
        <v>3572950</v>
      </c>
      <c r="AC21" s="67">
        <v>3593350</v>
      </c>
      <c r="AD21" s="67">
        <v>3636525</v>
      </c>
      <c r="AE21" s="67">
        <v>3647400</v>
      </c>
      <c r="AF21" s="67">
        <v>3650650</v>
      </c>
      <c r="AG21" s="67">
        <v>3679225</v>
      </c>
      <c r="AH21" s="67">
        <v>3681500</v>
      </c>
      <c r="AI21" s="67">
        <v>3709675</v>
      </c>
      <c r="AJ21" s="67">
        <v>3734625</v>
      </c>
      <c r="AK21" s="67">
        <v>3747950</v>
      </c>
      <c r="AL21" s="67">
        <v>3722375</v>
      </c>
      <c r="AM21" s="67">
        <v>3740850</v>
      </c>
      <c r="AN21" s="67">
        <v>3722900</v>
      </c>
      <c r="AO21" s="67">
        <v>3644250</v>
      </c>
      <c r="AP21" s="67">
        <v>3593750</v>
      </c>
      <c r="AQ21" s="67">
        <v>3588900</v>
      </c>
      <c r="AR21" s="67">
        <v>3600625</v>
      </c>
      <c r="AS21" s="67">
        <v>3651200</v>
      </c>
      <c r="AT21" s="67">
        <v>3686475</v>
      </c>
      <c r="AU21" s="67">
        <v>3711375</v>
      </c>
      <c r="AV21" s="67">
        <v>3734750</v>
      </c>
      <c r="AW21" s="67">
        <v>3720325</v>
      </c>
      <c r="AX21" s="67">
        <v>3747400</v>
      </c>
      <c r="AY21" s="67">
        <v>3755275</v>
      </c>
      <c r="AZ21" s="67">
        <v>3797575</v>
      </c>
      <c r="BA21" s="67">
        <v>3818750</v>
      </c>
      <c r="BB21" s="67">
        <v>3834175</v>
      </c>
      <c r="BC21" s="67">
        <v>3857825</v>
      </c>
      <c r="BD21" s="67">
        <v>3858425</v>
      </c>
      <c r="BE21" s="67">
        <v>3884600</v>
      </c>
      <c r="BF21" s="67">
        <v>3901650</v>
      </c>
      <c r="BG21" s="67">
        <v>3944975</v>
      </c>
      <c r="BH21" s="67">
        <v>3979050</v>
      </c>
      <c r="BI21" s="67">
        <v>3957925</v>
      </c>
      <c r="BJ21" s="67">
        <v>4002600</v>
      </c>
      <c r="BK21" s="67">
        <v>4051400</v>
      </c>
      <c r="BL21" s="67">
        <v>4073675</v>
      </c>
      <c r="BM21" s="67">
        <v>4076200</v>
      </c>
    </row>
    <row r="22" spans="1:66">
      <c r="A22" s="96" t="s">
        <v>144</v>
      </c>
      <c r="B22" s="67">
        <v>8668.34</v>
      </c>
      <c r="C22" s="67">
        <v>8316.26</v>
      </c>
      <c r="D22" s="67">
        <v>7916.73</v>
      </c>
      <c r="E22" s="67">
        <v>8023.65</v>
      </c>
      <c r="F22" s="67">
        <v>8180.99</v>
      </c>
      <c r="G22" s="67">
        <v>8275.18</v>
      </c>
      <c r="H22" s="67">
        <v>8519.7199999999993</v>
      </c>
      <c r="I22" s="67">
        <v>8930.92</v>
      </c>
      <c r="J22" s="67">
        <v>9213.41</v>
      </c>
      <c r="K22" s="67">
        <v>9200.7000000000007</v>
      </c>
      <c r="L22" s="67">
        <v>9686.89</v>
      </c>
      <c r="M22" s="67">
        <v>10168</v>
      </c>
      <c r="N22" s="67">
        <v>10146.700000000001</v>
      </c>
      <c r="O22" s="67">
        <v>10730.3</v>
      </c>
      <c r="P22" s="67">
        <v>10639.1</v>
      </c>
      <c r="Q22" s="67">
        <v>10747.9</v>
      </c>
      <c r="R22" s="67">
        <v>10525.7</v>
      </c>
      <c r="S22" s="67">
        <v>10406.200000000001</v>
      </c>
      <c r="T22" s="67">
        <v>10756.4</v>
      </c>
      <c r="U22" s="67">
        <v>10800.9</v>
      </c>
      <c r="V22" s="67">
        <v>11209</v>
      </c>
      <c r="W22" s="67">
        <v>11478.4</v>
      </c>
      <c r="X22" s="67">
        <v>12012.1</v>
      </c>
      <c r="Y22" s="67">
        <v>13411.6</v>
      </c>
      <c r="Z22" s="67">
        <v>12659.7</v>
      </c>
      <c r="AA22" s="67">
        <v>13602.3</v>
      </c>
      <c r="AB22" s="67">
        <v>14800.4</v>
      </c>
      <c r="AC22" s="67">
        <v>14803.3</v>
      </c>
      <c r="AD22" s="67">
        <v>14979.8</v>
      </c>
      <c r="AE22" s="67">
        <v>14340.1</v>
      </c>
      <c r="AF22" s="67">
        <v>14891.6</v>
      </c>
      <c r="AG22" s="67">
        <v>15307.9</v>
      </c>
      <c r="AH22" s="67">
        <v>18858.2</v>
      </c>
      <c r="AI22" s="67">
        <v>19863.5</v>
      </c>
      <c r="AJ22" s="67">
        <v>20398.3</v>
      </c>
      <c r="AK22" s="67">
        <v>20779.5</v>
      </c>
      <c r="AL22" s="67">
        <v>21940.5</v>
      </c>
      <c r="AM22" s="67">
        <v>22658.7</v>
      </c>
      <c r="AN22" s="67">
        <v>23535.4</v>
      </c>
      <c r="AO22" s="67">
        <v>23490.7</v>
      </c>
      <c r="AP22" s="67">
        <v>23282.799999999999</v>
      </c>
      <c r="AQ22" s="67">
        <v>23159.8</v>
      </c>
      <c r="AR22" s="67">
        <v>24547.5</v>
      </c>
      <c r="AS22" s="67">
        <v>24908</v>
      </c>
      <c r="AT22" s="67">
        <v>25763.8</v>
      </c>
      <c r="AU22" s="67">
        <v>26633.200000000001</v>
      </c>
      <c r="AV22" s="67">
        <v>27778.1</v>
      </c>
      <c r="AW22" s="67">
        <v>29168.799999999999</v>
      </c>
      <c r="AX22" s="67">
        <v>30491.200000000001</v>
      </c>
      <c r="AY22" s="67">
        <v>31583.4</v>
      </c>
      <c r="AZ22" s="67">
        <v>31403.9</v>
      </c>
      <c r="BA22" s="67">
        <v>32203.1</v>
      </c>
      <c r="BB22" s="67">
        <v>33371.1</v>
      </c>
      <c r="BC22" s="67">
        <v>34864.5</v>
      </c>
      <c r="BD22" s="67">
        <v>36461.9</v>
      </c>
      <c r="BE22" s="67">
        <v>38347.300000000003</v>
      </c>
      <c r="BF22" s="67">
        <v>39957.800000000003</v>
      </c>
      <c r="BG22" s="67">
        <v>42161.7</v>
      </c>
      <c r="BH22" s="67">
        <v>42775.9</v>
      </c>
      <c r="BI22" s="67">
        <v>43408.1</v>
      </c>
      <c r="BJ22" s="67">
        <v>44584.7</v>
      </c>
      <c r="BK22" s="67">
        <v>46218.7</v>
      </c>
      <c r="BL22" s="67">
        <v>46425</v>
      </c>
      <c r="BM22" s="67">
        <v>46025.9</v>
      </c>
      <c r="BN22" s="67" t="s">
        <v>67</v>
      </c>
    </row>
    <row r="23" spans="1:66">
      <c r="A23" s="134" t="s">
        <v>166</v>
      </c>
      <c r="B23" s="35"/>
      <c r="C23" s="35"/>
      <c r="D23" s="35"/>
      <c r="E23" s="35"/>
      <c r="F23" s="133">
        <f>F10/F19</f>
        <v>0.68305910858173213</v>
      </c>
      <c r="G23" s="133">
        <f t="shared" ref="G23:BL23" si="0">G10/G19</f>
        <v>0.68465221064488879</v>
      </c>
      <c r="H23" s="133">
        <f t="shared" si="0"/>
        <v>0.68307847420601575</v>
      </c>
      <c r="I23" s="133">
        <f t="shared" si="0"/>
        <v>0.68657574185951975</v>
      </c>
      <c r="J23" s="133">
        <f t="shared" si="0"/>
        <v>0.68558423118683709</v>
      </c>
      <c r="K23" s="133">
        <f t="shared" si="0"/>
        <v>0.68502089494217444</v>
      </c>
      <c r="L23" s="133">
        <f t="shared" si="0"/>
        <v>0.68048689809013674</v>
      </c>
      <c r="M23" s="133">
        <f t="shared" si="0"/>
        <v>0.6827969500759743</v>
      </c>
      <c r="N23" s="133">
        <f t="shared" si="0"/>
        <v>0.6893308473171742</v>
      </c>
      <c r="O23" s="133">
        <f t="shared" si="0"/>
        <v>0.6706141522029373</v>
      </c>
      <c r="P23" s="133">
        <f t="shared" si="0"/>
        <v>0.68353005801256717</v>
      </c>
      <c r="Q23" s="133">
        <f t="shared" si="0"/>
        <v>0.67726635045761241</v>
      </c>
      <c r="R23" s="133">
        <f t="shared" si="0"/>
        <v>0.674934708541581</v>
      </c>
      <c r="S23" s="133">
        <f t="shared" si="0"/>
        <v>0.67365690900086017</v>
      </c>
      <c r="T23" s="133">
        <f t="shared" si="0"/>
        <v>0.67434880065957281</v>
      </c>
      <c r="U23" s="133">
        <f t="shared" si="0"/>
        <v>0.6719781267883258</v>
      </c>
      <c r="V23" s="133">
        <f t="shared" si="0"/>
        <v>0.66704956923461112</v>
      </c>
      <c r="W23" s="133">
        <f t="shared" si="0"/>
        <v>0.66710365320748122</v>
      </c>
      <c r="X23" s="133">
        <f t="shared" si="0"/>
        <v>0.66388234278029346</v>
      </c>
      <c r="Y23" s="133">
        <f t="shared" si="0"/>
        <v>0.65945260842012121</v>
      </c>
      <c r="Z23" s="133">
        <f t="shared" si="0"/>
        <v>0.65992713152280735</v>
      </c>
      <c r="AA23" s="133">
        <f t="shared" si="0"/>
        <v>0.66199521863554467</v>
      </c>
      <c r="AB23" s="133">
        <f t="shared" si="0"/>
        <v>0.66065218664012648</v>
      </c>
      <c r="AC23" s="133">
        <f t="shared" si="0"/>
        <v>0.65835648148148151</v>
      </c>
      <c r="AD23" s="133">
        <f t="shared" si="0"/>
        <v>0.65982054518781341</v>
      </c>
      <c r="AE23" s="133">
        <f t="shared" si="0"/>
        <v>0.65938932656785509</v>
      </c>
      <c r="AF23" s="133">
        <f t="shared" si="0"/>
        <v>0.65728149002371683</v>
      </c>
      <c r="AG23" s="133">
        <f t="shared" si="0"/>
        <v>0.6581705446314593</v>
      </c>
      <c r="AH23" s="133">
        <f t="shared" si="0"/>
        <v>0.65867456045171557</v>
      </c>
      <c r="AI23" s="133">
        <f t="shared" si="0"/>
        <v>0.66355717486441779</v>
      </c>
      <c r="AJ23" s="133">
        <f t="shared" si="0"/>
        <v>0.66400942671243401</v>
      </c>
      <c r="AK23" s="133">
        <f t="shared" si="0"/>
        <v>0.65655797572713537</v>
      </c>
      <c r="AL23" s="133">
        <f t="shared" si="0"/>
        <v>0.66181486237059628</v>
      </c>
      <c r="AM23" s="133">
        <f t="shared" si="0"/>
        <v>0.65909023117076804</v>
      </c>
      <c r="AN23" s="133">
        <f t="shared" si="0"/>
        <v>0.65780941083432187</v>
      </c>
      <c r="AO23" s="133">
        <f t="shared" si="0"/>
        <v>0.66287218030123307</v>
      </c>
      <c r="AP23" s="133">
        <f t="shared" si="0"/>
        <v>0.65793832634074245</v>
      </c>
      <c r="AQ23" s="133">
        <f t="shared" si="0"/>
        <v>0.65407290950181785</v>
      </c>
      <c r="AR23" s="133">
        <f t="shared" si="0"/>
        <v>0.65038580472720531</v>
      </c>
      <c r="AS23" s="133">
        <f t="shared" si="0"/>
        <v>0.65596299524032986</v>
      </c>
      <c r="AT23" s="133">
        <f t="shared" si="0"/>
        <v>0.65921040144253584</v>
      </c>
      <c r="AU23" s="133">
        <f t="shared" si="0"/>
        <v>0.66532155417063443</v>
      </c>
      <c r="AV23" s="133">
        <f t="shared" si="0"/>
        <v>0.65864805465897913</v>
      </c>
      <c r="AW23" s="133">
        <f t="shared" si="0"/>
        <v>0.65328887157135473</v>
      </c>
      <c r="AX23" s="133">
        <f t="shared" si="0"/>
        <v>0.66209577474834835</v>
      </c>
      <c r="AY23" s="133">
        <f t="shared" si="0"/>
        <v>0.65488225785311727</v>
      </c>
      <c r="AZ23" s="133">
        <f t="shared" si="0"/>
        <v>0.65369279604210451</v>
      </c>
      <c r="BA23" s="133">
        <f t="shared" si="0"/>
        <v>0.65458856560779988</v>
      </c>
      <c r="BB23" s="133">
        <f t="shared" si="0"/>
        <v>0.65468994090878219</v>
      </c>
      <c r="BC23" s="133">
        <f t="shared" si="0"/>
        <v>0.6633541854875824</v>
      </c>
      <c r="BD23" s="133">
        <f t="shared" si="0"/>
        <v>0.65963224846349811</v>
      </c>
      <c r="BE23" s="133">
        <f t="shared" si="0"/>
        <v>0.65670734753001114</v>
      </c>
      <c r="BF23" s="133">
        <f t="shared" si="0"/>
        <v>0.64978102189781017</v>
      </c>
      <c r="BG23" s="133">
        <f t="shared" si="0"/>
        <v>0.65039592669332946</v>
      </c>
      <c r="BH23" s="133">
        <f t="shared" si="0"/>
        <v>0.64835478349077535</v>
      </c>
      <c r="BI23" s="133">
        <f t="shared" si="0"/>
        <v>0.64520824529276422</v>
      </c>
      <c r="BJ23" s="133">
        <f t="shared" si="0"/>
        <v>0.64754755144112952</v>
      </c>
      <c r="BK23" s="133">
        <f t="shared" si="0"/>
        <v>0.64964105885709433</v>
      </c>
      <c r="BL23" s="133">
        <f t="shared" si="0"/>
        <v>0.65600091880096478</v>
      </c>
      <c r="BM23" s="35"/>
      <c r="BN23" s="135">
        <f>AVERAGE(F23:BL23)</f>
        <v>0.66382682922207692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70"/>
  <sheetViews>
    <sheetView workbookViewId="0">
      <selection sqref="A1:CB65"/>
    </sheetView>
  </sheetViews>
  <sheetFormatPr defaultRowHeight="15"/>
  <cols>
    <col min="1" max="1" width="7" customWidth="1"/>
    <col min="2" max="2" width="8.85546875" customWidth="1"/>
    <col min="3" max="3" width="10.42578125" customWidth="1"/>
    <col min="4" max="4" width="6.140625" customWidth="1"/>
    <col min="5" max="5" width="7" customWidth="1"/>
    <col min="6" max="6" width="8.7109375" customWidth="1"/>
    <col min="7" max="7" width="9.42578125" bestFit="1" customWidth="1"/>
    <col min="8" max="8" width="6.85546875" customWidth="1"/>
    <col min="9" max="9" width="23.42578125" bestFit="1" customWidth="1"/>
    <col min="10" max="10" width="22.140625" customWidth="1"/>
    <col min="11" max="11" width="9" customWidth="1"/>
    <col min="12" max="12" width="11.42578125" bestFit="1" customWidth="1"/>
    <col min="13" max="13" width="8.85546875" customWidth="1"/>
    <col min="14" max="14" width="25.5703125" bestFit="1" customWidth="1"/>
    <col min="15" max="15" width="24.85546875" customWidth="1"/>
    <col min="16" max="16" width="16.42578125" customWidth="1"/>
    <col min="17" max="17" width="22.42578125" customWidth="1"/>
    <col min="18" max="18" width="18.5703125" customWidth="1"/>
    <col min="19" max="19" width="24.42578125" customWidth="1"/>
    <col min="20" max="20" width="28" customWidth="1"/>
    <col min="21" max="21" width="27.85546875" customWidth="1"/>
    <col min="22" max="22" width="26.140625" customWidth="1"/>
    <col min="23" max="23" width="30.140625" customWidth="1"/>
    <col min="24" max="24" width="29.42578125" customWidth="1"/>
    <col min="25" max="25" width="10.85546875" customWidth="1"/>
    <col min="26" max="26" width="10.42578125" customWidth="1"/>
    <col min="27" max="27" width="11.5703125" customWidth="1"/>
    <col min="28" max="28" width="15.7109375" customWidth="1"/>
    <col min="29" max="29" width="9.42578125" customWidth="1"/>
    <col min="30" max="30" width="11.42578125" customWidth="1"/>
    <col min="31" max="31" width="6.85546875" customWidth="1"/>
    <col min="32" max="32" width="8.85546875" customWidth="1"/>
    <col min="33" max="33" width="11.7109375" bestFit="1" customWidth="1"/>
    <col min="34" max="34" width="10.42578125" customWidth="1"/>
    <col min="35" max="35" width="11.7109375" customWidth="1"/>
    <col min="36" max="36" width="10.42578125" customWidth="1"/>
    <col min="37" max="37" width="13.85546875" bestFit="1" customWidth="1"/>
    <col min="38" max="38" width="12" customWidth="1"/>
    <col min="39" max="39" width="13.85546875" customWidth="1"/>
    <col min="40" max="40" width="12" customWidth="1"/>
    <col min="41" max="41" width="15.28515625" customWidth="1"/>
    <col min="42" max="42" width="11.5703125" customWidth="1"/>
    <col min="43" max="43" width="19" customWidth="1"/>
    <col min="44" max="44" width="15.85546875" bestFit="1" customWidth="1"/>
    <col min="45" max="45" width="10.42578125" customWidth="1"/>
    <col min="46" max="46" width="16.85546875" customWidth="1"/>
    <col min="47" max="47" width="10.42578125" customWidth="1"/>
    <col min="48" max="48" width="16.85546875" customWidth="1"/>
    <col min="49" max="50" width="11" customWidth="1"/>
    <col min="51" max="51" width="25.7109375" customWidth="1"/>
    <col min="52" max="52" width="28.42578125" customWidth="1"/>
    <col min="53" max="53" width="12.28515625" bestFit="1" customWidth="1"/>
    <col min="54" max="55" width="16.85546875" customWidth="1"/>
    <col min="56" max="56" width="14.42578125" bestFit="1" customWidth="1"/>
    <col min="57" max="58" width="18.5703125" customWidth="1"/>
    <col min="59" max="59" width="17.7109375" customWidth="1"/>
    <col min="60" max="60" width="14" customWidth="1"/>
    <col min="61" max="61" width="18.42578125" customWidth="1"/>
    <col min="62" max="62" width="18.28515625" bestFit="1" customWidth="1"/>
    <col min="63" max="63" width="11" customWidth="1"/>
    <col min="64" max="64" width="19.28515625" customWidth="1"/>
    <col min="65" max="65" width="10.42578125" customWidth="1"/>
    <col min="66" max="66" width="19.28515625" customWidth="1"/>
    <col min="67" max="67" width="9.28515625" customWidth="1"/>
    <col min="68" max="68" width="11" customWidth="1"/>
    <col min="69" max="69" width="28" bestFit="1" customWidth="1"/>
    <col min="70" max="70" width="25" customWidth="1"/>
    <col min="71" max="71" width="30.85546875" customWidth="1"/>
    <col min="72" max="72" width="11.28515625" bestFit="1" customWidth="1"/>
    <col min="73" max="73" width="32.42578125" customWidth="1"/>
    <col min="74" max="74" width="30.85546875" bestFit="1" customWidth="1"/>
    <col min="75" max="75" width="30.28515625" bestFit="1" customWidth="1"/>
    <col min="76" max="76" width="31.85546875" bestFit="1" customWidth="1"/>
    <col min="77" max="77" width="24.42578125" bestFit="1" customWidth="1"/>
    <col min="78" max="78" width="31.85546875" bestFit="1" customWidth="1"/>
    <col min="79" max="79" width="14" customWidth="1"/>
    <col min="80" max="80" width="18.140625" bestFit="1" customWidth="1"/>
    <col min="81" max="81" width="12" bestFit="1" customWidth="1"/>
  </cols>
  <sheetData>
    <row r="1" spans="1:81">
      <c r="A1" s="50" t="s">
        <v>1</v>
      </c>
      <c r="B1" s="51" t="s">
        <v>159</v>
      </c>
      <c r="C1" s="52" t="s">
        <v>71</v>
      </c>
      <c r="D1" s="52" t="s">
        <v>70</v>
      </c>
      <c r="E1" s="129" t="s">
        <v>69</v>
      </c>
      <c r="F1" s="53" t="s">
        <v>88</v>
      </c>
      <c r="G1" s="52" t="s">
        <v>72</v>
      </c>
      <c r="H1" s="52" t="s">
        <v>73</v>
      </c>
      <c r="I1" s="117" t="s">
        <v>150</v>
      </c>
      <c r="J1" s="90" t="s">
        <v>138</v>
      </c>
      <c r="K1" s="52" t="s">
        <v>74</v>
      </c>
      <c r="L1" s="52" t="s">
        <v>75</v>
      </c>
      <c r="M1" s="52" t="s">
        <v>76</v>
      </c>
      <c r="N1" s="52" t="s">
        <v>77</v>
      </c>
      <c r="O1" s="93" t="s">
        <v>139</v>
      </c>
      <c r="P1" s="85" t="s">
        <v>125</v>
      </c>
      <c r="Q1" s="71" t="s">
        <v>126</v>
      </c>
      <c r="R1" s="81" t="s">
        <v>127</v>
      </c>
      <c r="S1" s="78" t="s">
        <v>128</v>
      </c>
      <c r="T1" s="122" t="s">
        <v>151</v>
      </c>
      <c r="U1" s="79" t="s">
        <v>134</v>
      </c>
      <c r="V1" s="77" t="s">
        <v>132</v>
      </c>
      <c r="W1" s="79" t="s">
        <v>133</v>
      </c>
      <c r="X1" s="79" t="s">
        <v>135</v>
      </c>
      <c r="Y1" s="98" t="s">
        <v>144</v>
      </c>
      <c r="Z1" s="98" t="s">
        <v>145</v>
      </c>
      <c r="AA1" s="105" t="s">
        <v>148</v>
      </c>
      <c r="AB1" s="99" t="s">
        <v>146</v>
      </c>
      <c r="AC1" s="54" t="s">
        <v>84</v>
      </c>
      <c r="AD1" s="54" t="s">
        <v>83</v>
      </c>
      <c r="AE1" s="54" t="s">
        <v>80</v>
      </c>
      <c r="AF1" s="54" t="s">
        <v>81</v>
      </c>
      <c r="AG1" s="54" t="s">
        <v>94</v>
      </c>
      <c r="AH1" s="54" t="s">
        <v>98</v>
      </c>
      <c r="AI1" s="54" t="s">
        <v>95</v>
      </c>
      <c r="AJ1" s="54" t="s">
        <v>99</v>
      </c>
      <c r="AK1" s="54" t="s">
        <v>96</v>
      </c>
      <c r="AL1" s="54" t="s">
        <v>100</v>
      </c>
      <c r="AM1" s="54" t="s">
        <v>97</v>
      </c>
      <c r="AN1" s="54" t="s">
        <v>101</v>
      </c>
      <c r="AO1" s="54" t="s">
        <v>163</v>
      </c>
      <c r="AP1" s="55" t="s">
        <v>160</v>
      </c>
      <c r="AQ1" s="54" t="s">
        <v>103</v>
      </c>
      <c r="AR1" s="54" t="s">
        <v>102</v>
      </c>
      <c r="AS1" s="54" t="s">
        <v>104</v>
      </c>
      <c r="AT1" s="54" t="s">
        <v>112</v>
      </c>
      <c r="AU1" s="54" t="s">
        <v>105</v>
      </c>
      <c r="AV1" s="54" t="s">
        <v>112</v>
      </c>
      <c r="AW1" s="54" t="s">
        <v>82</v>
      </c>
      <c r="AX1" s="54" t="s">
        <v>85</v>
      </c>
      <c r="AY1" s="56" t="s">
        <v>106</v>
      </c>
      <c r="AZ1" s="54" t="s">
        <v>120</v>
      </c>
      <c r="BA1" s="57" t="s">
        <v>107</v>
      </c>
      <c r="BB1" s="57" t="s">
        <v>112</v>
      </c>
      <c r="BC1" s="57" t="s">
        <v>113</v>
      </c>
      <c r="BD1" s="57" t="s">
        <v>108</v>
      </c>
      <c r="BE1" s="57" t="s">
        <v>114</v>
      </c>
      <c r="BF1" s="57" t="s">
        <v>115</v>
      </c>
      <c r="BG1" s="57" t="s">
        <v>162</v>
      </c>
      <c r="BH1" s="58" t="s">
        <v>161</v>
      </c>
      <c r="BI1" s="57" t="s">
        <v>111</v>
      </c>
      <c r="BJ1" s="57" t="s">
        <v>110</v>
      </c>
      <c r="BK1" s="57" t="s">
        <v>118</v>
      </c>
      <c r="BL1" s="57" t="s">
        <v>124</v>
      </c>
      <c r="BM1" s="57" t="s">
        <v>117</v>
      </c>
      <c r="BN1" s="57" t="s">
        <v>124</v>
      </c>
      <c r="BO1" s="57" t="s">
        <v>78</v>
      </c>
      <c r="BP1" s="53" t="s">
        <v>119</v>
      </c>
      <c r="BQ1" s="59" t="s">
        <v>121</v>
      </c>
      <c r="BR1" s="59" t="s">
        <v>143</v>
      </c>
      <c r="BS1" s="59" t="s">
        <v>141</v>
      </c>
      <c r="BT1" s="57" t="s">
        <v>79</v>
      </c>
      <c r="BU1" s="73" t="s">
        <v>142</v>
      </c>
      <c r="BV1" s="61" t="s">
        <v>122</v>
      </c>
      <c r="BW1" s="88" t="s">
        <v>137</v>
      </c>
      <c r="BX1" s="89" t="s">
        <v>136</v>
      </c>
      <c r="BY1" s="89" t="s">
        <v>140</v>
      </c>
      <c r="BZ1" s="89" t="s">
        <v>136</v>
      </c>
      <c r="CA1" s="102" t="s">
        <v>149</v>
      </c>
      <c r="CB1" s="102" t="s">
        <v>147</v>
      </c>
    </row>
    <row r="2" spans="1:81">
      <c r="A2" s="19" t="s">
        <v>2</v>
      </c>
      <c r="B2" s="67">
        <v>1533.51</v>
      </c>
      <c r="C2" s="49">
        <v>89.223333333333343</v>
      </c>
      <c r="D2" s="49">
        <v>95.25</v>
      </c>
      <c r="E2" s="130"/>
      <c r="F2" s="127"/>
      <c r="G2" s="67">
        <v>24.05</v>
      </c>
      <c r="H2" s="67">
        <v>15.32</v>
      </c>
      <c r="I2" s="68">
        <f t="shared" ref="I2:I4" si="0">I3/((1/4)*I4/I3+(1/4)*I5/I4+(1/4)*I6/I5+(1/4)*I7/I6)</f>
        <v>47808977.469139054</v>
      </c>
      <c r="J2" s="91" t="e">
        <f>I2/P2*1000</f>
        <v>#VALUE!</v>
      </c>
      <c r="K2" s="49">
        <v>80.25</v>
      </c>
      <c r="L2" s="49">
        <v>4.7300000000000004</v>
      </c>
      <c r="M2" s="49">
        <v>1.66</v>
      </c>
      <c r="N2" s="49">
        <v>1904675</v>
      </c>
      <c r="O2" s="94">
        <f>N2/R2*1000</f>
        <v>6848.8114115993003</v>
      </c>
      <c r="P2" s="68" t="s">
        <v>129</v>
      </c>
      <c r="Q2" s="68" t="s">
        <v>129</v>
      </c>
      <c r="R2" s="82">
        <v>278103</v>
      </c>
      <c r="S2" s="20" t="s">
        <v>129</v>
      </c>
      <c r="T2" s="68">
        <f t="shared" ref="T2:T4" si="1">T3/((1/4)*T4/T3+(1/4)*T5/T4+(1/4)*T6/T5+(1/4)*T7/T6)</f>
        <v>70299837.457770318</v>
      </c>
      <c r="U2" s="80" t="e">
        <f>T2/P2*1000</f>
        <v>#VALUE!</v>
      </c>
      <c r="V2" s="67">
        <v>1296692.5519999999</v>
      </c>
      <c r="W2" s="80">
        <v>2966175</v>
      </c>
      <c r="X2" s="87">
        <f>W2/R2*1000</f>
        <v>10665.74254862407</v>
      </c>
      <c r="Y2" s="100">
        <v>8668.34</v>
      </c>
      <c r="Z2" s="101">
        <f>Y2*B2</f>
        <v>13292986.0734</v>
      </c>
      <c r="AA2" s="101" t="e">
        <f>Z2/P2*1000</f>
        <v>#VALUE!</v>
      </c>
      <c r="AB2" s="101">
        <f>Z2/AH2</f>
        <v>269258.70774001436</v>
      </c>
      <c r="AC2" s="21">
        <f>G2/4</f>
        <v>6.0125000000000002</v>
      </c>
      <c r="AD2" s="21">
        <f>L2/4</f>
        <v>1.1825000000000001</v>
      </c>
      <c r="AE2" s="21">
        <f>H2/4</f>
        <v>3.83</v>
      </c>
      <c r="AF2" s="21">
        <f>M2/4</f>
        <v>0.41499999999999998</v>
      </c>
      <c r="AG2" s="21">
        <f>(1+H2/4/100)*100</f>
        <v>103.83</v>
      </c>
      <c r="AH2" s="22">
        <f>(AG2/((1/4)*$AG$46+(1/4)*$AG$47+(1/4)*$AG$48+(1/4)*$AG$49))*100</f>
        <v>49.368825190363708</v>
      </c>
      <c r="AI2" s="21">
        <f>(1+H2/100)*100</f>
        <v>115.32</v>
      </c>
      <c r="AJ2" s="22">
        <f>(AI2/((1/4)*$AI$46+(1/4)*$AI$47+(1/4)*$AI$48+(1/4)*$AI$49))*100</f>
        <v>6.3646634766039973</v>
      </c>
      <c r="AK2" s="21">
        <f>(1+M2/4/100)*100</f>
        <v>100.41500000000001</v>
      </c>
      <c r="AL2" s="22">
        <f>(AK2/((1/4)*$AK$46+(1/4)*$AK$47+(1/4)*$AK$48+(1/4)*$AK$49))*100</f>
        <v>75.221427685547681</v>
      </c>
      <c r="AM2" s="22">
        <f>(1+M2/100)*100</f>
        <v>101.66</v>
      </c>
      <c r="AN2" s="22">
        <f>(AM2/((1/4)*$AM$46+(1/4)*$AM$47+(1/4)*$AM$48+(1/4)*$AM$49))*100</f>
        <v>32.440636311324582</v>
      </c>
      <c r="AO2" s="22">
        <f>(B2/((1/4)*$B$46+(1/4)*$B$47+(1/4)*$B$48+(1/4)*$B$49))*100</f>
        <v>80.863203132209279</v>
      </c>
      <c r="AP2" s="25">
        <f>(B2*AK2)/AG2</f>
        <v>1483.0723938168162</v>
      </c>
      <c r="AQ2" s="26">
        <f>((AO2/100)*(AK2/100))/(AG2/100)</f>
        <v>0.78203588004630609</v>
      </c>
      <c r="AR2" s="26">
        <f>(AO2*AK2)/AG2</f>
        <v>78.203588004630603</v>
      </c>
      <c r="AS2" s="26">
        <f>D2/C2</f>
        <v>1.0675458587066162</v>
      </c>
      <c r="AT2" s="26" t="s">
        <v>116</v>
      </c>
      <c r="AU2" s="26">
        <f>D2/C2*100</f>
        <v>106.75458587066163</v>
      </c>
      <c r="AV2" s="26" t="s">
        <v>116</v>
      </c>
      <c r="AW2" s="26">
        <f>(D3/D2-1)*100</f>
        <v>1.7742782152230907</v>
      </c>
      <c r="AX2" s="26">
        <f>(D3/D2-1)*4*100</f>
        <v>7.0971128608923628</v>
      </c>
      <c r="AY2" s="22">
        <f>(I2/((1/4)*$I$46+(1/4)*$I$47+(1/4)*$I$48+(1/4)*$I$49))*100</f>
        <v>67.396390415635082</v>
      </c>
      <c r="AZ2" s="22">
        <f>(N2/((1/4)*$N$46+(1/4)*$N$47+(1/4)*$N$48+(1/4)*$N$49))*100</f>
        <v>75.911252375745107</v>
      </c>
      <c r="BA2" s="27">
        <f>LN(AH2)</f>
        <v>3.8993191559650309</v>
      </c>
      <c r="BB2" s="27" t="s">
        <v>116</v>
      </c>
      <c r="BC2" s="27" t="s">
        <v>116</v>
      </c>
      <c r="BD2" s="27">
        <f>LN(AL2)</f>
        <v>4.3204361329943177</v>
      </c>
      <c r="BE2" s="27" t="s">
        <v>116</v>
      </c>
      <c r="BF2" s="27" t="s">
        <v>116</v>
      </c>
      <c r="BG2" s="27">
        <f>LN(AO2)</f>
        <v>4.3927588767375765</v>
      </c>
      <c r="BH2" s="28">
        <f>LN(AP2)</f>
        <v>7.3018711567366461</v>
      </c>
      <c r="BI2" s="27">
        <f>LN(AQ2)</f>
        <v>-0.24585465707723553</v>
      </c>
      <c r="BJ2" s="27">
        <f>LN(AR2)</f>
        <v>4.3593155289108561</v>
      </c>
      <c r="BK2" s="27">
        <f>LN(AS2)</f>
        <v>6.5362424173685096E-2</v>
      </c>
      <c r="BL2" s="27" t="s">
        <v>116</v>
      </c>
      <c r="BM2" s="27">
        <f t="shared" ref="BM2:BM34" si="2">LN(AU2)</f>
        <v>4.6705326101617768</v>
      </c>
      <c r="BN2" s="27" t="s">
        <v>116</v>
      </c>
      <c r="BO2" s="27" t="e">
        <f t="shared" ref="BO2:BO33" si="3">LN(E2)</f>
        <v>#NUM!</v>
      </c>
      <c r="BP2" s="27" t="e">
        <f t="shared" ref="BP2:BP33" si="4">LN(F2)</f>
        <v>#NUM!</v>
      </c>
      <c r="BQ2" s="27">
        <f t="shared" ref="BQ2:BQ33" si="5">LN(AY2)</f>
        <v>4.2105914618199911</v>
      </c>
      <c r="BR2" s="27">
        <f>LN(I2)</f>
        <v>17.682723992988905</v>
      </c>
      <c r="BS2" s="27">
        <f>LN(T2)</f>
        <v>18.068280044655467</v>
      </c>
      <c r="BT2" s="27">
        <f t="shared" ref="BT2:BT33" si="6">LN(K2)</f>
        <v>4.385146762010125</v>
      </c>
      <c r="BU2" s="27">
        <f>LN(W2)</f>
        <v>14.902783801962389</v>
      </c>
      <c r="BV2" s="62">
        <f>LN(AZ2)</f>
        <v>4.3295649260581097</v>
      </c>
      <c r="BW2" s="95" t="e">
        <f>LN(U2)</f>
        <v>#VALUE!</v>
      </c>
      <c r="BX2" s="95">
        <f>LN(X2)</f>
        <v>9.2747922532941391</v>
      </c>
      <c r="BY2" s="95" t="e">
        <f>LN(J2)</f>
        <v>#VALUE!</v>
      </c>
      <c r="BZ2" s="95">
        <f>LN(O2)</f>
        <v>8.8318303996456855</v>
      </c>
      <c r="CA2" s="103" t="e">
        <f>LN(AA2)</f>
        <v>#VALUE!</v>
      </c>
      <c r="CB2" s="103">
        <f>LN(AB2)</f>
        <v>12.503427935219973</v>
      </c>
      <c r="CC2" s="104"/>
    </row>
    <row r="3" spans="1:81">
      <c r="A3" s="19" t="s">
        <v>3</v>
      </c>
      <c r="B3" s="67">
        <v>1732.1</v>
      </c>
      <c r="C3" s="13">
        <v>94.02</v>
      </c>
      <c r="D3" s="13">
        <v>96.94</v>
      </c>
      <c r="E3" s="131"/>
      <c r="F3" s="33"/>
      <c r="G3" s="67">
        <v>19.489999999999998</v>
      </c>
      <c r="H3" s="67">
        <v>10.02</v>
      </c>
      <c r="I3" s="68">
        <f t="shared" si="0"/>
        <v>47970884.773645818</v>
      </c>
      <c r="J3" s="91" t="e">
        <f t="shared" ref="J3:J65" si="7">I3/P3*1000</f>
        <v>#DIV/0!</v>
      </c>
      <c r="K3" s="13">
        <v>80.91</v>
      </c>
      <c r="L3" s="13">
        <v>4.74</v>
      </c>
      <c r="M3" s="13">
        <v>2.1</v>
      </c>
      <c r="N3" s="13">
        <v>1932875</v>
      </c>
      <c r="O3" s="94">
        <f t="shared" ref="O3:O65" si="8">N3/R3*1000</f>
        <v>6931.2460554248664</v>
      </c>
      <c r="P3" s="68"/>
      <c r="Q3" s="68"/>
      <c r="R3" s="82">
        <v>278864</v>
      </c>
      <c r="S3" s="20"/>
      <c r="T3" s="68">
        <f t="shared" si="1"/>
        <v>70443310.799313575</v>
      </c>
      <c r="U3" s="80" t="e">
        <f t="shared" ref="U3:U65" si="9">T3/P3*1000</f>
        <v>#DIV/0!</v>
      </c>
      <c r="V3" s="67">
        <v>1357894.14225</v>
      </c>
      <c r="W3" s="80">
        <v>2990625</v>
      </c>
      <c r="X3" s="87">
        <f t="shared" ref="X3:X66" si="10">W3/R3*1000</f>
        <v>10724.313643926787</v>
      </c>
      <c r="Y3" s="100">
        <v>8316.26</v>
      </c>
      <c r="Z3" s="101">
        <f t="shared" ref="Z3:Z66" si="11">Y3*B3</f>
        <v>14404593.946</v>
      </c>
      <c r="AA3" s="101" t="e">
        <f t="shared" ref="AA3:AA65" si="12">Z3/P3*1000</f>
        <v>#DIV/0!</v>
      </c>
      <c r="AB3" s="101">
        <f t="shared" ref="AB3:AB65" si="13">Z3/AH3</f>
        <v>284644.74981123389</v>
      </c>
      <c r="AC3" s="21">
        <f t="shared" ref="AC3:AC65" si="14">G3/4</f>
        <v>4.8724999999999996</v>
      </c>
      <c r="AD3" s="21">
        <f t="shared" ref="AD3:AD65" si="15">L3/4</f>
        <v>1.1850000000000001</v>
      </c>
      <c r="AE3" s="21">
        <f t="shared" ref="AE3:AE65" si="16">H3/4</f>
        <v>2.5049999999999999</v>
      </c>
      <c r="AF3" s="21">
        <f t="shared" ref="AF3:AF65" si="17">M3/4</f>
        <v>0.52500000000000002</v>
      </c>
      <c r="AG3" s="21">
        <f>(1+H3/4/100)*AG2</f>
        <v>106.4309415</v>
      </c>
      <c r="AH3" s="22">
        <f t="shared" ref="AH3:AH65" si="18">(AG3/((1/4)*$AG$46+(1/4)*$AG$47+(1/4)*$AG$48+(1/4)*$AG$49))*100</f>
        <v>50.605514261382325</v>
      </c>
      <c r="AI3" s="21">
        <f>(1+H3/100)*AI2</f>
        <v>126.87506399999999</v>
      </c>
      <c r="AJ3" s="22">
        <f t="shared" ref="AJ3:AJ65" si="19">(AI3/((1/4)*$AI$46+(1/4)*$AI$47+(1/4)*$AI$48+(1/4)*$AI$49))*100</f>
        <v>7.0024027569597189</v>
      </c>
      <c r="AK3" s="21">
        <f>(1+M3/4/100)*AK2</f>
        <v>100.94217875000001</v>
      </c>
      <c r="AL3" s="22">
        <f t="shared" ref="AL3:AL65" si="20">(AK3/((1/4)*$AK$46+(1/4)*$AK$47+(1/4)*$AK$48+(1/4)*$AK$49))*100</f>
        <v>75.616340180896799</v>
      </c>
      <c r="AM3" s="22">
        <f>(1+M3/100)*AM2</f>
        <v>103.79485999999999</v>
      </c>
      <c r="AN3" s="22">
        <f t="shared" ref="AN3:AN65" si="21">(AM3/((1/4)*$AM$46+(1/4)*$AM$47+(1/4)*$AM$48+(1/4)*$AM$49))*100</f>
        <v>33.121889673862398</v>
      </c>
      <c r="AO3" s="22">
        <f t="shared" ref="AO3:AO65" si="22">(B3/((1/4)*$B$46+(1/4)*$B$47+(1/4)*$B$48+(1/4)*$B$49))*100</f>
        <v>91.335011930342603</v>
      </c>
      <c r="AP3" s="25">
        <f t="shared" ref="AP3:AP65" si="23">(B3*AK3)/AG3</f>
        <v>1642.773664769986</v>
      </c>
      <c r="AQ3" s="26">
        <f t="shared" ref="AQ3:AQ65" si="24">((AO3/100)*(AK3/100))/(AG3/100)</f>
        <v>0.8662476316068316</v>
      </c>
      <c r="AR3" s="26">
        <f t="shared" ref="AR3:AR65" si="25">(AO3*AK3)/AG3</f>
        <v>86.624763160683187</v>
      </c>
      <c r="AS3" s="26">
        <f t="shared" ref="AS3:AS65" si="26">D3/C3</f>
        <v>1.0310572218676877</v>
      </c>
      <c r="AT3" s="26">
        <f>(AS3-AS2)/AS2*100</f>
        <v>-3.4179924488804927</v>
      </c>
      <c r="AU3" s="26">
        <f t="shared" ref="AU3:AU65" si="27">D3/C3*100</f>
        <v>103.10572218676877</v>
      </c>
      <c r="AV3" s="26">
        <f>(AU3-AU2)/AU2*100</f>
        <v>-3.4179924488804927</v>
      </c>
      <c r="AW3" s="26">
        <f t="shared" ref="AW3:AW65" si="28">(D4/D3-1)*100</f>
        <v>8.0874767897668676</v>
      </c>
      <c r="AX3" s="26">
        <f t="shared" ref="AX3:AX65" si="29">(D4/D3-1)*4*100</f>
        <v>32.34990715906747</v>
      </c>
      <c r="AY3" s="22">
        <f t="shared" ref="AY3:AY65" si="30">(I3/((1/4)*$I$46+(1/4)*$I$47+(1/4)*$I$48+(1/4)*$I$49))*100</f>
        <v>67.624631396373985</v>
      </c>
      <c r="AZ3" s="22">
        <f t="shared" ref="AZ3:AZ65" si="31">(N3/((1/4)*$N$46+(1/4)*$N$47+(1/4)*$N$48+(1/4)*$N$49))*100</f>
        <v>77.035169745898031</v>
      </c>
      <c r="BA3" s="27">
        <f t="shared" ref="BA3:BA65" si="32">LN(AH3)</f>
        <v>3.924060547853478</v>
      </c>
      <c r="BB3" s="27">
        <f>(BA3-BA2)*100</f>
        <v>2.4741391888447151</v>
      </c>
      <c r="BC3" s="27">
        <f>BB3*4</f>
        <v>9.8965567553788603</v>
      </c>
      <c r="BD3" s="27">
        <f t="shared" ref="BD3:BD65" si="33">LN(AL3)</f>
        <v>4.3256723997895641</v>
      </c>
      <c r="BE3" s="27">
        <f>(BD3-BD2)*100</f>
        <v>0.52362667952463582</v>
      </c>
      <c r="BF3" s="27">
        <f>BE3*4</f>
        <v>2.0945067180985433</v>
      </c>
      <c r="BG3" s="27">
        <f t="shared" ref="BG3:BG65" si="34">LN(AO3)</f>
        <v>4.5145341963504437</v>
      </c>
      <c r="BH3" s="28">
        <f t="shared" ref="BH3:BH34" si="35">LN(AP3)</f>
        <v>7.4041413512563121</v>
      </c>
      <c r="BI3" s="27">
        <f t="shared" ref="BI3:BI65" si="36">LN(AQ3)</f>
        <v>-0.14358446255756932</v>
      </c>
      <c r="BJ3" s="27">
        <f t="shared" ref="BJ3:BJ34" si="37">LN(AR3)</f>
        <v>4.4615857234305221</v>
      </c>
      <c r="BK3" s="27">
        <f t="shared" ref="BK3:BK34" si="38">LN(AS3)</f>
        <v>3.0584704821245413E-2</v>
      </c>
      <c r="BL3" s="27">
        <f>(BK3-BK2)*100</f>
        <v>-3.4777719352439687</v>
      </c>
      <c r="BM3" s="27">
        <f t="shared" si="2"/>
        <v>4.6357548908093369</v>
      </c>
      <c r="BN3" s="27">
        <f>(BM3-BM2)*100</f>
        <v>-3.4777719352439895</v>
      </c>
      <c r="BO3" s="27" t="e">
        <f t="shared" si="3"/>
        <v>#NUM!</v>
      </c>
      <c r="BP3" s="27" t="e">
        <f t="shared" si="4"/>
        <v>#NUM!</v>
      </c>
      <c r="BQ3" s="27">
        <f t="shared" si="5"/>
        <v>4.213972286451221</v>
      </c>
      <c r="BR3" s="27">
        <f t="shared" ref="BR3:BR65" si="39">LN(I3)</f>
        <v>17.686104817620134</v>
      </c>
      <c r="BS3" s="27">
        <f t="shared" ref="BS3:BS65" si="40">LN(T3)</f>
        <v>18.070318842181567</v>
      </c>
      <c r="BT3" s="27">
        <f t="shared" si="6"/>
        <v>4.3933374258197482</v>
      </c>
      <c r="BU3" s="27">
        <f t="shared" ref="BU3:BU65" si="41">LN(W3)</f>
        <v>14.910992953623456</v>
      </c>
      <c r="BV3" s="62">
        <f t="shared" ref="BV3:BV65" si="42">LN(AZ3)</f>
        <v>4.3442620675219059</v>
      </c>
      <c r="BW3" s="95" t="e">
        <f t="shared" ref="BW3:BW65" si="43">LN(U3)</f>
        <v>#DIV/0!</v>
      </c>
      <c r="BX3" s="95">
        <f t="shared" ref="BX3:BX65" si="44">LN(X3)</f>
        <v>9.2802687458441309</v>
      </c>
      <c r="BY3" s="95" t="e">
        <f t="shared" ref="BY3:BY65" si="45">LN(J3)</f>
        <v>#DIV/0!</v>
      </c>
      <c r="BZ3" s="95">
        <f t="shared" ref="BZ3:BZ65" si="46">LN(O3)</f>
        <v>8.8437948819984058</v>
      </c>
      <c r="CA3" s="103" t="e">
        <f t="shared" ref="CA3:CB65" si="47">LN(AA3)</f>
        <v>#DIV/0!</v>
      </c>
      <c r="CB3" s="103">
        <f t="shared" si="47"/>
        <v>12.558997189843184</v>
      </c>
    </row>
    <row r="4" spans="1:81">
      <c r="A4" s="19" t="s">
        <v>4</v>
      </c>
      <c r="B4" s="67">
        <v>2017.27</v>
      </c>
      <c r="C4" s="13">
        <v>109.46666666666665</v>
      </c>
      <c r="D4" s="13">
        <v>104.78</v>
      </c>
      <c r="E4" s="131"/>
      <c r="F4" s="33"/>
      <c r="G4" s="67">
        <v>18.91</v>
      </c>
      <c r="H4" s="67">
        <v>9.1300000000000008</v>
      </c>
      <c r="I4" s="68">
        <f t="shared" si="0"/>
        <v>48131630.185589708</v>
      </c>
      <c r="J4" s="91" t="e">
        <f t="shared" si="7"/>
        <v>#DIV/0!</v>
      </c>
      <c r="K4" s="13">
        <v>81.93</v>
      </c>
      <c r="L4" s="13">
        <v>5.09</v>
      </c>
      <c r="M4" s="13">
        <v>2.34</v>
      </c>
      <c r="N4" s="13">
        <v>1954825</v>
      </c>
      <c r="O4" s="94">
        <f t="shared" si="8"/>
        <v>6987.7319473388843</v>
      </c>
      <c r="P4" s="68"/>
      <c r="Q4" s="68"/>
      <c r="R4" s="82">
        <v>279751</v>
      </c>
      <c r="S4" s="20"/>
      <c r="T4" s="68">
        <f t="shared" si="1"/>
        <v>70636087.106228024</v>
      </c>
      <c r="U4" s="80" t="e">
        <f t="shared" si="9"/>
        <v>#DIV/0!</v>
      </c>
      <c r="V4" s="67">
        <v>1416733.0407499999</v>
      </c>
      <c r="W4" s="80">
        <v>3028275</v>
      </c>
      <c r="X4" s="87">
        <f t="shared" si="10"/>
        <v>10824.894280985591</v>
      </c>
      <c r="Y4" s="100">
        <v>7916.73</v>
      </c>
      <c r="Z4" s="101">
        <f t="shared" si="11"/>
        <v>15970181.927099999</v>
      </c>
      <c r="AA4" s="101" t="e">
        <f t="shared" si="12"/>
        <v>#DIV/0!</v>
      </c>
      <c r="AB4" s="101">
        <f t="shared" si="13"/>
        <v>308539.4395893747</v>
      </c>
      <c r="AC4" s="21">
        <f t="shared" si="14"/>
        <v>4.7275</v>
      </c>
      <c r="AD4" s="21">
        <f t="shared" si="15"/>
        <v>1.2725</v>
      </c>
      <c r="AE4" s="21">
        <f t="shared" si="16"/>
        <v>2.2825000000000002</v>
      </c>
      <c r="AF4" s="21">
        <f t="shared" si="17"/>
        <v>0.58499999999999996</v>
      </c>
      <c r="AG4" s="21">
        <f t="shared" ref="AG4:AG65" si="48">(1+H4/4/100)*AG3</f>
        <v>108.86022773973751</v>
      </c>
      <c r="AH4" s="22">
        <f t="shared" si="18"/>
        <v>51.760585124398375</v>
      </c>
      <c r="AI4" s="21">
        <f t="shared" ref="AI4:AI65" si="49">(1+H4/100)*AI3</f>
        <v>138.45875734319998</v>
      </c>
      <c r="AJ4" s="22">
        <f t="shared" si="19"/>
        <v>7.6417221286701409</v>
      </c>
      <c r="AK4" s="21">
        <f t="shared" ref="AK4:AK65" si="50">(1+M4/4/100)*AK3</f>
        <v>101.5326904956875</v>
      </c>
      <c r="AL4" s="22">
        <f t="shared" si="20"/>
        <v>76.05869577095504</v>
      </c>
      <c r="AM4" s="22">
        <f t="shared" ref="AM4:AM65" si="51">(1+M4/100)*AM3</f>
        <v>106.223659724</v>
      </c>
      <c r="AN4" s="22">
        <f t="shared" si="21"/>
        <v>33.896941892230778</v>
      </c>
      <c r="AO4" s="22">
        <f t="shared" si="22"/>
        <v>106.37225305509048</v>
      </c>
      <c r="AP4" s="25">
        <f t="shared" si="23"/>
        <v>1881.4846781867425</v>
      </c>
      <c r="AQ4" s="26">
        <f t="shared" si="24"/>
        <v>0.99212184936748993</v>
      </c>
      <c r="AR4" s="26">
        <f t="shared" si="25"/>
        <v>99.212184936748997</v>
      </c>
      <c r="AS4" s="26">
        <f t="shared" si="26"/>
        <v>0.95718635809987829</v>
      </c>
      <c r="AT4" s="26">
        <f t="shared" ref="AT4:AT65" si="52">(AS4-AS3)/AS3*100</f>
        <v>-7.1645745940266545</v>
      </c>
      <c r="AU4" s="26">
        <f t="shared" si="27"/>
        <v>95.71863580998783</v>
      </c>
      <c r="AV4" s="26">
        <f t="shared" ref="AV4:AV65" si="53">(AU4-AU3)/AU3*100</f>
        <v>-7.1645745940266581</v>
      </c>
      <c r="AW4" s="26">
        <f t="shared" si="28"/>
        <v>7.5205191830501894</v>
      </c>
      <c r="AX4" s="26">
        <f t="shared" si="29"/>
        <v>30.082076732200758</v>
      </c>
      <c r="AY4" s="22">
        <f t="shared" si="30"/>
        <v>67.851234455347281</v>
      </c>
      <c r="AZ4" s="22">
        <f t="shared" si="31"/>
        <v>77.909991954226271</v>
      </c>
      <c r="BA4" s="27">
        <f t="shared" si="32"/>
        <v>3.9466289546959508</v>
      </c>
      <c r="BB4" s="27">
        <f t="shared" ref="BB4:BB65" si="54">(BA4-BA3)*100</f>
        <v>2.2568406842472744</v>
      </c>
      <c r="BC4" s="27">
        <f t="shared" ref="BC4:BC65" si="55">BB4*4</f>
        <v>9.0273627369890974</v>
      </c>
      <c r="BD4" s="27">
        <f t="shared" si="33"/>
        <v>4.3315053549820073</v>
      </c>
      <c r="BE4" s="27">
        <f t="shared" ref="BE4:BE65" si="56">(BD4-BD3)*100</f>
        <v>0.5832955192443201</v>
      </c>
      <c r="BF4" s="27">
        <f t="shared" ref="BF4:BF65" si="57">BE4*4</f>
        <v>2.3331820769772804</v>
      </c>
      <c r="BG4" s="27">
        <f t="shared" si="34"/>
        <v>4.6669447633412222</v>
      </c>
      <c r="BH4" s="28">
        <f t="shared" si="35"/>
        <v>7.5398164665970615</v>
      </c>
      <c r="BI4" s="27">
        <f t="shared" si="36"/>
        <v>-7.9093472168202238E-3</v>
      </c>
      <c r="BJ4" s="27">
        <f t="shared" si="37"/>
        <v>4.5972608387712715</v>
      </c>
      <c r="BK4" s="27">
        <f t="shared" si="38"/>
        <v>-4.3757174930089709E-2</v>
      </c>
      <c r="BL4" s="27">
        <f t="shared" ref="BL4:BL65" si="58">(BK4-BK3)*100</f>
        <v>-7.4341879751335123</v>
      </c>
      <c r="BM4" s="27">
        <f t="shared" si="2"/>
        <v>4.5614130110580016</v>
      </c>
      <c r="BN4" s="27">
        <f t="shared" ref="BN4:BN65" si="59">(BM4-BM3)*100</f>
        <v>-7.4341879751335327</v>
      </c>
      <c r="BO4" s="27" t="e">
        <f t="shared" si="3"/>
        <v>#NUM!</v>
      </c>
      <c r="BP4" s="27" t="e">
        <f t="shared" si="4"/>
        <v>#NUM!</v>
      </c>
      <c r="BQ4" s="27">
        <f t="shared" si="5"/>
        <v>4.2173175800040568</v>
      </c>
      <c r="BR4" s="27">
        <f t="shared" si="39"/>
        <v>17.68945011117297</v>
      </c>
      <c r="BS4" s="27">
        <f t="shared" si="40"/>
        <v>18.073051720684845</v>
      </c>
      <c r="BT4" s="27">
        <f t="shared" si="6"/>
        <v>4.4058652241537235</v>
      </c>
      <c r="BU4" s="27">
        <f t="shared" si="41"/>
        <v>14.923503708438135</v>
      </c>
      <c r="BV4" s="62">
        <f t="shared" si="42"/>
        <v>4.3555542110726586</v>
      </c>
      <c r="BW4" s="95" t="e">
        <f t="shared" si="43"/>
        <v>#DIV/0!</v>
      </c>
      <c r="BX4" s="95">
        <f t="shared" si="44"/>
        <v>9.2896037866322931</v>
      </c>
      <c r="BY4" s="95" t="e">
        <f t="shared" si="45"/>
        <v>#DIV/0!</v>
      </c>
      <c r="BZ4" s="95">
        <f t="shared" si="46"/>
        <v>8.8519113115226418</v>
      </c>
      <c r="CA4" s="103" t="e">
        <f t="shared" si="47"/>
        <v>#DIV/0!</v>
      </c>
      <c r="CB4" s="103">
        <f t="shared" si="47"/>
        <v>12.63960495723374</v>
      </c>
    </row>
    <row r="5" spans="1:81">
      <c r="A5" s="19" t="s">
        <v>5</v>
      </c>
      <c r="B5" s="67">
        <v>1873.77</v>
      </c>
      <c r="C5" s="13">
        <v>116.56333333333333</v>
      </c>
      <c r="D5" s="13">
        <v>112.66</v>
      </c>
      <c r="E5" s="131"/>
      <c r="F5" s="33"/>
      <c r="G5" s="67">
        <v>12.79</v>
      </c>
      <c r="H5" s="67">
        <v>9.39</v>
      </c>
      <c r="I5" s="68">
        <f>I6/((1/4)*I7/I6+(1/4)*I8/I7+(1/4)*I9/I8+(1/4)*I10/I9)</f>
        <v>48300323.101072781</v>
      </c>
      <c r="J5" s="91" t="e">
        <f t="shared" si="7"/>
        <v>#DIV/0!</v>
      </c>
      <c r="K5" s="13">
        <v>83.35</v>
      </c>
      <c r="L5" s="13">
        <v>5.3</v>
      </c>
      <c r="M5" s="13">
        <v>2.62</v>
      </c>
      <c r="N5" s="13">
        <v>1983525</v>
      </c>
      <c r="O5" s="94">
        <f t="shared" si="8"/>
        <v>7069.0718195814561</v>
      </c>
      <c r="P5" s="68"/>
      <c r="Q5" s="68"/>
      <c r="R5" s="82">
        <v>280592</v>
      </c>
      <c r="S5" s="20"/>
      <c r="T5" s="68">
        <f>T6/((1/4)*T7/T6+(1/4)*T8/T7+(1/4)*T9/T8+(1/4)*T10/T9)</f>
        <v>70776684.482852161</v>
      </c>
      <c r="U5" s="80" t="e">
        <f t="shared" si="9"/>
        <v>#DIV/0!</v>
      </c>
      <c r="V5" s="67">
        <v>1467547.6012500001</v>
      </c>
      <c r="W5" s="80">
        <v>3080825</v>
      </c>
      <c r="X5" s="87">
        <f t="shared" si="10"/>
        <v>10979.732137765866</v>
      </c>
      <c r="Y5" s="100">
        <v>8023.65</v>
      </c>
      <c r="Z5" s="101">
        <f t="shared" si="11"/>
        <v>15034474.660499999</v>
      </c>
      <c r="AA5" s="101" t="e">
        <f t="shared" si="12"/>
        <v>#DIV/0!</v>
      </c>
      <c r="AB5" s="101">
        <f t="shared" si="13"/>
        <v>283799.6408384302</v>
      </c>
      <c r="AC5" s="21">
        <f t="shared" si="14"/>
        <v>3.1974999999999998</v>
      </c>
      <c r="AD5" s="21">
        <f t="shared" si="15"/>
        <v>1.325</v>
      </c>
      <c r="AE5" s="21">
        <f t="shared" si="16"/>
        <v>2.3475000000000001</v>
      </c>
      <c r="AF5" s="21">
        <f t="shared" si="17"/>
        <v>0.65500000000000003</v>
      </c>
      <c r="AG5" s="21">
        <f t="shared" si="48"/>
        <v>111.41572158592784</v>
      </c>
      <c r="AH5" s="22">
        <f t="shared" si="18"/>
        <v>52.975664860193625</v>
      </c>
      <c r="AI5" s="21">
        <f t="shared" si="49"/>
        <v>151.46003465772648</v>
      </c>
      <c r="AJ5" s="22">
        <f t="shared" si="19"/>
        <v>8.3592798365522683</v>
      </c>
      <c r="AK5" s="21">
        <f t="shared" si="50"/>
        <v>102.19772961843427</v>
      </c>
      <c r="AL5" s="22">
        <f t="shared" si="20"/>
        <v>76.556880228254812</v>
      </c>
      <c r="AM5" s="22">
        <f t="shared" si="51"/>
        <v>109.0067196087688</v>
      </c>
      <c r="AN5" s="22">
        <f t="shared" si="21"/>
        <v>34.785041769807229</v>
      </c>
      <c r="AO5" s="22">
        <f t="shared" si="22"/>
        <v>98.805383814282123</v>
      </c>
      <c r="AP5" s="25">
        <f t="shared" si="23"/>
        <v>1718.7434331648221</v>
      </c>
      <c r="AQ5" s="26">
        <f t="shared" si="24"/>
        <v>0.90630709527918141</v>
      </c>
      <c r="AR5" s="26">
        <f t="shared" si="25"/>
        <v>90.630709527918142</v>
      </c>
      <c r="AS5" s="26">
        <f t="shared" si="26"/>
        <v>0.96651319740341446</v>
      </c>
      <c r="AT5" s="26">
        <f t="shared" si="52"/>
        <v>0.97440161203832742</v>
      </c>
      <c r="AU5" s="26">
        <f t="shared" si="27"/>
        <v>96.651319740341449</v>
      </c>
      <c r="AV5" s="26">
        <f t="shared" si="53"/>
        <v>0.97440161203832931</v>
      </c>
      <c r="AW5" s="26">
        <f t="shared" si="28"/>
        <v>-0.17752529735487466</v>
      </c>
      <c r="AX5" s="26">
        <f t="shared" si="29"/>
        <v>-0.71010118941949862</v>
      </c>
      <c r="AY5" s="22">
        <f t="shared" si="30"/>
        <v>68.089041122506984</v>
      </c>
      <c r="AZ5" s="22">
        <f t="shared" si="31"/>
        <v>79.053836937325158</v>
      </c>
      <c r="BA5" s="27">
        <f t="shared" si="32"/>
        <v>3.9698326545275862</v>
      </c>
      <c r="BB5" s="27">
        <f t="shared" si="54"/>
        <v>2.3203699831635394</v>
      </c>
      <c r="BC5" s="27">
        <f t="shared" si="55"/>
        <v>9.2814799326541575</v>
      </c>
      <c r="BD5" s="27">
        <f t="shared" si="33"/>
        <v>4.3380339969447084</v>
      </c>
      <c r="BE5" s="27">
        <f t="shared" si="56"/>
        <v>0.65286419627010872</v>
      </c>
      <c r="BF5" s="27">
        <f t="shared" si="57"/>
        <v>2.6114567850804349</v>
      </c>
      <c r="BG5" s="27">
        <f t="shared" si="34"/>
        <v>4.5931520953165741</v>
      </c>
      <c r="BH5" s="28">
        <f t="shared" si="35"/>
        <v>7.4493487407034786</v>
      </c>
      <c r="BI5" s="27">
        <f t="shared" si="36"/>
        <v>-9.8377073110402891E-2</v>
      </c>
      <c r="BJ5" s="27">
        <f t="shared" si="37"/>
        <v>4.5067931128776886</v>
      </c>
      <c r="BK5" s="27">
        <f t="shared" si="38"/>
        <v>-3.4060325586404275E-2</v>
      </c>
      <c r="BL5" s="27">
        <f t="shared" si="58"/>
        <v>0.96968493436854342</v>
      </c>
      <c r="BM5" s="27">
        <f t="shared" si="2"/>
        <v>4.5711098604016875</v>
      </c>
      <c r="BN5" s="27">
        <f t="shared" si="59"/>
        <v>0.9696849343685976</v>
      </c>
      <c r="BO5" s="27" t="e">
        <f t="shared" si="3"/>
        <v>#NUM!</v>
      </c>
      <c r="BP5" s="27" t="e">
        <f t="shared" si="4"/>
        <v>#NUM!</v>
      </c>
      <c r="BQ5" s="27">
        <f t="shared" si="5"/>
        <v>4.2208162768947171</v>
      </c>
      <c r="BR5" s="27">
        <f t="shared" si="39"/>
        <v>17.69294880806363</v>
      </c>
      <c r="BS5" s="27">
        <f t="shared" si="40"/>
        <v>18.075040189213833</v>
      </c>
      <c r="BT5" s="27">
        <f t="shared" si="6"/>
        <v>4.4230486091968029</v>
      </c>
      <c r="BU5" s="27">
        <f t="shared" si="41"/>
        <v>14.940707976225294</v>
      </c>
      <c r="BV5" s="62">
        <f t="shared" si="42"/>
        <v>4.3701291005841254</v>
      </c>
      <c r="BW5" s="95" t="e">
        <f t="shared" si="43"/>
        <v>#DIV/0!</v>
      </c>
      <c r="BX5" s="95">
        <f t="shared" si="44"/>
        <v>9.3038063192983582</v>
      </c>
      <c r="BY5" s="95" t="e">
        <f t="shared" si="45"/>
        <v>#DIV/0!</v>
      </c>
      <c r="BZ5" s="95">
        <f t="shared" si="46"/>
        <v>8.8634844659130145</v>
      </c>
      <c r="CA5" s="103" t="e">
        <f t="shared" si="47"/>
        <v>#DIV/0!</v>
      </c>
      <c r="CB5" s="103">
        <f t="shared" si="47"/>
        <v>12.556023778162634</v>
      </c>
    </row>
    <row r="6" spans="1:81">
      <c r="A6" s="19" t="s">
        <v>6</v>
      </c>
      <c r="B6" s="67">
        <v>1951.56</v>
      </c>
      <c r="C6" s="13">
        <v>122.22666666666667</v>
      </c>
      <c r="D6" s="13">
        <v>112.46</v>
      </c>
      <c r="E6" s="131"/>
      <c r="F6" s="33"/>
      <c r="G6" s="67">
        <v>9.0299999999999994</v>
      </c>
      <c r="H6" s="67">
        <v>8.9600000000000009</v>
      </c>
      <c r="I6" s="67">
        <v>48489000</v>
      </c>
      <c r="J6" s="91" t="e">
        <f t="shared" si="7"/>
        <v>#DIV/0!</v>
      </c>
      <c r="K6" s="13">
        <v>83.59</v>
      </c>
      <c r="L6" s="13">
        <v>5.67</v>
      </c>
      <c r="M6" s="13">
        <v>3.24</v>
      </c>
      <c r="N6" s="13">
        <v>2013725</v>
      </c>
      <c r="O6" s="94">
        <f t="shared" si="8"/>
        <v>7158.536672070074</v>
      </c>
      <c r="P6" s="68"/>
      <c r="Q6" s="68"/>
      <c r="R6" s="82">
        <v>281304</v>
      </c>
      <c r="S6" s="20"/>
      <c r="T6" s="67">
        <v>70988000</v>
      </c>
      <c r="U6" s="80" t="e">
        <f t="shared" si="9"/>
        <v>#DIV/0!</v>
      </c>
      <c r="V6" s="67">
        <v>1548875.2694999999</v>
      </c>
      <c r="W6" s="80">
        <v>3089775</v>
      </c>
      <c r="X6" s="87">
        <f t="shared" si="10"/>
        <v>10983.757785171914</v>
      </c>
      <c r="Y6" s="100">
        <v>8180.99</v>
      </c>
      <c r="Z6" s="101">
        <f t="shared" si="11"/>
        <v>15965692.8444</v>
      </c>
      <c r="AA6" s="101" t="e">
        <f t="shared" si="12"/>
        <v>#DIV/0!</v>
      </c>
      <c r="AB6" s="101">
        <f t="shared" si="13"/>
        <v>294774.90840848652</v>
      </c>
      <c r="AC6" s="21">
        <f t="shared" si="14"/>
        <v>2.2574999999999998</v>
      </c>
      <c r="AD6" s="21">
        <f t="shared" si="15"/>
        <v>1.4175</v>
      </c>
      <c r="AE6" s="21">
        <f t="shared" si="16"/>
        <v>2.2400000000000002</v>
      </c>
      <c r="AF6" s="21">
        <f t="shared" si="17"/>
        <v>0.81</v>
      </c>
      <c r="AG6" s="21">
        <f t="shared" si="48"/>
        <v>113.91143374945263</v>
      </c>
      <c r="AH6" s="22">
        <f t="shared" si="18"/>
        <v>54.162319753061958</v>
      </c>
      <c r="AI6" s="21">
        <f t="shared" si="49"/>
        <v>165.03085376305876</v>
      </c>
      <c r="AJ6" s="22">
        <f t="shared" si="19"/>
        <v>9.1082713099073498</v>
      </c>
      <c r="AK6" s="21">
        <f t="shared" si="50"/>
        <v>103.02553122834358</v>
      </c>
      <c r="AL6" s="22">
        <f t="shared" si="20"/>
        <v>77.176990958103673</v>
      </c>
      <c r="AM6" s="22">
        <f t="shared" si="51"/>
        <v>112.53853732409291</v>
      </c>
      <c r="AN6" s="22">
        <f t="shared" si="21"/>
        <v>35.912077123148983</v>
      </c>
      <c r="AO6" s="22">
        <f t="shared" si="22"/>
        <v>102.90731244314959</v>
      </c>
      <c r="AP6" s="25">
        <f t="shared" si="23"/>
        <v>1765.0599163400693</v>
      </c>
      <c r="AQ6" s="26">
        <f t="shared" si="24"/>
        <v>0.93073014558449141</v>
      </c>
      <c r="AR6" s="26">
        <f t="shared" si="25"/>
        <v>93.073014558449131</v>
      </c>
      <c r="AS6" s="26">
        <f t="shared" si="26"/>
        <v>0.92009381477037189</v>
      </c>
      <c r="AT6" s="26">
        <f t="shared" si="52"/>
        <v>-4.8027675936294036</v>
      </c>
      <c r="AU6" s="26">
        <f t="shared" si="27"/>
        <v>92.009381477037195</v>
      </c>
      <c r="AV6" s="26">
        <f t="shared" si="53"/>
        <v>-4.8027675936294001</v>
      </c>
      <c r="AW6" s="26">
        <f t="shared" si="28"/>
        <v>3.69909301084832</v>
      </c>
      <c r="AX6" s="26">
        <f t="shared" si="29"/>
        <v>14.79637204339328</v>
      </c>
      <c r="AY6" s="22">
        <f t="shared" si="30"/>
        <v>68.35501924242638</v>
      </c>
      <c r="AZ6" s="22">
        <f t="shared" si="31"/>
        <v>80.257464759261978</v>
      </c>
      <c r="BA6" s="27">
        <f t="shared" si="32"/>
        <v>3.9919854591687196</v>
      </c>
      <c r="BB6" s="27">
        <f t="shared" si="54"/>
        <v>2.215280464113345</v>
      </c>
      <c r="BC6" s="27">
        <f t="shared" si="55"/>
        <v>8.86112185645338</v>
      </c>
      <c r="BD6" s="27">
        <f t="shared" si="33"/>
        <v>4.3461013680224667</v>
      </c>
      <c r="BE6" s="27">
        <f t="shared" si="56"/>
        <v>0.80673710777583452</v>
      </c>
      <c r="BF6" s="27">
        <f t="shared" si="57"/>
        <v>3.2269484311033381</v>
      </c>
      <c r="BG6" s="27">
        <f t="shared" si="34"/>
        <v>4.6338287039025667</v>
      </c>
      <c r="BH6" s="28">
        <f t="shared" si="35"/>
        <v>7.4759399157260962</v>
      </c>
      <c r="BI6" s="27">
        <f t="shared" si="36"/>
        <v>-7.1785898087785266E-2</v>
      </c>
      <c r="BJ6" s="27">
        <f t="shared" si="37"/>
        <v>4.5333842879003061</v>
      </c>
      <c r="BK6" s="27">
        <f t="shared" si="38"/>
        <v>-8.3279641561409629E-2</v>
      </c>
      <c r="BL6" s="27">
        <f t="shared" si="58"/>
        <v>-4.9219315975005351</v>
      </c>
      <c r="BM6" s="27">
        <f t="shared" si="2"/>
        <v>4.5218905444266815</v>
      </c>
      <c r="BN6" s="27">
        <f t="shared" si="59"/>
        <v>-4.9219315975006062</v>
      </c>
      <c r="BO6" s="27" t="e">
        <f t="shared" si="3"/>
        <v>#NUM!</v>
      </c>
      <c r="BP6" s="27" t="e">
        <f t="shared" si="4"/>
        <v>#NUM!</v>
      </c>
      <c r="BQ6" s="27">
        <f t="shared" si="5"/>
        <v>4.2247149948911416</v>
      </c>
      <c r="BR6" s="27">
        <f t="shared" si="39"/>
        <v>17.696847526060054</v>
      </c>
      <c r="BS6" s="27">
        <f t="shared" si="40"/>
        <v>18.078021406636594</v>
      </c>
      <c r="BT6" s="27">
        <f t="shared" si="6"/>
        <v>4.4259238957110645</v>
      </c>
      <c r="BU6" s="27">
        <f t="shared" si="41"/>
        <v>14.943608830688769</v>
      </c>
      <c r="BV6" s="62">
        <f t="shared" si="42"/>
        <v>4.3852397764911473</v>
      </c>
      <c r="BW6" s="95" t="e">
        <f t="shared" si="43"/>
        <v>#DIV/0!</v>
      </c>
      <c r="BX6" s="95">
        <f t="shared" si="44"/>
        <v>9.3041728955997787</v>
      </c>
      <c r="BY6" s="95" t="e">
        <f t="shared" si="45"/>
        <v>#DIV/0!</v>
      </c>
      <c r="BZ6" s="95">
        <f t="shared" si="46"/>
        <v>8.8760608636579832</v>
      </c>
      <c r="CA6" s="103" t="e">
        <f t="shared" si="47"/>
        <v>#DIV/0!</v>
      </c>
      <c r="CB6" s="103">
        <f t="shared" si="47"/>
        <v>12.593967321728131</v>
      </c>
    </row>
    <row r="7" spans="1:81">
      <c r="A7" s="19" t="s">
        <v>7</v>
      </c>
      <c r="B7" s="67">
        <v>2139.11</v>
      </c>
      <c r="C7" s="13">
        <v>126.85333333333334</v>
      </c>
      <c r="D7" s="13">
        <v>116.62</v>
      </c>
      <c r="E7" s="131"/>
      <c r="F7" s="33"/>
      <c r="G7" s="67">
        <v>10.56</v>
      </c>
      <c r="H7" s="67">
        <v>9.8699999999999992</v>
      </c>
      <c r="I7" s="67">
        <v>48624000</v>
      </c>
      <c r="J7" s="91" t="e">
        <f t="shared" si="7"/>
        <v>#DIV/0!</v>
      </c>
      <c r="K7" s="13">
        <v>85.17</v>
      </c>
      <c r="L7" s="13">
        <v>6.27</v>
      </c>
      <c r="M7" s="13">
        <v>3.32</v>
      </c>
      <c r="N7" s="13">
        <v>2033050</v>
      </c>
      <c r="O7" s="94">
        <f t="shared" si="8"/>
        <v>7209.3460330068574</v>
      </c>
      <c r="P7" s="68"/>
      <c r="Q7" s="68"/>
      <c r="R7" s="82">
        <v>282002</v>
      </c>
      <c r="S7" s="20"/>
      <c r="T7" s="67">
        <v>71020000</v>
      </c>
      <c r="U7" s="80" t="e">
        <f t="shared" si="9"/>
        <v>#DIV/0!</v>
      </c>
      <c r="V7" s="67">
        <v>1601584.8472500001</v>
      </c>
      <c r="W7" s="80">
        <v>3148125</v>
      </c>
      <c r="X7" s="87">
        <f t="shared" si="10"/>
        <v>11163.484656137191</v>
      </c>
      <c r="Y7" s="100">
        <v>8275.18</v>
      </c>
      <c r="Z7" s="101">
        <f t="shared" si="11"/>
        <v>17701520.289800003</v>
      </c>
      <c r="AA7" s="101" t="e">
        <f t="shared" si="12"/>
        <v>#DIV/0!</v>
      </c>
      <c r="AB7" s="101">
        <f t="shared" si="13"/>
        <v>318953.35152969841</v>
      </c>
      <c r="AC7" s="21">
        <f t="shared" si="14"/>
        <v>2.64</v>
      </c>
      <c r="AD7" s="21">
        <f t="shared" si="15"/>
        <v>1.5674999999999999</v>
      </c>
      <c r="AE7" s="21">
        <f t="shared" si="16"/>
        <v>2.4674999999999998</v>
      </c>
      <c r="AF7" s="21">
        <f t="shared" si="17"/>
        <v>0.83</v>
      </c>
      <c r="AG7" s="21">
        <f t="shared" si="48"/>
        <v>116.72219837722037</v>
      </c>
      <c r="AH7" s="22">
        <f t="shared" si="18"/>
        <v>55.498774992968769</v>
      </c>
      <c r="AI7" s="21">
        <f t="shared" si="49"/>
        <v>181.31939902947266</v>
      </c>
      <c r="AJ7" s="22">
        <f t="shared" si="19"/>
        <v>10.007257688195207</v>
      </c>
      <c r="AK7" s="21">
        <f t="shared" si="50"/>
        <v>103.88064313753883</v>
      </c>
      <c r="AL7" s="22">
        <f t="shared" si="20"/>
        <v>77.817559983055929</v>
      </c>
      <c r="AM7" s="22">
        <f t="shared" si="51"/>
        <v>116.27481676325279</v>
      </c>
      <c r="AN7" s="22">
        <f t="shared" si="21"/>
        <v>37.104358083637528</v>
      </c>
      <c r="AO7" s="22">
        <f t="shared" si="22"/>
        <v>112.79697325230367</v>
      </c>
      <c r="AP7" s="25">
        <f t="shared" si="23"/>
        <v>1903.7691684301574</v>
      </c>
      <c r="AQ7" s="26">
        <f t="shared" si="24"/>
        <v>1.0038726384803813</v>
      </c>
      <c r="AR7" s="26">
        <f t="shared" si="25"/>
        <v>100.38726384803813</v>
      </c>
      <c r="AS7" s="26">
        <f t="shared" si="26"/>
        <v>0.91932940929157037</v>
      </c>
      <c r="AT7" s="26">
        <f t="shared" si="52"/>
        <v>-8.3079080255777496E-2</v>
      </c>
      <c r="AU7" s="26">
        <f t="shared" si="27"/>
        <v>91.932940929157041</v>
      </c>
      <c r="AV7" s="26">
        <f t="shared" si="53"/>
        <v>-8.3079080255778939E-2</v>
      </c>
      <c r="AW7" s="26">
        <f t="shared" si="28"/>
        <v>5.9852512433544725</v>
      </c>
      <c r="AX7" s="26">
        <f t="shared" si="29"/>
        <v>23.94100497341789</v>
      </c>
      <c r="AY7" s="22">
        <f t="shared" si="30"/>
        <v>68.545328953860462</v>
      </c>
      <c r="AZ7" s="22">
        <f t="shared" si="31"/>
        <v>81.027666999623875</v>
      </c>
      <c r="BA7" s="27">
        <f t="shared" si="32"/>
        <v>4.0163609483100338</v>
      </c>
      <c r="BB7" s="27">
        <f t="shared" si="54"/>
        <v>2.4375489141314155</v>
      </c>
      <c r="BC7" s="27">
        <f t="shared" si="55"/>
        <v>9.750195656525662</v>
      </c>
      <c r="BD7" s="27">
        <f t="shared" si="33"/>
        <v>4.3543671124394994</v>
      </c>
      <c r="BE7" s="27">
        <f t="shared" si="56"/>
        <v>0.82657444170326499</v>
      </c>
      <c r="BF7" s="27">
        <f t="shared" si="57"/>
        <v>3.30629776681306</v>
      </c>
      <c r="BG7" s="27">
        <f t="shared" si="34"/>
        <v>4.7255895058343027</v>
      </c>
      <c r="BH7" s="28">
        <f t="shared" si="35"/>
        <v>7.5515909729335506</v>
      </c>
      <c r="BI7" s="27">
        <f t="shared" si="36"/>
        <v>3.8651591196693473E-3</v>
      </c>
      <c r="BJ7" s="27">
        <f t="shared" si="37"/>
        <v>4.6090353451077606</v>
      </c>
      <c r="BK7" s="27">
        <f t="shared" si="38"/>
        <v>-8.4110777661906361E-2</v>
      </c>
      <c r="BL7" s="27">
        <f t="shared" si="58"/>
        <v>-8.3113610049673214E-2</v>
      </c>
      <c r="BM7" s="27">
        <f t="shared" si="2"/>
        <v>4.5210594083261855</v>
      </c>
      <c r="BN7" s="27">
        <f t="shared" si="59"/>
        <v>-8.311361004960105E-2</v>
      </c>
      <c r="BO7" s="27" t="e">
        <f t="shared" si="3"/>
        <v>#NUM!</v>
      </c>
      <c r="BP7" s="27" t="e">
        <f t="shared" si="4"/>
        <v>#NUM!</v>
      </c>
      <c r="BQ7" s="27">
        <f t="shared" si="5"/>
        <v>4.2274952629697973</v>
      </c>
      <c r="BR7" s="27">
        <f t="shared" si="39"/>
        <v>17.69962779413871</v>
      </c>
      <c r="BS7" s="27">
        <f t="shared" si="40"/>
        <v>18.078472085479216</v>
      </c>
      <c r="BT7" s="27">
        <f t="shared" si="6"/>
        <v>4.4446492591529898</v>
      </c>
      <c r="BU7" s="27">
        <f t="shared" si="41"/>
        <v>14.962317595482052</v>
      </c>
      <c r="BV7" s="62">
        <f t="shared" si="42"/>
        <v>4.3947906642479957</v>
      </c>
      <c r="BW7" s="95" t="e">
        <f t="shared" si="43"/>
        <v>#DIV/0!</v>
      </c>
      <c r="BX7" s="95">
        <f t="shared" si="44"/>
        <v>9.3204034323705063</v>
      </c>
      <c r="BY7" s="95" t="e">
        <f t="shared" si="45"/>
        <v>#DIV/0!</v>
      </c>
      <c r="BZ7" s="95">
        <f t="shared" si="46"/>
        <v>8.8831335233922761</v>
      </c>
      <c r="CA7" s="103" t="e">
        <f t="shared" si="47"/>
        <v>#DIV/0!</v>
      </c>
      <c r="CB7" s="103">
        <f t="shared" si="47"/>
        <v>12.672800137624607</v>
      </c>
    </row>
    <row r="8" spans="1:81">
      <c r="A8" s="19" t="s">
        <v>8</v>
      </c>
      <c r="B8" s="67">
        <v>2211.94</v>
      </c>
      <c r="C8" s="13">
        <v>133.34</v>
      </c>
      <c r="D8" s="13">
        <v>123.6</v>
      </c>
      <c r="E8" s="131"/>
      <c r="F8" s="33"/>
      <c r="G8" s="67">
        <v>12.3</v>
      </c>
      <c r="H8" s="67">
        <v>9.19</v>
      </c>
      <c r="I8" s="67">
        <v>48780000</v>
      </c>
      <c r="J8" s="91" t="e">
        <f t="shared" si="7"/>
        <v>#DIV/0!</v>
      </c>
      <c r="K8" s="13">
        <v>85.28</v>
      </c>
      <c r="L8" s="13">
        <v>6.52</v>
      </c>
      <c r="M8" s="13">
        <v>3.5</v>
      </c>
      <c r="N8" s="13">
        <v>2052825</v>
      </c>
      <c r="O8" s="94">
        <f t="shared" si="8"/>
        <v>7259.7243686542724</v>
      </c>
      <c r="P8" s="68"/>
      <c r="Q8" s="68"/>
      <c r="R8" s="82">
        <v>282769</v>
      </c>
      <c r="S8" s="20"/>
      <c r="T8" s="67">
        <v>71412000</v>
      </c>
      <c r="U8" s="80" t="e">
        <f t="shared" si="9"/>
        <v>#DIV/0!</v>
      </c>
      <c r="V8" s="67">
        <v>1646592.0047500001</v>
      </c>
      <c r="W8" s="80">
        <v>3151925</v>
      </c>
      <c r="X8" s="87">
        <f t="shared" si="10"/>
        <v>11146.642665921654</v>
      </c>
      <c r="Y8" s="100">
        <v>8519.7199999999993</v>
      </c>
      <c r="Z8" s="101">
        <f t="shared" si="11"/>
        <v>18845109.456799999</v>
      </c>
      <c r="AA8" s="101" t="e">
        <f t="shared" si="12"/>
        <v>#DIV/0!</v>
      </c>
      <c r="AB8" s="101">
        <f t="shared" si="13"/>
        <v>331932.85911996744</v>
      </c>
      <c r="AC8" s="21">
        <f t="shared" si="14"/>
        <v>3.0750000000000002</v>
      </c>
      <c r="AD8" s="21">
        <f t="shared" si="15"/>
        <v>1.63</v>
      </c>
      <c r="AE8" s="21">
        <f t="shared" si="16"/>
        <v>2.2974999999999999</v>
      </c>
      <c r="AF8" s="21">
        <f t="shared" si="17"/>
        <v>0.875</v>
      </c>
      <c r="AG8" s="21">
        <f t="shared" si="48"/>
        <v>119.403890884937</v>
      </c>
      <c r="AH8" s="22">
        <f t="shared" si="18"/>
        <v>56.773859348432218</v>
      </c>
      <c r="AI8" s="21">
        <f t="shared" si="49"/>
        <v>197.98265180028122</v>
      </c>
      <c r="AJ8" s="22">
        <f t="shared" si="19"/>
        <v>10.926924669740345</v>
      </c>
      <c r="AK8" s="21">
        <f t="shared" si="50"/>
        <v>104.78959876499229</v>
      </c>
      <c r="AL8" s="22">
        <f t="shared" si="20"/>
        <v>78.498463632907672</v>
      </c>
      <c r="AM8" s="22">
        <f t="shared" si="51"/>
        <v>120.34443534996663</v>
      </c>
      <c r="AN8" s="22">
        <f t="shared" si="21"/>
        <v>38.403010616564835</v>
      </c>
      <c r="AO8" s="22">
        <f t="shared" si="22"/>
        <v>116.6373571324993</v>
      </c>
      <c r="AP8" s="25">
        <f t="shared" si="23"/>
        <v>1941.2123287975496</v>
      </c>
      <c r="AQ8" s="26">
        <f t="shared" si="24"/>
        <v>1.0236167150283031</v>
      </c>
      <c r="AR8" s="26">
        <f t="shared" si="25"/>
        <v>102.36167150283029</v>
      </c>
      <c r="AS8" s="26">
        <f t="shared" si="26"/>
        <v>0.92695365231738402</v>
      </c>
      <c r="AT8" s="26">
        <f t="shared" si="52"/>
        <v>0.82932656659910997</v>
      </c>
      <c r="AU8" s="26">
        <f t="shared" si="27"/>
        <v>92.695365231738407</v>
      </c>
      <c r="AV8" s="26">
        <f t="shared" si="53"/>
        <v>0.82932656659910953</v>
      </c>
      <c r="AW8" s="26">
        <f t="shared" si="28"/>
        <v>0.60679611650484855</v>
      </c>
      <c r="AX8" s="26">
        <f t="shared" si="29"/>
        <v>2.4271844660193942</v>
      </c>
      <c r="AY8" s="22">
        <f t="shared" si="30"/>
        <v>68.765242398184299</v>
      </c>
      <c r="AZ8" s="22">
        <f t="shared" si="31"/>
        <v>81.815804091637119</v>
      </c>
      <c r="BA8" s="27">
        <f t="shared" si="32"/>
        <v>4.0390759970532475</v>
      </c>
      <c r="BB8" s="27">
        <f t="shared" si="54"/>
        <v>2.2715048743213728</v>
      </c>
      <c r="BC8" s="27">
        <f t="shared" si="55"/>
        <v>9.0860194972854913</v>
      </c>
      <c r="BD8" s="27">
        <f t="shared" si="33"/>
        <v>4.3630790530415213</v>
      </c>
      <c r="BE8" s="27">
        <f t="shared" si="56"/>
        <v>0.87119406020219614</v>
      </c>
      <c r="BF8" s="27">
        <f t="shared" si="57"/>
        <v>3.4847762408087846</v>
      </c>
      <c r="BG8" s="27">
        <f t="shared" si="34"/>
        <v>4.7590696096745919</v>
      </c>
      <c r="BH8" s="28">
        <f t="shared" si="35"/>
        <v>7.5710679686326472</v>
      </c>
      <c r="BI8" s="27">
        <f t="shared" si="36"/>
        <v>2.3342154818765653E-2</v>
      </c>
      <c r="BJ8" s="27">
        <f t="shared" si="37"/>
        <v>4.6285123408068571</v>
      </c>
      <c r="BK8" s="27">
        <f t="shared" si="38"/>
        <v>-7.5851712166323679E-2</v>
      </c>
      <c r="BL8" s="27">
        <f t="shared" si="58"/>
        <v>0.82590654955826825</v>
      </c>
      <c r="BM8" s="27">
        <f t="shared" si="2"/>
        <v>4.5293184738217676</v>
      </c>
      <c r="BN8" s="27">
        <f t="shared" si="59"/>
        <v>0.82590654955820852</v>
      </c>
      <c r="BO8" s="27" t="e">
        <f t="shared" si="3"/>
        <v>#NUM!</v>
      </c>
      <c r="BP8" s="27" t="e">
        <f t="shared" si="4"/>
        <v>#NUM!</v>
      </c>
      <c r="BQ8" s="27">
        <f t="shared" si="5"/>
        <v>4.2306984195831339</v>
      </c>
      <c r="BR8" s="27">
        <f t="shared" si="39"/>
        <v>17.702830950752048</v>
      </c>
      <c r="BS8" s="27">
        <f t="shared" si="40"/>
        <v>18.083976480414989</v>
      </c>
      <c r="BT8" s="27">
        <f t="shared" si="6"/>
        <v>4.445939960417534</v>
      </c>
      <c r="BU8" s="27">
        <f t="shared" si="41"/>
        <v>14.963523935260572</v>
      </c>
      <c r="BV8" s="62">
        <f t="shared" si="42"/>
        <v>4.4044704290014449</v>
      </c>
      <c r="BW8" s="95" t="e">
        <f t="shared" si="43"/>
        <v>#DIV/0!</v>
      </c>
      <c r="BX8" s="95">
        <f t="shared" si="44"/>
        <v>9.3188936253513255</v>
      </c>
      <c r="BY8" s="95" t="e">
        <f t="shared" si="45"/>
        <v>#DIV/0!</v>
      </c>
      <c r="BZ8" s="95">
        <f t="shared" si="46"/>
        <v>8.8900971413480239</v>
      </c>
      <c r="CA8" s="103" t="e">
        <f t="shared" si="47"/>
        <v>#DIV/0!</v>
      </c>
      <c r="CB8" s="103">
        <f t="shared" si="47"/>
        <v>12.712687995880701</v>
      </c>
    </row>
    <row r="9" spans="1:81">
      <c r="A9" s="19" t="s">
        <v>9</v>
      </c>
      <c r="B9" s="67">
        <v>2187.02</v>
      </c>
      <c r="C9" s="13">
        <v>127.59000000000002</v>
      </c>
      <c r="D9" s="13">
        <v>124.35</v>
      </c>
      <c r="E9" s="131"/>
      <c r="F9" s="33"/>
      <c r="G9" s="67">
        <v>11.59</v>
      </c>
      <c r="H9" s="67">
        <v>8.85</v>
      </c>
      <c r="I9" s="67">
        <v>48981000</v>
      </c>
      <c r="J9" s="91" t="e">
        <f t="shared" si="7"/>
        <v>#DIV/0!</v>
      </c>
      <c r="K9" s="13">
        <v>85.76</v>
      </c>
      <c r="L9" s="13">
        <v>6.47</v>
      </c>
      <c r="M9" s="13">
        <v>3.42</v>
      </c>
      <c r="N9" s="13">
        <v>2071100</v>
      </c>
      <c r="O9" s="94">
        <f t="shared" si="8"/>
        <v>7305.0035623840458</v>
      </c>
      <c r="P9" s="68"/>
      <c r="Q9" s="68"/>
      <c r="R9" s="82">
        <v>283518</v>
      </c>
      <c r="S9" s="20"/>
      <c r="T9" s="67">
        <v>71341000</v>
      </c>
      <c r="U9" s="80" t="e">
        <f t="shared" si="9"/>
        <v>#DIV/0!</v>
      </c>
      <c r="V9" s="67">
        <v>1666157.0607499999</v>
      </c>
      <c r="W9" s="80">
        <v>3169825</v>
      </c>
      <c r="X9" s="87">
        <f t="shared" si="10"/>
        <v>11180.330702107098</v>
      </c>
      <c r="Y9" s="100">
        <v>8930.92</v>
      </c>
      <c r="Z9" s="101">
        <f t="shared" si="11"/>
        <v>19532100.658399999</v>
      </c>
      <c r="AA9" s="101" t="e">
        <f t="shared" si="12"/>
        <v>#DIV/0!</v>
      </c>
      <c r="AB9" s="101">
        <f t="shared" si="13"/>
        <v>336586.3701202735</v>
      </c>
      <c r="AC9" s="21">
        <f t="shared" si="14"/>
        <v>2.8975</v>
      </c>
      <c r="AD9" s="21">
        <f t="shared" si="15"/>
        <v>1.6174999999999999</v>
      </c>
      <c r="AE9" s="21">
        <f t="shared" si="16"/>
        <v>2.2124999999999999</v>
      </c>
      <c r="AF9" s="21">
        <f t="shared" si="17"/>
        <v>0.85499999999999998</v>
      </c>
      <c r="AG9" s="21">
        <f t="shared" si="48"/>
        <v>122.04570197076622</v>
      </c>
      <c r="AH9" s="22">
        <f t="shared" si="18"/>
        <v>58.029980986516271</v>
      </c>
      <c r="AI9" s="21">
        <f t="shared" si="49"/>
        <v>215.5041164846061</v>
      </c>
      <c r="AJ9" s="22">
        <f t="shared" si="19"/>
        <v>11.893957503012366</v>
      </c>
      <c r="AK9" s="21">
        <f t="shared" si="50"/>
        <v>105.68554983443298</v>
      </c>
      <c r="AL9" s="22">
        <f t="shared" si="20"/>
        <v>79.169625496969033</v>
      </c>
      <c r="AM9" s="22">
        <f t="shared" si="51"/>
        <v>124.46021503893549</v>
      </c>
      <c r="AN9" s="22">
        <f t="shared" si="21"/>
        <v>39.716393579651353</v>
      </c>
      <c r="AO9" s="22">
        <f t="shared" si="22"/>
        <v>115.32330569360769</v>
      </c>
      <c r="AP9" s="25">
        <f t="shared" si="23"/>
        <v>1893.8512988705331</v>
      </c>
      <c r="AQ9" s="26">
        <f t="shared" si="24"/>
        <v>0.99864286690511517</v>
      </c>
      <c r="AR9" s="26">
        <f t="shared" si="25"/>
        <v>99.86428669051152</v>
      </c>
      <c r="AS9" s="26">
        <f t="shared" si="26"/>
        <v>0.97460616035739456</v>
      </c>
      <c r="AT9" s="26">
        <f t="shared" si="52"/>
        <v>5.1407649045752475</v>
      </c>
      <c r="AU9" s="26">
        <f t="shared" si="27"/>
        <v>97.460616035739463</v>
      </c>
      <c r="AV9" s="26">
        <f t="shared" si="53"/>
        <v>5.1407649045752493</v>
      </c>
      <c r="AW9" s="26">
        <f t="shared" si="28"/>
        <v>1.9863289103337456</v>
      </c>
      <c r="AX9" s="26">
        <f t="shared" si="29"/>
        <v>7.9453156413349824</v>
      </c>
      <c r="AY9" s="22">
        <f t="shared" si="30"/>
        <v>69.048592412986181</v>
      </c>
      <c r="AZ9" s="22">
        <f t="shared" si="31"/>
        <v>82.544158344812473</v>
      </c>
      <c r="BA9" s="27">
        <f t="shared" si="32"/>
        <v>4.0609597905532517</v>
      </c>
      <c r="BB9" s="27">
        <f t="shared" si="54"/>
        <v>2.1883793500004245</v>
      </c>
      <c r="BC9" s="27">
        <f t="shared" si="55"/>
        <v>8.753517400001698</v>
      </c>
      <c r="BD9" s="27">
        <f t="shared" si="33"/>
        <v>4.3715927088067259</v>
      </c>
      <c r="BE9" s="27">
        <f t="shared" si="56"/>
        <v>0.85136557652045752</v>
      </c>
      <c r="BF9" s="27">
        <f t="shared" si="57"/>
        <v>3.4054623060818301</v>
      </c>
      <c r="BG9" s="27">
        <f t="shared" si="34"/>
        <v>4.747739537756579</v>
      </c>
      <c r="BH9" s="28">
        <f t="shared" si="35"/>
        <v>7.5463677589798355</v>
      </c>
      <c r="BI9" s="27">
        <f t="shared" si="36"/>
        <v>-1.3580548340463123E-3</v>
      </c>
      <c r="BJ9" s="27">
        <f t="shared" si="37"/>
        <v>4.6038121311540454</v>
      </c>
      <c r="BK9" s="27">
        <f t="shared" si="38"/>
        <v>-2.5721827684238415E-2</v>
      </c>
      <c r="BL9" s="27">
        <f t="shared" si="58"/>
        <v>5.0129884482085263</v>
      </c>
      <c r="BM9" s="27">
        <f t="shared" si="2"/>
        <v>4.5794483583038534</v>
      </c>
      <c r="BN9" s="27">
        <f t="shared" si="59"/>
        <v>5.0129884482085885</v>
      </c>
      <c r="BO9" s="27" t="e">
        <f t="shared" si="3"/>
        <v>#NUM!</v>
      </c>
      <c r="BP9" s="27" t="e">
        <f t="shared" si="4"/>
        <v>#NUM!</v>
      </c>
      <c r="BQ9" s="27">
        <f t="shared" si="5"/>
        <v>4.2348104946074967</v>
      </c>
      <c r="BR9" s="27">
        <f t="shared" si="39"/>
        <v>17.706943025776411</v>
      </c>
      <c r="BS9" s="27">
        <f t="shared" si="40"/>
        <v>18.082981755178331</v>
      </c>
      <c r="BT9" s="27">
        <f t="shared" si="6"/>
        <v>4.4515526973224917</v>
      </c>
      <c r="BU9" s="27">
        <f t="shared" si="41"/>
        <v>14.96918693928229</v>
      </c>
      <c r="BV9" s="62">
        <f t="shared" si="42"/>
        <v>4.4133334028084166</v>
      </c>
      <c r="BW9" s="95" t="e">
        <f t="shared" si="43"/>
        <v>#DIV/0!</v>
      </c>
      <c r="BX9" s="95">
        <f t="shared" si="44"/>
        <v>9.3219113260665267</v>
      </c>
      <c r="BY9" s="95" t="e">
        <f t="shared" si="45"/>
        <v>#DIV/0!</v>
      </c>
      <c r="BZ9" s="95">
        <f t="shared" si="46"/>
        <v>8.8963148118484785</v>
      </c>
      <c r="CA9" s="103" t="e">
        <f t="shared" si="47"/>
        <v>#DIV/0!</v>
      </c>
      <c r="CB9" s="103">
        <f t="shared" si="47"/>
        <v>12.726610067109341</v>
      </c>
    </row>
    <row r="10" spans="1:81">
      <c r="A10" s="19" t="s">
        <v>10</v>
      </c>
      <c r="B10" s="67">
        <v>2309.83</v>
      </c>
      <c r="C10" s="13">
        <v>127.30000000000001</v>
      </c>
      <c r="D10" s="13">
        <v>126.82</v>
      </c>
      <c r="E10" s="131"/>
      <c r="F10" s="33"/>
      <c r="G10" s="67">
        <v>11.26</v>
      </c>
      <c r="H10" s="67">
        <v>8.11</v>
      </c>
      <c r="I10" s="67">
        <v>49251000</v>
      </c>
      <c r="J10" s="91" t="e">
        <f t="shared" si="7"/>
        <v>#DIV/0!</v>
      </c>
      <c r="K10" s="13">
        <v>85.52</v>
      </c>
      <c r="L10" s="13">
        <v>5.59</v>
      </c>
      <c r="M10" s="13">
        <v>3.39</v>
      </c>
      <c r="N10" s="13">
        <v>2079850</v>
      </c>
      <c r="O10" s="94">
        <f t="shared" si="8"/>
        <v>7319.0601367496101</v>
      </c>
      <c r="P10" s="68"/>
      <c r="Q10" s="68"/>
      <c r="R10" s="82">
        <v>284169</v>
      </c>
      <c r="S10" s="20"/>
      <c r="T10" s="67">
        <v>71838000</v>
      </c>
      <c r="U10" s="80" t="e">
        <f t="shared" si="9"/>
        <v>#DIV/0!</v>
      </c>
      <c r="V10" s="67">
        <v>1667152.92175</v>
      </c>
      <c r="W10" s="80">
        <v>3160825</v>
      </c>
      <c r="X10" s="87">
        <f t="shared" si="10"/>
        <v>11123.04649697891</v>
      </c>
      <c r="Y10" s="100">
        <v>9213.41</v>
      </c>
      <c r="Z10" s="101">
        <f t="shared" si="11"/>
        <v>21281410.820299998</v>
      </c>
      <c r="AA10" s="101" t="e">
        <f t="shared" si="12"/>
        <v>#DIV/0!</v>
      </c>
      <c r="AB10" s="101">
        <f t="shared" si="13"/>
        <v>359443.58905780088</v>
      </c>
      <c r="AC10" s="21">
        <f t="shared" si="14"/>
        <v>2.8149999999999999</v>
      </c>
      <c r="AD10" s="21">
        <f t="shared" si="15"/>
        <v>1.3975</v>
      </c>
      <c r="AE10" s="21">
        <f t="shared" si="16"/>
        <v>2.0274999999999999</v>
      </c>
      <c r="AF10" s="21">
        <f t="shared" si="17"/>
        <v>0.84750000000000003</v>
      </c>
      <c r="AG10" s="21">
        <f t="shared" si="48"/>
        <v>124.52017857822351</v>
      </c>
      <c r="AH10" s="22">
        <f t="shared" si="18"/>
        <v>59.206538851017896</v>
      </c>
      <c r="AI10" s="21">
        <f t="shared" si="49"/>
        <v>232.98150033150765</v>
      </c>
      <c r="AJ10" s="22">
        <f t="shared" si="19"/>
        <v>12.85855745650667</v>
      </c>
      <c r="AK10" s="21">
        <f t="shared" si="50"/>
        <v>106.5812348692798</v>
      </c>
      <c r="AL10" s="22">
        <f t="shared" si="20"/>
        <v>79.840588073055841</v>
      </c>
      <c r="AM10" s="22">
        <f t="shared" si="51"/>
        <v>128.67941632875539</v>
      </c>
      <c r="AN10" s="22">
        <f t="shared" si="21"/>
        <v>41.062779322001539</v>
      </c>
      <c r="AO10" s="22">
        <f t="shared" si="22"/>
        <v>121.79917476304097</v>
      </c>
      <c r="AP10" s="25">
        <f t="shared" si="23"/>
        <v>1977.0653764639083</v>
      </c>
      <c r="AQ10" s="26">
        <f t="shared" si="24"/>
        <v>1.0425223124900316</v>
      </c>
      <c r="AR10" s="26">
        <f t="shared" si="25"/>
        <v>104.25223124900315</v>
      </c>
      <c r="AS10" s="26">
        <f t="shared" si="26"/>
        <v>0.99622937941869583</v>
      </c>
      <c r="AT10" s="26">
        <f t="shared" si="52"/>
        <v>2.2186622597759786</v>
      </c>
      <c r="AU10" s="26">
        <f t="shared" si="27"/>
        <v>99.62293794186958</v>
      </c>
      <c r="AV10" s="26">
        <f t="shared" si="53"/>
        <v>2.2186622597759684</v>
      </c>
      <c r="AW10" s="26">
        <f t="shared" si="28"/>
        <v>3.0594543447405753</v>
      </c>
      <c r="AX10" s="26">
        <f t="shared" si="29"/>
        <v>12.237817378962301</v>
      </c>
      <c r="AY10" s="22">
        <f t="shared" si="30"/>
        <v>69.42921183585436</v>
      </c>
      <c r="AZ10" s="22">
        <f t="shared" si="31"/>
        <v>82.892891571367016</v>
      </c>
      <c r="BA10" s="27">
        <f t="shared" si="32"/>
        <v>4.0810319893549059</v>
      </c>
      <c r="BB10" s="27">
        <f t="shared" si="54"/>
        <v>2.0072198801654118</v>
      </c>
      <c r="BC10" s="27">
        <f t="shared" si="55"/>
        <v>8.028879520661647</v>
      </c>
      <c r="BD10" s="27">
        <f t="shared" si="33"/>
        <v>4.3800319976205691</v>
      </c>
      <c r="BE10" s="27">
        <f t="shared" si="56"/>
        <v>0.84392888138431488</v>
      </c>
      <c r="BF10" s="27">
        <f t="shared" si="57"/>
        <v>3.3757155255372595</v>
      </c>
      <c r="BG10" s="27">
        <f t="shared" si="34"/>
        <v>4.8023735799083527</v>
      </c>
      <c r="BH10" s="28">
        <f t="shared" si="35"/>
        <v>7.5893688911437991</v>
      </c>
      <c r="BI10" s="27">
        <f t="shared" si="36"/>
        <v>4.1643077329917157E-2</v>
      </c>
      <c r="BJ10" s="27">
        <f t="shared" si="37"/>
        <v>4.6468132633180081</v>
      </c>
      <c r="BK10" s="27">
        <f t="shared" si="38"/>
        <v>-3.7777472914754407E-3</v>
      </c>
      <c r="BL10" s="27">
        <f t="shared" si="58"/>
        <v>2.1944080392762975</v>
      </c>
      <c r="BM10" s="27">
        <f t="shared" si="2"/>
        <v>4.6013924386966156</v>
      </c>
      <c r="BN10" s="27">
        <f t="shared" si="59"/>
        <v>2.1944080392762189</v>
      </c>
      <c r="BO10" s="27" t="e">
        <f t="shared" si="3"/>
        <v>#NUM!</v>
      </c>
      <c r="BP10" s="27" t="e">
        <f t="shared" si="4"/>
        <v>#NUM!</v>
      </c>
      <c r="BQ10" s="27">
        <f t="shared" si="5"/>
        <v>4.240307698775851</v>
      </c>
      <c r="BR10" s="27">
        <f t="shared" si="39"/>
        <v>17.712440229944765</v>
      </c>
      <c r="BS10" s="27">
        <f t="shared" si="40"/>
        <v>18.089924141927035</v>
      </c>
      <c r="BT10" s="27">
        <f t="shared" si="6"/>
        <v>4.4487502667167895</v>
      </c>
      <c r="BU10" s="27">
        <f t="shared" si="41"/>
        <v>14.966343627438066</v>
      </c>
      <c r="BV10" s="62">
        <f t="shared" si="42"/>
        <v>4.4175493114366207</v>
      </c>
      <c r="BW10" s="95" t="e">
        <f t="shared" si="43"/>
        <v>#DIV/0!</v>
      </c>
      <c r="BX10" s="95">
        <f t="shared" si="44"/>
        <v>9.316774495838521</v>
      </c>
      <c r="BY10" s="95" t="e">
        <f t="shared" si="45"/>
        <v>#DIV/0!</v>
      </c>
      <c r="BZ10" s="95">
        <f t="shared" si="46"/>
        <v>8.8982372020929006</v>
      </c>
      <c r="CA10" s="103" t="e">
        <f t="shared" si="47"/>
        <v>#DIV/0!</v>
      </c>
      <c r="CB10" s="103">
        <f t="shared" si="47"/>
        <v>12.792312528831628</v>
      </c>
    </row>
    <row r="11" spans="1:81">
      <c r="A11" s="19" t="s">
        <v>11</v>
      </c>
      <c r="B11" s="67">
        <v>2305.33</v>
      </c>
      <c r="C11" s="13">
        <v>131.47666666666666</v>
      </c>
      <c r="D11" s="13">
        <v>130.69999999999999</v>
      </c>
      <c r="E11" s="131"/>
      <c r="F11" s="33"/>
      <c r="G11" s="67">
        <v>11.11</v>
      </c>
      <c r="H11" s="67">
        <v>7.92</v>
      </c>
      <c r="I11" s="67">
        <v>49340000</v>
      </c>
      <c r="J11" s="91" t="e">
        <f t="shared" si="7"/>
        <v>#DIV/0!</v>
      </c>
      <c r="K11" s="13">
        <v>85.97</v>
      </c>
      <c r="L11" s="13">
        <v>4.32</v>
      </c>
      <c r="M11" s="13">
        <v>3.37</v>
      </c>
      <c r="N11" s="13">
        <v>2085200</v>
      </c>
      <c r="O11" s="94">
        <f t="shared" si="8"/>
        <v>7320.6524410366592</v>
      </c>
      <c r="P11" s="68"/>
      <c r="Q11" s="68"/>
      <c r="R11" s="82">
        <v>284838</v>
      </c>
      <c r="S11" s="20"/>
      <c r="T11" s="67">
        <v>72027000</v>
      </c>
      <c r="U11" s="80" t="e">
        <f t="shared" si="9"/>
        <v>#DIV/0!</v>
      </c>
      <c r="V11" s="67">
        <v>1683728.844</v>
      </c>
      <c r="W11" s="80">
        <v>3177575</v>
      </c>
      <c r="X11" s="87">
        <f t="shared" si="10"/>
        <v>11155.727115061894</v>
      </c>
      <c r="Y11" s="100">
        <v>9200.7000000000007</v>
      </c>
      <c r="Z11" s="101">
        <f t="shared" si="11"/>
        <v>21210649.731000002</v>
      </c>
      <c r="AA11" s="101" t="e">
        <f t="shared" si="12"/>
        <v>#DIV/0!</v>
      </c>
      <c r="AB11" s="101">
        <f t="shared" si="13"/>
        <v>351292.83427780564</v>
      </c>
      <c r="AC11" s="21">
        <f t="shared" si="14"/>
        <v>2.7774999999999999</v>
      </c>
      <c r="AD11" s="21">
        <f t="shared" si="15"/>
        <v>1.08</v>
      </c>
      <c r="AE11" s="21">
        <f t="shared" si="16"/>
        <v>1.98</v>
      </c>
      <c r="AF11" s="21">
        <f t="shared" si="17"/>
        <v>0.84250000000000003</v>
      </c>
      <c r="AG11" s="21">
        <f t="shared" si="48"/>
        <v>126.98567811407234</v>
      </c>
      <c r="AH11" s="22">
        <f t="shared" si="18"/>
        <v>60.378828320268049</v>
      </c>
      <c r="AI11" s="21">
        <f t="shared" si="49"/>
        <v>251.43363515776304</v>
      </c>
      <c r="AJ11" s="22">
        <f t="shared" si="19"/>
        <v>13.876955207061997</v>
      </c>
      <c r="AK11" s="21">
        <f t="shared" si="50"/>
        <v>107.47918177305347</v>
      </c>
      <c r="AL11" s="22">
        <f t="shared" si="20"/>
        <v>80.51324502757133</v>
      </c>
      <c r="AM11" s="22">
        <f t="shared" si="51"/>
        <v>133.01591265903446</v>
      </c>
      <c r="AN11" s="22">
        <f t="shared" si="21"/>
        <v>42.446594985152984</v>
      </c>
      <c r="AO11" s="22">
        <f t="shared" si="22"/>
        <v>121.56188618057659</v>
      </c>
      <c r="AP11" s="25">
        <f t="shared" si="23"/>
        <v>1951.2041499222844</v>
      </c>
      <c r="AQ11" s="26">
        <f t="shared" si="24"/>
        <v>1.0288854818525826</v>
      </c>
      <c r="AR11" s="26">
        <f t="shared" si="25"/>
        <v>102.88854818525827</v>
      </c>
      <c r="AS11" s="26">
        <f t="shared" si="26"/>
        <v>0.99409274142433379</v>
      </c>
      <c r="AT11" s="26">
        <f t="shared" si="52"/>
        <v>-0.21447249383558348</v>
      </c>
      <c r="AU11" s="26">
        <f t="shared" si="27"/>
        <v>99.409274142433375</v>
      </c>
      <c r="AV11" s="26">
        <f t="shared" si="53"/>
        <v>-0.21447249383558481</v>
      </c>
      <c r="AW11" s="26">
        <f t="shared" si="28"/>
        <v>9.1813312930377755E-2</v>
      </c>
      <c r="AX11" s="26">
        <f t="shared" si="29"/>
        <v>0.36725325172151102</v>
      </c>
      <c r="AY11" s="22">
        <f t="shared" si="30"/>
        <v>69.554675275244222</v>
      </c>
      <c r="AZ11" s="22">
        <f t="shared" si="31"/>
        <v>83.106117029888921</v>
      </c>
      <c r="BA11" s="27">
        <f t="shared" si="32"/>
        <v>4.1006385189938239</v>
      </c>
      <c r="BB11" s="27">
        <f t="shared" si="54"/>
        <v>1.9606529638918069</v>
      </c>
      <c r="BC11" s="27">
        <f t="shared" si="55"/>
        <v>7.8426118555672275</v>
      </c>
      <c r="BD11" s="27">
        <f t="shared" si="33"/>
        <v>4.3884217053941921</v>
      </c>
      <c r="BE11" s="27">
        <f t="shared" si="56"/>
        <v>0.8389707773623023</v>
      </c>
      <c r="BF11" s="27">
        <f t="shared" si="57"/>
        <v>3.3558831094492092</v>
      </c>
      <c r="BG11" s="27">
        <f t="shared" si="34"/>
        <v>4.8004234843857372</v>
      </c>
      <c r="BH11" s="28">
        <f t="shared" si="35"/>
        <v>7.5762019737558877</v>
      </c>
      <c r="BI11" s="27">
        <f t="shared" si="36"/>
        <v>2.847615994200621E-2</v>
      </c>
      <c r="BJ11" s="27">
        <f t="shared" si="37"/>
        <v>4.6336463459300976</v>
      </c>
      <c r="BK11" s="27">
        <f t="shared" si="38"/>
        <v>-5.924775446128086E-3</v>
      </c>
      <c r="BL11" s="27">
        <f t="shared" si="58"/>
        <v>-0.21470281546526454</v>
      </c>
      <c r="BM11" s="27">
        <f t="shared" si="2"/>
        <v>4.5992454105419629</v>
      </c>
      <c r="BN11" s="27">
        <f t="shared" si="59"/>
        <v>-0.21470281546527303</v>
      </c>
      <c r="BO11" s="27" t="e">
        <f t="shared" si="3"/>
        <v>#NUM!</v>
      </c>
      <c r="BP11" s="27" t="e">
        <f t="shared" si="4"/>
        <v>#NUM!</v>
      </c>
      <c r="BQ11" s="27">
        <f t="shared" si="5"/>
        <v>4.2421131378965704</v>
      </c>
      <c r="BR11" s="27">
        <f t="shared" si="39"/>
        <v>17.714245669065484</v>
      </c>
      <c r="BS11" s="27">
        <f t="shared" si="40"/>
        <v>18.092551606685401</v>
      </c>
      <c r="BT11" s="27">
        <f t="shared" si="6"/>
        <v>4.4539983981863527</v>
      </c>
      <c r="BU11" s="27">
        <f t="shared" si="41"/>
        <v>14.97162888522903</v>
      </c>
      <c r="BV11" s="62">
        <f t="shared" si="42"/>
        <v>4.4201183096202623</v>
      </c>
      <c r="BW11" s="95" t="e">
        <f t="shared" si="43"/>
        <v>#DIV/0!</v>
      </c>
      <c r="BX11" s="95">
        <f t="shared" si="44"/>
        <v>9.3197082876255024</v>
      </c>
      <c r="BY11" s="95" t="e">
        <f t="shared" si="45"/>
        <v>#DIV/0!</v>
      </c>
      <c r="BZ11" s="95">
        <f t="shared" si="46"/>
        <v>8.8984547342725602</v>
      </c>
      <c r="CA11" s="103" t="e">
        <f t="shared" si="47"/>
        <v>#DIV/0!</v>
      </c>
      <c r="CB11" s="103">
        <f t="shared" si="47"/>
        <v>12.769375440316891</v>
      </c>
    </row>
    <row r="12" spans="1:81">
      <c r="A12" s="19" t="s">
        <v>12</v>
      </c>
      <c r="B12" s="67">
        <v>2328.4899999999998</v>
      </c>
      <c r="C12" s="13">
        <v>124.44999999999999</v>
      </c>
      <c r="D12" s="13">
        <v>130.82</v>
      </c>
      <c r="E12" s="131"/>
      <c r="F12" s="33"/>
      <c r="G12" s="67">
        <v>10.32</v>
      </c>
      <c r="H12" s="67">
        <v>8.0299999999999994</v>
      </c>
      <c r="I12" s="67">
        <v>49419000</v>
      </c>
      <c r="J12" s="91" t="e">
        <f t="shared" si="7"/>
        <v>#DIV/0!</v>
      </c>
      <c r="K12" s="13">
        <v>85.7</v>
      </c>
      <c r="L12" s="13">
        <v>3.49</v>
      </c>
      <c r="M12" s="13">
        <v>2.69</v>
      </c>
      <c r="N12" s="13">
        <v>2092800</v>
      </c>
      <c r="O12" s="94">
        <f t="shared" si="8"/>
        <v>7328.1416325844584</v>
      </c>
      <c r="P12" s="68"/>
      <c r="Q12" s="68"/>
      <c r="R12" s="82">
        <v>285584</v>
      </c>
      <c r="S12" s="20"/>
      <c r="T12" s="67">
        <v>72623000</v>
      </c>
      <c r="U12" s="80" t="e">
        <f t="shared" si="9"/>
        <v>#DIV/0!</v>
      </c>
      <c r="V12" s="67">
        <v>1704581.7607499999</v>
      </c>
      <c r="W12" s="80">
        <v>3167525</v>
      </c>
      <c r="X12" s="87">
        <f t="shared" si="10"/>
        <v>11091.395176200347</v>
      </c>
      <c r="Y12" s="100">
        <v>9686.89</v>
      </c>
      <c r="Z12" s="101">
        <f t="shared" si="11"/>
        <v>22555826.496099997</v>
      </c>
      <c r="AA12" s="101" t="e">
        <f t="shared" si="12"/>
        <v>#DIV/0!</v>
      </c>
      <c r="AB12" s="101">
        <f t="shared" si="13"/>
        <v>366219.91725104116</v>
      </c>
      <c r="AC12" s="21">
        <f t="shared" si="14"/>
        <v>2.58</v>
      </c>
      <c r="AD12" s="21">
        <f t="shared" si="15"/>
        <v>0.87250000000000005</v>
      </c>
      <c r="AE12" s="21">
        <f t="shared" si="16"/>
        <v>2.0074999999999998</v>
      </c>
      <c r="AF12" s="21">
        <f t="shared" si="17"/>
        <v>0.67249999999999999</v>
      </c>
      <c r="AG12" s="21">
        <f t="shared" si="48"/>
        <v>129.53491560221235</v>
      </c>
      <c r="AH12" s="22">
        <f t="shared" si="18"/>
        <v>61.590933298797445</v>
      </c>
      <c r="AI12" s="21">
        <f t="shared" si="49"/>
        <v>271.62375606093144</v>
      </c>
      <c r="AJ12" s="22">
        <f t="shared" si="19"/>
        <v>14.991274710189076</v>
      </c>
      <c r="AK12" s="21">
        <f t="shared" si="50"/>
        <v>108.20197927047727</v>
      </c>
      <c r="AL12" s="22">
        <f t="shared" si="20"/>
        <v>81.05469660038176</v>
      </c>
      <c r="AM12" s="22">
        <f t="shared" si="51"/>
        <v>136.59404070956248</v>
      </c>
      <c r="AN12" s="22">
        <f t="shared" si="21"/>
        <v>43.588408390253605</v>
      </c>
      <c r="AO12" s="22">
        <f t="shared" si="22"/>
        <v>122.78313141832658</v>
      </c>
      <c r="AP12" s="25">
        <f t="shared" si="23"/>
        <v>1945.0140183455721</v>
      </c>
      <c r="AQ12" s="26">
        <f t="shared" si="24"/>
        <v>1.0256213761923474</v>
      </c>
      <c r="AR12" s="26">
        <f t="shared" si="25"/>
        <v>102.56213761923473</v>
      </c>
      <c r="AS12" s="26">
        <f t="shared" si="26"/>
        <v>1.0511852149457614</v>
      </c>
      <c r="AT12" s="26">
        <f t="shared" si="52"/>
        <v>5.7431737646153307</v>
      </c>
      <c r="AU12" s="26">
        <f t="shared" si="27"/>
        <v>105.11852149457614</v>
      </c>
      <c r="AV12" s="26">
        <f t="shared" si="53"/>
        <v>5.7431737646153325</v>
      </c>
      <c r="AW12" s="26">
        <f t="shared" si="28"/>
        <v>0.34398410029048421</v>
      </c>
      <c r="AX12" s="26">
        <f t="shared" si="29"/>
        <v>1.3759364011619368</v>
      </c>
      <c r="AY12" s="22">
        <f t="shared" si="30"/>
        <v>69.666041698972322</v>
      </c>
      <c r="AZ12" s="22">
        <f t="shared" si="31"/>
        <v>83.409016746667731</v>
      </c>
      <c r="BA12" s="27">
        <f t="shared" si="32"/>
        <v>4.1205146729986142</v>
      </c>
      <c r="BB12" s="27">
        <f t="shared" si="54"/>
        <v>1.9876154004790259</v>
      </c>
      <c r="BC12" s="27">
        <f t="shared" si="55"/>
        <v>7.9504616019161034</v>
      </c>
      <c r="BD12" s="27">
        <f t="shared" si="33"/>
        <v>4.3951241934538654</v>
      </c>
      <c r="BE12" s="27">
        <f t="shared" si="56"/>
        <v>0.67024880596733283</v>
      </c>
      <c r="BF12" s="27">
        <f t="shared" si="57"/>
        <v>2.6809952238693313</v>
      </c>
      <c r="BG12" s="27">
        <f t="shared" si="34"/>
        <v>4.8104196399771553</v>
      </c>
      <c r="BH12" s="28">
        <f t="shared" si="35"/>
        <v>7.5730244634021888</v>
      </c>
      <c r="BI12" s="27">
        <f t="shared" si="36"/>
        <v>2.5298649588307683E-2</v>
      </c>
      <c r="BJ12" s="27">
        <f t="shared" si="37"/>
        <v>4.6304688355763988</v>
      </c>
      <c r="BK12" s="27">
        <f t="shared" si="38"/>
        <v>4.9918303719465769E-2</v>
      </c>
      <c r="BL12" s="27">
        <f t="shared" si="58"/>
        <v>5.5843079165593856</v>
      </c>
      <c r="BM12" s="27">
        <f t="shared" si="2"/>
        <v>4.6550884897075573</v>
      </c>
      <c r="BN12" s="27">
        <f t="shared" si="59"/>
        <v>5.5843079165594389</v>
      </c>
      <c r="BO12" s="27" t="e">
        <f t="shared" si="3"/>
        <v>#NUM!</v>
      </c>
      <c r="BP12" s="27" t="e">
        <f t="shared" si="4"/>
        <v>#NUM!</v>
      </c>
      <c r="BQ12" s="27">
        <f t="shared" si="5"/>
        <v>4.243712992428315</v>
      </c>
      <c r="BR12" s="27">
        <f t="shared" si="39"/>
        <v>17.715845523597228</v>
      </c>
      <c r="BS12" s="27">
        <f t="shared" si="40"/>
        <v>18.100792234030816</v>
      </c>
      <c r="BT12" s="27">
        <f t="shared" si="6"/>
        <v>4.4508528256037341</v>
      </c>
      <c r="BU12" s="27">
        <f t="shared" si="41"/>
        <v>14.96846108380611</v>
      </c>
      <c r="BV12" s="62">
        <f t="shared" si="42"/>
        <v>4.4237564179891908</v>
      </c>
      <c r="BW12" s="95" t="e">
        <f t="shared" si="43"/>
        <v>#DIV/0!</v>
      </c>
      <c r="BX12" s="95">
        <f t="shared" si="44"/>
        <v>9.3139248773189589</v>
      </c>
      <c r="BY12" s="95" t="e">
        <f t="shared" si="45"/>
        <v>#DIV/0!</v>
      </c>
      <c r="BZ12" s="95">
        <f t="shared" si="46"/>
        <v>8.8994772337578638</v>
      </c>
      <c r="CA12" s="103" t="e">
        <f t="shared" si="47"/>
        <v>#DIV/0!</v>
      </c>
      <c r="CB12" s="103">
        <f t="shared" si="47"/>
        <v>12.810989298741447</v>
      </c>
    </row>
    <row r="13" spans="1:81">
      <c r="A13" s="19" t="s">
        <v>13</v>
      </c>
      <c r="B13" s="67">
        <v>2301.33</v>
      </c>
      <c r="C13" s="13">
        <v>117.19333333333333</v>
      </c>
      <c r="D13" s="13">
        <v>131.27000000000001</v>
      </c>
      <c r="E13" s="131"/>
      <c r="F13" s="33"/>
      <c r="G13" s="67">
        <v>8.99</v>
      </c>
      <c r="H13" s="67">
        <v>7.8</v>
      </c>
      <c r="I13" s="67">
        <v>49879000</v>
      </c>
      <c r="J13" s="91" t="e">
        <f t="shared" si="7"/>
        <v>#DIV/0!</v>
      </c>
      <c r="K13" s="13">
        <v>85.94</v>
      </c>
      <c r="L13" s="13">
        <v>2.13</v>
      </c>
      <c r="M13" s="13">
        <v>1.85</v>
      </c>
      <c r="N13" s="13">
        <v>2124775</v>
      </c>
      <c r="O13" s="94">
        <f t="shared" si="8"/>
        <v>7421.2132960312383</v>
      </c>
      <c r="P13" s="68"/>
      <c r="Q13" s="68"/>
      <c r="R13" s="82">
        <v>286311</v>
      </c>
      <c r="S13" s="20"/>
      <c r="T13" s="67">
        <v>73051000</v>
      </c>
      <c r="U13" s="80" t="e">
        <f t="shared" si="9"/>
        <v>#DIV/0!</v>
      </c>
      <c r="V13" s="67">
        <v>1715079.5957500001</v>
      </c>
      <c r="W13" s="80">
        <v>3176325</v>
      </c>
      <c r="X13" s="87">
        <f t="shared" si="10"/>
        <v>11093.967748357554</v>
      </c>
      <c r="Y13" s="100">
        <v>10168</v>
      </c>
      <c r="Z13" s="101">
        <f t="shared" si="11"/>
        <v>23399923.439999998</v>
      </c>
      <c r="AA13" s="101" t="e">
        <f t="shared" si="12"/>
        <v>#DIV/0!</v>
      </c>
      <c r="AB13" s="101">
        <f t="shared" si="13"/>
        <v>372657.97635560384</v>
      </c>
      <c r="AC13" s="21">
        <f t="shared" si="14"/>
        <v>2.2475000000000001</v>
      </c>
      <c r="AD13" s="21">
        <f t="shared" si="15"/>
        <v>0.53249999999999997</v>
      </c>
      <c r="AE13" s="21">
        <f t="shared" si="16"/>
        <v>1.95</v>
      </c>
      <c r="AF13" s="21">
        <f t="shared" si="17"/>
        <v>0.46250000000000002</v>
      </c>
      <c r="AG13" s="21">
        <f t="shared" si="48"/>
        <v>132.06084645645549</v>
      </c>
      <c r="AH13" s="22">
        <f t="shared" si="18"/>
        <v>62.791956498123994</v>
      </c>
      <c r="AI13" s="21">
        <f t="shared" si="49"/>
        <v>292.8104090336841</v>
      </c>
      <c r="AJ13" s="22">
        <f t="shared" si="19"/>
        <v>16.160594137583825</v>
      </c>
      <c r="AK13" s="21">
        <f t="shared" si="50"/>
        <v>108.70241342460324</v>
      </c>
      <c r="AL13" s="22">
        <f t="shared" si="20"/>
        <v>81.429574572158529</v>
      </c>
      <c r="AM13" s="22">
        <f t="shared" si="51"/>
        <v>139.12103046268939</v>
      </c>
      <c r="AN13" s="22">
        <f t="shared" si="21"/>
        <v>44.394793945473296</v>
      </c>
      <c r="AO13" s="22">
        <f t="shared" si="22"/>
        <v>121.35096299616382</v>
      </c>
      <c r="AP13" s="25">
        <f t="shared" si="23"/>
        <v>1894.279279581383</v>
      </c>
      <c r="AQ13" s="26">
        <f t="shared" si="24"/>
        <v>0.99886854454111429</v>
      </c>
      <c r="AR13" s="26">
        <f t="shared" si="25"/>
        <v>99.886854454111429</v>
      </c>
      <c r="AS13" s="26">
        <f t="shared" si="26"/>
        <v>1.1201149098355994</v>
      </c>
      <c r="AT13" s="26">
        <f t="shared" si="52"/>
        <v>6.5573310877849931</v>
      </c>
      <c r="AU13" s="26">
        <f t="shared" si="27"/>
        <v>112.01149098355994</v>
      </c>
      <c r="AV13" s="26">
        <f t="shared" si="53"/>
        <v>6.5573310877849957</v>
      </c>
      <c r="AW13" s="26">
        <f t="shared" si="28"/>
        <v>-1.0360326045555035</v>
      </c>
      <c r="AX13" s="26">
        <f t="shared" si="29"/>
        <v>-4.144130418222014</v>
      </c>
      <c r="AY13" s="22">
        <f t="shared" si="30"/>
        <v>70.314504419414419</v>
      </c>
      <c r="AZ13" s="22">
        <f t="shared" si="31"/>
        <v>84.68338759456276</v>
      </c>
      <c r="BA13" s="27">
        <f t="shared" si="32"/>
        <v>4.1398269840309867</v>
      </c>
      <c r="BB13" s="27">
        <f t="shared" si="54"/>
        <v>1.931231103237252</v>
      </c>
      <c r="BC13" s="27">
        <f t="shared" si="55"/>
        <v>7.724924412949008</v>
      </c>
      <c r="BD13" s="27">
        <f t="shared" si="33"/>
        <v>4.3997385310046102</v>
      </c>
      <c r="BE13" s="27">
        <f t="shared" si="56"/>
        <v>0.4614337550744807</v>
      </c>
      <c r="BF13" s="27">
        <f t="shared" si="57"/>
        <v>1.8457350202979228</v>
      </c>
      <c r="BG13" s="27">
        <f t="shared" si="34"/>
        <v>4.7986868678326253</v>
      </c>
      <c r="BH13" s="28">
        <f t="shared" si="35"/>
        <v>7.5465937177760321</v>
      </c>
      <c r="BI13" s="27">
        <f t="shared" si="36"/>
        <v>-1.1320960378500625E-3</v>
      </c>
      <c r="BJ13" s="27">
        <f t="shared" si="37"/>
        <v>4.6040380899502411</v>
      </c>
      <c r="BK13" s="27">
        <f t="shared" si="38"/>
        <v>0.11343127811168084</v>
      </c>
      <c r="BL13" s="27">
        <f t="shared" si="58"/>
        <v>6.3512974392215069</v>
      </c>
      <c r="BM13" s="27">
        <f t="shared" si="2"/>
        <v>4.7186014640997724</v>
      </c>
      <c r="BN13" s="27">
        <f t="shared" si="59"/>
        <v>6.3512974392215149</v>
      </c>
      <c r="BO13" s="27" t="e">
        <f t="shared" si="3"/>
        <v>#NUM!</v>
      </c>
      <c r="BP13" s="27" t="e">
        <f t="shared" si="4"/>
        <v>#NUM!</v>
      </c>
      <c r="BQ13" s="27">
        <f t="shared" si="5"/>
        <v>4.2529780992907522</v>
      </c>
      <c r="BR13" s="27">
        <f t="shared" si="39"/>
        <v>17.725110630459668</v>
      </c>
      <c r="BS13" s="27">
        <f t="shared" si="40"/>
        <v>18.106668385321221</v>
      </c>
      <c r="BT13" s="27">
        <f t="shared" si="6"/>
        <v>4.4536493783468494</v>
      </c>
      <c r="BU13" s="27">
        <f t="shared" si="41"/>
        <v>14.97123542608862</v>
      </c>
      <c r="BV13" s="62">
        <f t="shared" si="42"/>
        <v>4.4389194501259555</v>
      </c>
      <c r="BW13" s="95" t="e">
        <f t="shared" si="43"/>
        <v>#DIV/0!</v>
      </c>
      <c r="BX13" s="95">
        <f t="shared" si="44"/>
        <v>9.3141567934861627</v>
      </c>
      <c r="BY13" s="95" t="e">
        <f t="shared" si="45"/>
        <v>#DIV/0!</v>
      </c>
      <c r="BZ13" s="95">
        <f t="shared" si="46"/>
        <v>8.9120978397793227</v>
      </c>
      <c r="CA13" s="103" t="e">
        <f t="shared" si="47"/>
        <v>#DIV/0!</v>
      </c>
      <c r="CB13" s="103">
        <f t="shared" si="47"/>
        <v>12.828416324496718</v>
      </c>
    </row>
    <row r="14" spans="1:81">
      <c r="A14" s="19" t="s">
        <v>14</v>
      </c>
      <c r="B14" s="67">
        <v>2261.37</v>
      </c>
      <c r="C14" s="13">
        <v>116.31</v>
      </c>
      <c r="D14" s="13">
        <v>129.91</v>
      </c>
      <c r="E14" s="131"/>
      <c r="F14" s="33"/>
      <c r="G14" s="67">
        <v>7.83</v>
      </c>
      <c r="H14" s="67">
        <v>6.64</v>
      </c>
      <c r="I14" s="67">
        <v>49911000</v>
      </c>
      <c r="J14" s="91" t="e">
        <f t="shared" si="7"/>
        <v>#DIV/0!</v>
      </c>
      <c r="K14" s="13">
        <v>86.73</v>
      </c>
      <c r="L14" s="13">
        <v>1.73</v>
      </c>
      <c r="M14" s="13">
        <v>1.25</v>
      </c>
      <c r="N14" s="13">
        <v>2131150</v>
      </c>
      <c r="O14" s="94">
        <f t="shared" si="8"/>
        <v>7427.2918953770022</v>
      </c>
      <c r="P14" s="68"/>
      <c r="Q14" s="68"/>
      <c r="R14" s="82">
        <v>286935</v>
      </c>
      <c r="S14" s="20"/>
      <c r="T14" s="67">
        <v>72405000</v>
      </c>
      <c r="U14" s="80" t="e">
        <f t="shared" si="9"/>
        <v>#DIV/0!</v>
      </c>
      <c r="V14" s="67">
        <v>1711857.0989999999</v>
      </c>
      <c r="W14" s="80">
        <v>3205575</v>
      </c>
      <c r="X14" s="87">
        <f t="shared" si="10"/>
        <v>11171.781065398087</v>
      </c>
      <c r="Y14" s="100">
        <v>10146.700000000001</v>
      </c>
      <c r="Z14" s="101">
        <f t="shared" si="11"/>
        <v>22945442.979000002</v>
      </c>
      <c r="AA14" s="101" t="e">
        <f t="shared" si="12"/>
        <v>#DIV/0!</v>
      </c>
      <c r="AB14" s="101">
        <f t="shared" si="13"/>
        <v>359453.17657231179</v>
      </c>
      <c r="AC14" s="21">
        <f t="shared" si="14"/>
        <v>1.9575</v>
      </c>
      <c r="AD14" s="21">
        <f t="shared" si="15"/>
        <v>0.4325</v>
      </c>
      <c r="AE14" s="21">
        <f t="shared" si="16"/>
        <v>1.66</v>
      </c>
      <c r="AF14" s="21">
        <f t="shared" si="17"/>
        <v>0.3125</v>
      </c>
      <c r="AG14" s="21">
        <f t="shared" si="48"/>
        <v>134.25305650763264</v>
      </c>
      <c r="AH14" s="22">
        <f t="shared" si="18"/>
        <v>63.834302975992841</v>
      </c>
      <c r="AI14" s="21">
        <f t="shared" si="49"/>
        <v>312.25302019352074</v>
      </c>
      <c r="AJ14" s="22">
        <f t="shared" si="19"/>
        <v>17.233657588319392</v>
      </c>
      <c r="AK14" s="21">
        <f t="shared" si="50"/>
        <v>109.04210846655512</v>
      </c>
      <c r="AL14" s="22">
        <f t="shared" si="20"/>
        <v>81.684041992696521</v>
      </c>
      <c r="AM14" s="22">
        <f t="shared" si="51"/>
        <v>140.860043343473</v>
      </c>
      <c r="AN14" s="22">
        <f t="shared" si="21"/>
        <v>44.949728869791706</v>
      </c>
      <c r="AO14" s="22">
        <f t="shared" si="22"/>
        <v>119.24384038388018</v>
      </c>
      <c r="AP14" s="25">
        <f t="shared" si="23"/>
        <v>1836.7146286088077</v>
      </c>
      <c r="AQ14" s="26">
        <f t="shared" si="24"/>
        <v>0.96851424580925027</v>
      </c>
      <c r="AR14" s="26">
        <f t="shared" si="25"/>
        <v>96.851424580925041</v>
      </c>
      <c r="AS14" s="26">
        <f t="shared" si="26"/>
        <v>1.116928896913421</v>
      </c>
      <c r="AT14" s="26">
        <f t="shared" si="52"/>
        <v>-0.28443625686992818</v>
      </c>
      <c r="AU14" s="26">
        <f t="shared" si="27"/>
        <v>111.6928896913421</v>
      </c>
      <c r="AV14" s="26">
        <f t="shared" si="53"/>
        <v>-0.28443625686992818</v>
      </c>
      <c r="AW14" s="26">
        <f t="shared" si="28"/>
        <v>-0.16934801016087464</v>
      </c>
      <c r="AX14" s="26">
        <f t="shared" si="29"/>
        <v>-0.67739204064349856</v>
      </c>
      <c r="AY14" s="22">
        <f t="shared" si="30"/>
        <v>70.359614869532123</v>
      </c>
      <c r="AZ14" s="22">
        <f t="shared" si="31"/>
        <v>84.937464659623913</v>
      </c>
      <c r="BA14" s="27">
        <f t="shared" si="32"/>
        <v>4.1562907100616515</v>
      </c>
      <c r="BB14" s="27">
        <f t="shared" si="54"/>
        <v>1.6463726030664816</v>
      </c>
      <c r="BC14" s="27">
        <f t="shared" si="55"/>
        <v>6.5854904122659264</v>
      </c>
      <c r="BD14" s="27">
        <f t="shared" si="33"/>
        <v>4.402858658340854</v>
      </c>
      <c r="BE14" s="27">
        <f t="shared" si="56"/>
        <v>0.31201273362437831</v>
      </c>
      <c r="BF14" s="27">
        <f t="shared" si="57"/>
        <v>1.2480509344975133</v>
      </c>
      <c r="BG14" s="27">
        <f t="shared" si="34"/>
        <v>4.7811704754690245</v>
      </c>
      <c r="BH14" s="28">
        <f t="shared" si="35"/>
        <v>7.5157337267180102</v>
      </c>
      <c r="BI14" s="27">
        <f t="shared" si="36"/>
        <v>-3.1992087095871771E-2</v>
      </c>
      <c r="BJ14" s="27">
        <f t="shared" si="37"/>
        <v>4.5731780988922202</v>
      </c>
      <c r="BK14" s="27">
        <f t="shared" si="38"/>
        <v>0.11058286265669401</v>
      </c>
      <c r="BL14" s="27">
        <f t="shared" si="58"/>
        <v>-0.28484154549868329</v>
      </c>
      <c r="BM14" s="27">
        <f t="shared" si="2"/>
        <v>4.7157530486447854</v>
      </c>
      <c r="BN14" s="27">
        <f t="shared" si="59"/>
        <v>-0.28484154549870411</v>
      </c>
      <c r="BO14" s="27" t="e">
        <f t="shared" si="3"/>
        <v>#NUM!</v>
      </c>
      <c r="BP14" s="27" t="e">
        <f t="shared" si="4"/>
        <v>#NUM!</v>
      </c>
      <c r="BQ14" s="27">
        <f t="shared" si="5"/>
        <v>4.2536194461410757</v>
      </c>
      <c r="BR14" s="27">
        <f t="shared" si="39"/>
        <v>17.72575197730999</v>
      </c>
      <c r="BS14" s="27">
        <f t="shared" si="40"/>
        <v>18.09778591574484</v>
      </c>
      <c r="BT14" s="27">
        <f t="shared" si="6"/>
        <v>4.4627998446963648</v>
      </c>
      <c r="BU14" s="27">
        <f t="shared" si="41"/>
        <v>14.980402039421651</v>
      </c>
      <c r="BV14" s="62">
        <f t="shared" si="42"/>
        <v>4.4419152758362079</v>
      </c>
      <c r="BW14" s="95" t="e">
        <f t="shared" si="43"/>
        <v>#DIV/0!</v>
      </c>
      <c r="BX14" s="95">
        <f t="shared" si="44"/>
        <v>9.3211463301489257</v>
      </c>
      <c r="BY14" s="95" t="e">
        <f t="shared" si="45"/>
        <v>#DIV/0!</v>
      </c>
      <c r="BZ14" s="95">
        <f t="shared" si="46"/>
        <v>8.9129165888193072</v>
      </c>
      <c r="CA14" s="103" t="e">
        <f t="shared" si="47"/>
        <v>#DIV/0!</v>
      </c>
      <c r="CB14" s="103">
        <f t="shared" si="47"/>
        <v>12.792339201686397</v>
      </c>
    </row>
    <row r="15" spans="1:81">
      <c r="A15" s="19" t="s">
        <v>15</v>
      </c>
      <c r="B15" s="67">
        <v>2398.14</v>
      </c>
      <c r="C15" s="13">
        <v>123.25666666666666</v>
      </c>
      <c r="D15" s="13">
        <v>129.69</v>
      </c>
      <c r="E15" s="131"/>
      <c r="F15" s="33"/>
      <c r="G15" s="67">
        <v>5.95</v>
      </c>
      <c r="H15" s="67">
        <v>5.91</v>
      </c>
      <c r="I15" s="67">
        <v>50229000</v>
      </c>
      <c r="J15" s="91" t="e">
        <f t="shared" si="7"/>
        <v>#DIV/0!</v>
      </c>
      <c r="K15" s="13">
        <v>87.21</v>
      </c>
      <c r="L15" s="13">
        <v>1.75</v>
      </c>
      <c r="M15" s="13">
        <v>1.29</v>
      </c>
      <c r="N15" s="13">
        <v>2142025</v>
      </c>
      <c r="O15" s="94">
        <f t="shared" si="8"/>
        <v>7448.6045330940906</v>
      </c>
      <c r="P15" s="68"/>
      <c r="Q15" s="68"/>
      <c r="R15" s="82">
        <v>287574</v>
      </c>
      <c r="S15" s="20"/>
      <c r="T15" s="67">
        <v>74900000</v>
      </c>
      <c r="U15" s="80" t="e">
        <f t="shared" si="9"/>
        <v>#DIV/0!</v>
      </c>
      <c r="V15" s="67">
        <v>1778443.6305</v>
      </c>
      <c r="W15" s="80">
        <v>3223250</v>
      </c>
      <c r="X15" s="87">
        <f t="shared" si="10"/>
        <v>11208.419398137523</v>
      </c>
      <c r="Y15" s="100">
        <v>10730.3</v>
      </c>
      <c r="Z15" s="101">
        <f t="shared" si="11"/>
        <v>25732761.641999997</v>
      </c>
      <c r="AA15" s="101" t="e">
        <f t="shared" si="12"/>
        <v>#DIV/0!</v>
      </c>
      <c r="AB15" s="101">
        <f t="shared" si="13"/>
        <v>397248.72983156354</v>
      </c>
      <c r="AC15" s="21">
        <f t="shared" si="14"/>
        <v>1.4875</v>
      </c>
      <c r="AD15" s="21">
        <f t="shared" si="15"/>
        <v>0.4375</v>
      </c>
      <c r="AE15" s="21">
        <f t="shared" si="16"/>
        <v>1.4775</v>
      </c>
      <c r="AF15" s="21">
        <f t="shared" si="17"/>
        <v>0.32250000000000001</v>
      </c>
      <c r="AG15" s="21">
        <f t="shared" si="48"/>
        <v>136.23664541753291</v>
      </c>
      <c r="AH15" s="22">
        <f t="shared" si="18"/>
        <v>64.77745480246314</v>
      </c>
      <c r="AI15" s="21">
        <f t="shared" si="49"/>
        <v>330.70717368695779</v>
      </c>
      <c r="AJ15" s="22">
        <f t="shared" si="19"/>
        <v>18.252166751789066</v>
      </c>
      <c r="AK15" s="21">
        <f t="shared" si="50"/>
        <v>109.39376926635977</v>
      </c>
      <c r="AL15" s="22">
        <f t="shared" si="20"/>
        <v>81.947473028122971</v>
      </c>
      <c r="AM15" s="22">
        <f t="shared" si="51"/>
        <v>142.67713790260379</v>
      </c>
      <c r="AN15" s="22">
        <f t="shared" si="21"/>
        <v>45.529580372212017</v>
      </c>
      <c r="AO15" s="22">
        <f t="shared" si="22"/>
        <v>126.45583136691405</v>
      </c>
      <c r="AP15" s="25">
        <f t="shared" si="23"/>
        <v>1925.6314850120793</v>
      </c>
      <c r="AQ15" s="26">
        <f t="shared" si="24"/>
        <v>1.0154008120606297</v>
      </c>
      <c r="AR15" s="26">
        <f t="shared" si="25"/>
        <v>101.54008120606295</v>
      </c>
      <c r="AS15" s="26">
        <f t="shared" si="26"/>
        <v>1.0521946074586905</v>
      </c>
      <c r="AT15" s="26">
        <f t="shared" si="52"/>
        <v>-5.7957395169576644</v>
      </c>
      <c r="AU15" s="26">
        <f t="shared" si="27"/>
        <v>105.21946074586906</v>
      </c>
      <c r="AV15" s="26">
        <f t="shared" si="53"/>
        <v>-5.7957395169576627</v>
      </c>
      <c r="AW15" s="26">
        <f t="shared" si="28"/>
        <v>5.7290461870614706</v>
      </c>
      <c r="AX15" s="26">
        <f t="shared" si="29"/>
        <v>22.916184748245882</v>
      </c>
      <c r="AY15" s="22">
        <f t="shared" si="30"/>
        <v>70.807899967576859</v>
      </c>
      <c r="AZ15" s="22">
        <f t="shared" si="31"/>
        <v>85.37089024119885</v>
      </c>
      <c r="BA15" s="27">
        <f t="shared" si="32"/>
        <v>4.170957623105048</v>
      </c>
      <c r="BB15" s="27">
        <f t="shared" si="54"/>
        <v>1.4666913043396512</v>
      </c>
      <c r="BC15" s="27">
        <f t="shared" si="55"/>
        <v>5.8667652173586049</v>
      </c>
      <c r="BD15" s="27">
        <f t="shared" si="33"/>
        <v>4.4060784691820523</v>
      </c>
      <c r="BE15" s="27">
        <f t="shared" si="56"/>
        <v>0.32198108411982673</v>
      </c>
      <c r="BF15" s="27">
        <f t="shared" si="57"/>
        <v>1.2879243364793069</v>
      </c>
      <c r="BG15" s="27">
        <f t="shared" si="34"/>
        <v>4.8398930880424951</v>
      </c>
      <c r="BH15" s="28">
        <f t="shared" si="35"/>
        <v>7.5630092370892816</v>
      </c>
      <c r="BI15" s="27">
        <f t="shared" si="36"/>
        <v>1.528342327540054E-2</v>
      </c>
      <c r="BJ15" s="27">
        <f t="shared" si="37"/>
        <v>4.6204536092634916</v>
      </c>
      <c r="BK15" s="27">
        <f t="shared" si="38"/>
        <v>5.0878085285936514E-2</v>
      </c>
      <c r="BL15" s="27">
        <f t="shared" si="58"/>
        <v>-5.9704777370757496</v>
      </c>
      <c r="BM15" s="27">
        <f t="shared" si="2"/>
        <v>4.6560482712740283</v>
      </c>
      <c r="BN15" s="27">
        <f t="shared" si="59"/>
        <v>-5.9704777370757078</v>
      </c>
      <c r="BO15" s="27" t="e">
        <f t="shared" si="3"/>
        <v>#NUM!</v>
      </c>
      <c r="BP15" s="27" t="e">
        <f t="shared" si="4"/>
        <v>#NUM!</v>
      </c>
      <c r="BQ15" s="27">
        <f t="shared" si="5"/>
        <v>4.2599705759378761</v>
      </c>
      <c r="BR15" s="27">
        <f t="shared" si="39"/>
        <v>17.732103107106791</v>
      </c>
      <c r="BS15" s="27">
        <f t="shared" si="40"/>
        <v>18.131664448487449</v>
      </c>
      <c r="BT15" s="27">
        <f t="shared" si="6"/>
        <v>4.4683190032388937</v>
      </c>
      <c r="BU15" s="27">
        <f t="shared" si="41"/>
        <v>14.985900725273083</v>
      </c>
      <c r="BV15" s="62">
        <f t="shared" si="42"/>
        <v>4.4470051790010974</v>
      </c>
      <c r="BW15" s="95" t="e">
        <f t="shared" si="43"/>
        <v>#DIV/0!</v>
      </c>
      <c r="BX15" s="95">
        <f t="shared" si="44"/>
        <v>9.3244205068507906</v>
      </c>
      <c r="BY15" s="95" t="e">
        <f t="shared" si="45"/>
        <v>#DIV/0!</v>
      </c>
      <c r="BZ15" s="95">
        <f t="shared" si="46"/>
        <v>8.9157819828346287</v>
      </c>
      <c r="CA15" s="103" t="e">
        <f t="shared" si="47"/>
        <v>#DIV/0!</v>
      </c>
      <c r="CB15" s="103">
        <f t="shared" si="47"/>
        <v>12.892317886990613</v>
      </c>
    </row>
    <row r="16" spans="1:81">
      <c r="A16" s="19" t="s">
        <v>16</v>
      </c>
      <c r="B16" s="67">
        <v>2828.08</v>
      </c>
      <c r="C16" s="13">
        <v>137.16666666666666</v>
      </c>
      <c r="D16" s="13">
        <v>137.12</v>
      </c>
      <c r="E16" s="131"/>
      <c r="F16" s="33"/>
      <c r="G16" s="67">
        <v>5.28</v>
      </c>
      <c r="H16" s="67">
        <v>6.03</v>
      </c>
      <c r="I16" s="67">
        <v>51018000</v>
      </c>
      <c r="J16" s="91" t="e">
        <f t="shared" si="7"/>
        <v>#DIV/0!</v>
      </c>
      <c r="K16" s="13">
        <v>87.63</v>
      </c>
      <c r="L16" s="13">
        <v>1.74</v>
      </c>
      <c r="M16" s="13">
        <v>1.59</v>
      </c>
      <c r="N16" s="13">
        <v>2157000</v>
      </c>
      <c r="O16" s="94">
        <f t="shared" si="8"/>
        <v>7481.7119488871085</v>
      </c>
      <c r="P16" s="68"/>
      <c r="Q16" s="68"/>
      <c r="R16" s="82">
        <v>288303</v>
      </c>
      <c r="S16" s="20"/>
      <c r="T16" s="67">
        <v>74639000</v>
      </c>
      <c r="U16" s="80" t="e">
        <f t="shared" si="9"/>
        <v>#DIV/0!</v>
      </c>
      <c r="V16" s="67">
        <v>1818913.8742500001</v>
      </c>
      <c r="W16" s="80">
        <v>3238950</v>
      </c>
      <c r="X16" s="87">
        <f t="shared" si="10"/>
        <v>11234.534500161288</v>
      </c>
      <c r="Y16" s="100">
        <v>10639.1</v>
      </c>
      <c r="Z16" s="101">
        <f t="shared" si="11"/>
        <v>30088225.927999999</v>
      </c>
      <c r="AA16" s="101" t="e">
        <f t="shared" si="12"/>
        <v>#DIV/0!</v>
      </c>
      <c r="AB16" s="101">
        <f t="shared" si="13"/>
        <v>457587.93986795691</v>
      </c>
      <c r="AC16" s="21">
        <f t="shared" si="14"/>
        <v>1.32</v>
      </c>
      <c r="AD16" s="21">
        <f t="shared" si="15"/>
        <v>0.435</v>
      </c>
      <c r="AE16" s="21">
        <f t="shared" si="16"/>
        <v>1.5075000000000001</v>
      </c>
      <c r="AF16" s="21">
        <f t="shared" si="17"/>
        <v>0.39750000000000002</v>
      </c>
      <c r="AG16" s="21">
        <f t="shared" si="48"/>
        <v>138.29041284720222</v>
      </c>
      <c r="AH16" s="22">
        <f t="shared" si="18"/>
        <v>65.753974933610266</v>
      </c>
      <c r="AI16" s="21">
        <f t="shared" si="49"/>
        <v>350.64881626028136</v>
      </c>
      <c r="AJ16" s="22">
        <f t="shared" si="19"/>
        <v>19.352772406921947</v>
      </c>
      <c r="AK16" s="21">
        <f t="shared" si="50"/>
        <v>109.82860949919356</v>
      </c>
      <c r="AL16" s="22">
        <f t="shared" si="20"/>
        <v>82.273214233409774</v>
      </c>
      <c r="AM16" s="22">
        <f t="shared" si="51"/>
        <v>144.94570439525521</v>
      </c>
      <c r="AN16" s="22">
        <f t="shared" si="21"/>
        <v>46.253500700130196</v>
      </c>
      <c r="AO16" s="22">
        <f t="shared" si="22"/>
        <v>149.12690984352136</v>
      </c>
      <c r="AP16" s="25">
        <f t="shared" si="23"/>
        <v>2246.0276714602578</v>
      </c>
      <c r="AQ16" s="26">
        <f t="shared" si="24"/>
        <v>1.1843482718590284</v>
      </c>
      <c r="AR16" s="26">
        <f t="shared" si="25"/>
        <v>118.43482718590283</v>
      </c>
      <c r="AS16" s="26">
        <f t="shared" si="26"/>
        <v>0.99965978128797095</v>
      </c>
      <c r="AT16" s="26">
        <f t="shared" si="52"/>
        <v>-4.9928811455899922</v>
      </c>
      <c r="AU16" s="26">
        <f t="shared" si="27"/>
        <v>99.96597812879709</v>
      </c>
      <c r="AV16" s="26">
        <f t="shared" si="53"/>
        <v>-4.9928811455899993</v>
      </c>
      <c r="AW16" s="26">
        <f t="shared" si="28"/>
        <v>9.6484830805134045</v>
      </c>
      <c r="AX16" s="26">
        <f t="shared" si="29"/>
        <v>38.593932322053618</v>
      </c>
      <c r="AY16" s="22">
        <f t="shared" si="30"/>
        <v>71.920154503291656</v>
      </c>
      <c r="AZ16" s="22">
        <f t="shared" si="31"/>
        <v>85.967722248930755</v>
      </c>
      <c r="BA16" s="27">
        <f t="shared" si="32"/>
        <v>4.1859201244945625</v>
      </c>
      <c r="BB16" s="27">
        <f t="shared" si="54"/>
        <v>1.4962501389514493</v>
      </c>
      <c r="BC16" s="27">
        <f t="shared" si="55"/>
        <v>5.9850005558057973</v>
      </c>
      <c r="BD16" s="27">
        <f t="shared" si="33"/>
        <v>4.4100455897431639</v>
      </c>
      <c r="BE16" s="27">
        <f t="shared" si="56"/>
        <v>0.39671205611115923</v>
      </c>
      <c r="BF16" s="27">
        <f t="shared" si="57"/>
        <v>1.5868482244446369</v>
      </c>
      <c r="BG16" s="27">
        <f t="shared" si="34"/>
        <v>5.0047976873337001</v>
      </c>
      <c r="BH16" s="28">
        <f t="shared" si="35"/>
        <v>7.7169184555520829</v>
      </c>
      <c r="BI16" s="27">
        <f t="shared" si="36"/>
        <v>0.16919264173820167</v>
      </c>
      <c r="BJ16" s="27">
        <f t="shared" si="37"/>
        <v>4.7743628277262928</v>
      </c>
      <c r="BK16" s="27">
        <f t="shared" si="38"/>
        <v>-3.4027659954504049E-4</v>
      </c>
      <c r="BL16" s="27">
        <f t="shared" si="58"/>
        <v>-5.1218361885481549</v>
      </c>
      <c r="BM16" s="27">
        <f t="shared" si="2"/>
        <v>4.6048299093885463</v>
      </c>
      <c r="BN16" s="27">
        <f t="shared" si="59"/>
        <v>-5.1218361885482011</v>
      </c>
      <c r="BO16" s="27" t="e">
        <f t="shared" si="3"/>
        <v>#NUM!</v>
      </c>
      <c r="BP16" s="27" t="e">
        <f t="shared" si="4"/>
        <v>#NUM!</v>
      </c>
      <c r="BQ16" s="27">
        <f t="shared" si="5"/>
        <v>4.27555653842707</v>
      </c>
      <c r="BR16" s="27">
        <f t="shared" si="39"/>
        <v>17.747689069595985</v>
      </c>
      <c r="BS16" s="27">
        <f t="shared" si="40"/>
        <v>18.128173716771599</v>
      </c>
      <c r="BT16" s="27">
        <f t="shared" si="6"/>
        <v>4.4731234050677591</v>
      </c>
      <c r="BU16" s="27">
        <f t="shared" si="41"/>
        <v>14.990759761171088</v>
      </c>
      <c r="BV16" s="62">
        <f t="shared" si="42"/>
        <v>4.4539719031154679</v>
      </c>
      <c r="BW16" s="95" t="e">
        <f t="shared" si="43"/>
        <v>#DIV/0!</v>
      </c>
      <c r="BX16" s="95">
        <f t="shared" si="44"/>
        <v>9.3267477507536078</v>
      </c>
      <c r="BY16" s="95" t="e">
        <f t="shared" si="45"/>
        <v>#DIV/0!</v>
      </c>
      <c r="BZ16" s="95">
        <f t="shared" si="46"/>
        <v>8.920216914953814</v>
      </c>
      <c r="CA16" s="103" t="e">
        <f t="shared" si="47"/>
        <v>#DIV/0!</v>
      </c>
      <c r="CB16" s="103">
        <f t="shared" si="47"/>
        <v>13.033724363516761</v>
      </c>
    </row>
    <row r="17" spans="1:80">
      <c r="A17" s="19" t="s">
        <v>17</v>
      </c>
      <c r="B17" s="67">
        <v>2864.79</v>
      </c>
      <c r="C17" s="13">
        <v>145.71</v>
      </c>
      <c r="D17" s="13">
        <v>150.35</v>
      </c>
      <c r="E17" s="131"/>
      <c r="F17" s="33"/>
      <c r="G17" s="67">
        <v>5.17</v>
      </c>
      <c r="H17" s="67">
        <v>6.8</v>
      </c>
      <c r="I17" s="67">
        <v>50690000</v>
      </c>
      <c r="J17" s="91" t="e">
        <f t="shared" si="7"/>
        <v>#DIV/0!</v>
      </c>
      <c r="K17" s="13">
        <v>87.69</v>
      </c>
      <c r="L17" s="13">
        <v>1.44</v>
      </c>
      <c r="M17" s="13">
        <v>2.2000000000000002</v>
      </c>
      <c r="N17" s="13">
        <v>2168600</v>
      </c>
      <c r="O17" s="94">
        <f t="shared" si="8"/>
        <v>7503.6244796838828</v>
      </c>
      <c r="P17" s="68"/>
      <c r="Q17" s="68"/>
      <c r="R17" s="82">
        <v>289007</v>
      </c>
      <c r="S17" s="20"/>
      <c r="T17" s="67">
        <v>74845000</v>
      </c>
      <c r="U17" s="80" t="e">
        <f t="shared" si="9"/>
        <v>#DIV/0!</v>
      </c>
      <c r="V17" s="67">
        <v>1851042.1395</v>
      </c>
      <c r="W17" s="80">
        <v>3241000</v>
      </c>
      <c r="X17" s="87">
        <f t="shared" si="10"/>
        <v>11214.261246267391</v>
      </c>
      <c r="Y17" s="100">
        <v>10747.9</v>
      </c>
      <c r="Z17" s="101">
        <f t="shared" si="11"/>
        <v>30790476.441</v>
      </c>
      <c r="AA17" s="101" t="e">
        <f t="shared" si="12"/>
        <v>#DIV/0!</v>
      </c>
      <c r="AB17" s="101">
        <f t="shared" si="13"/>
        <v>460440.42318074778</v>
      </c>
      <c r="AC17" s="21">
        <f t="shared" si="14"/>
        <v>1.2925</v>
      </c>
      <c r="AD17" s="21">
        <f t="shared" si="15"/>
        <v>0.36</v>
      </c>
      <c r="AE17" s="21">
        <f t="shared" si="16"/>
        <v>1.7</v>
      </c>
      <c r="AF17" s="21">
        <f t="shared" si="17"/>
        <v>0.55000000000000004</v>
      </c>
      <c r="AG17" s="21">
        <f t="shared" si="48"/>
        <v>140.64134986560464</v>
      </c>
      <c r="AH17" s="22">
        <f t="shared" si="18"/>
        <v>66.871792507481629</v>
      </c>
      <c r="AI17" s="21">
        <f t="shared" si="49"/>
        <v>374.49293576598052</v>
      </c>
      <c r="AJ17" s="22">
        <f t="shared" si="19"/>
        <v>20.66876093059264</v>
      </c>
      <c r="AK17" s="21">
        <f t="shared" si="50"/>
        <v>110.43266685143914</v>
      </c>
      <c r="AL17" s="22">
        <f t="shared" si="20"/>
        <v>82.725716911693539</v>
      </c>
      <c r="AM17" s="22">
        <f t="shared" si="51"/>
        <v>148.13450989195081</v>
      </c>
      <c r="AN17" s="22">
        <f t="shared" si="21"/>
        <v>47.271077715533053</v>
      </c>
      <c r="AO17" s="22">
        <f t="shared" si="22"/>
        <v>151.06265736846959</v>
      </c>
      <c r="AP17" s="25">
        <f t="shared" si="23"/>
        <v>2249.4550853760338</v>
      </c>
      <c r="AQ17" s="26">
        <f t="shared" si="24"/>
        <v>1.1861555745025683</v>
      </c>
      <c r="AR17" s="26">
        <f t="shared" si="25"/>
        <v>118.61555745025684</v>
      </c>
      <c r="AS17" s="26">
        <f t="shared" si="26"/>
        <v>1.0318440738453092</v>
      </c>
      <c r="AT17" s="26">
        <f t="shared" si="52"/>
        <v>3.2195245982459846</v>
      </c>
      <c r="AU17" s="26">
        <f t="shared" si="27"/>
        <v>103.18440738453091</v>
      </c>
      <c r="AV17" s="26">
        <f t="shared" si="53"/>
        <v>3.2195245982459855</v>
      </c>
      <c r="AW17" s="26">
        <f t="shared" si="28"/>
        <v>3.2657133355503909</v>
      </c>
      <c r="AX17" s="26">
        <f t="shared" si="29"/>
        <v>13.062853342201564</v>
      </c>
      <c r="AY17" s="22">
        <f t="shared" si="30"/>
        <v>71.457772389585131</v>
      </c>
      <c r="AZ17" s="22">
        <f t="shared" si="31"/>
        <v>86.430042869277344</v>
      </c>
      <c r="BA17" s="27">
        <f t="shared" si="32"/>
        <v>4.2027772415609856</v>
      </c>
      <c r="BB17" s="27">
        <f t="shared" si="54"/>
        <v>1.6857117066423122</v>
      </c>
      <c r="BC17" s="27">
        <f t="shared" si="55"/>
        <v>6.7428468265692487</v>
      </c>
      <c r="BD17" s="27">
        <f t="shared" si="33"/>
        <v>4.4155305199737329</v>
      </c>
      <c r="BE17" s="27">
        <f t="shared" si="56"/>
        <v>0.54849302305690628</v>
      </c>
      <c r="BF17" s="27">
        <f t="shared" si="57"/>
        <v>2.1939720922276251</v>
      </c>
      <c r="BG17" s="27">
        <f t="shared" si="34"/>
        <v>5.0176947002072687</v>
      </c>
      <c r="BH17" s="28">
        <f t="shared" si="35"/>
        <v>7.7184432815897992</v>
      </c>
      <c r="BI17" s="27">
        <f t="shared" si="36"/>
        <v>0.17071746777591762</v>
      </c>
      <c r="BJ17" s="27">
        <f t="shared" si="37"/>
        <v>4.7758876537640091</v>
      </c>
      <c r="BK17" s="27">
        <f t="shared" si="38"/>
        <v>3.1347564408774939E-2</v>
      </c>
      <c r="BL17" s="27">
        <f t="shared" si="58"/>
        <v>3.1687841008319979</v>
      </c>
      <c r="BM17" s="27">
        <f t="shared" si="2"/>
        <v>4.636517750396866</v>
      </c>
      <c r="BN17" s="27">
        <f t="shared" si="59"/>
        <v>3.1687841008319673</v>
      </c>
      <c r="BO17" s="27" t="e">
        <f t="shared" si="3"/>
        <v>#NUM!</v>
      </c>
      <c r="BP17" s="27" t="e">
        <f t="shared" si="4"/>
        <v>#NUM!</v>
      </c>
      <c r="BQ17" s="27">
        <f t="shared" si="5"/>
        <v>4.2691066792796182</v>
      </c>
      <c r="BR17" s="27">
        <f t="shared" si="39"/>
        <v>17.741239210448533</v>
      </c>
      <c r="BS17" s="27">
        <f t="shared" si="40"/>
        <v>18.130929866331474</v>
      </c>
      <c r="BT17" s="27">
        <f t="shared" si="6"/>
        <v>4.4738078677912645</v>
      </c>
      <c r="BU17" s="27">
        <f t="shared" si="41"/>
        <v>14.991392482123684</v>
      </c>
      <c r="BV17" s="62">
        <f t="shared" si="42"/>
        <v>4.4593353337643933</v>
      </c>
      <c r="BW17" s="95" t="e">
        <f t="shared" si="43"/>
        <v>#DIV/0!</v>
      </c>
      <c r="BX17" s="95">
        <f t="shared" si="44"/>
        <v>9.3249415728512997</v>
      </c>
      <c r="BY17" s="95" t="e">
        <f t="shared" si="45"/>
        <v>#DIV/0!</v>
      </c>
      <c r="BZ17" s="95">
        <f t="shared" si="46"/>
        <v>8.9231414467478345</v>
      </c>
      <c r="CA17" s="103" t="e">
        <f t="shared" si="47"/>
        <v>#DIV/0!</v>
      </c>
      <c r="CB17" s="103">
        <f t="shared" si="47"/>
        <v>13.039938752107604</v>
      </c>
    </row>
    <row r="18" spans="1:80">
      <c r="A18" s="19" t="s">
        <v>18</v>
      </c>
      <c r="B18" s="67">
        <v>2958.25</v>
      </c>
      <c r="C18" s="13">
        <v>160.22666666666666</v>
      </c>
      <c r="D18" s="13">
        <v>155.26</v>
      </c>
      <c r="E18" s="131"/>
      <c r="F18" s="33"/>
      <c r="G18" s="67">
        <v>5.96</v>
      </c>
      <c r="H18" s="67">
        <v>7.41</v>
      </c>
      <c r="I18" s="67">
        <v>50911000</v>
      </c>
      <c r="J18" s="91" t="e">
        <f t="shared" si="7"/>
        <v>#DIV/0!</v>
      </c>
      <c r="K18" s="13">
        <v>88.14</v>
      </c>
      <c r="L18" s="13">
        <v>1.25</v>
      </c>
      <c r="M18" s="13">
        <v>2.86</v>
      </c>
      <c r="N18" s="13">
        <v>2178125</v>
      </c>
      <c r="O18" s="94">
        <f t="shared" si="8"/>
        <v>7520.9161317500484</v>
      </c>
      <c r="P18" s="68"/>
      <c r="Q18" s="68"/>
      <c r="R18" s="82">
        <v>289609</v>
      </c>
      <c r="S18" s="20"/>
      <c r="T18" s="67">
        <v>75431000</v>
      </c>
      <c r="U18" s="80" t="e">
        <f t="shared" si="9"/>
        <v>#DIV/0!</v>
      </c>
      <c r="V18" s="67">
        <v>1883699.03425</v>
      </c>
      <c r="W18" s="80">
        <v>3257800</v>
      </c>
      <c r="X18" s="87">
        <f t="shared" si="10"/>
        <v>11248.959804425967</v>
      </c>
      <c r="Y18" s="100">
        <v>10525.7</v>
      </c>
      <c r="Z18" s="101">
        <f t="shared" si="11"/>
        <v>31137652.025000002</v>
      </c>
      <c r="AA18" s="101" t="e">
        <f t="shared" si="12"/>
        <v>#DIV/0!</v>
      </c>
      <c r="AB18" s="101">
        <f t="shared" si="13"/>
        <v>457163.13569879637</v>
      </c>
      <c r="AC18" s="21">
        <f t="shared" si="14"/>
        <v>1.49</v>
      </c>
      <c r="AD18" s="21">
        <f t="shared" si="15"/>
        <v>0.3125</v>
      </c>
      <c r="AE18" s="21">
        <f t="shared" si="16"/>
        <v>1.8525</v>
      </c>
      <c r="AF18" s="21">
        <f t="shared" si="17"/>
        <v>0.71499999999999997</v>
      </c>
      <c r="AG18" s="21">
        <f t="shared" si="48"/>
        <v>143.24673087186494</v>
      </c>
      <c r="AH18" s="22">
        <f t="shared" si="18"/>
        <v>68.110592463682721</v>
      </c>
      <c r="AI18" s="21">
        <f t="shared" si="49"/>
        <v>402.24286230623972</v>
      </c>
      <c r="AJ18" s="22">
        <f t="shared" si="19"/>
        <v>22.200316115549558</v>
      </c>
      <c r="AK18" s="21">
        <f t="shared" si="50"/>
        <v>111.22226041942693</v>
      </c>
      <c r="AL18" s="22">
        <f t="shared" si="20"/>
        <v>83.317205787612153</v>
      </c>
      <c r="AM18" s="22">
        <f t="shared" si="51"/>
        <v>152.37115687486059</v>
      </c>
      <c r="AN18" s="22">
        <f t="shared" si="21"/>
        <v>48.623030538197298</v>
      </c>
      <c r="AO18" s="22">
        <f t="shared" si="22"/>
        <v>155.99087757227412</v>
      </c>
      <c r="AP18" s="25">
        <f t="shared" si="23"/>
        <v>2296.8988533503289</v>
      </c>
      <c r="AQ18" s="26">
        <f t="shared" si="24"/>
        <v>1.2111730510567664</v>
      </c>
      <c r="AR18" s="26">
        <f t="shared" si="25"/>
        <v>121.11730510567664</v>
      </c>
      <c r="AS18" s="26">
        <f t="shared" si="26"/>
        <v>0.96900224681700919</v>
      </c>
      <c r="AT18" s="26">
        <f t="shared" si="52"/>
        <v>-6.0902445070126978</v>
      </c>
      <c r="AU18" s="26">
        <f t="shared" si="27"/>
        <v>96.900224681700919</v>
      </c>
      <c r="AV18" s="26">
        <f t="shared" si="53"/>
        <v>-6.0902445070126943</v>
      </c>
      <c r="AW18" s="26">
        <f t="shared" si="28"/>
        <v>1.7841040834728927</v>
      </c>
      <c r="AX18" s="26">
        <f t="shared" si="29"/>
        <v>7.1364163338915709</v>
      </c>
      <c r="AY18" s="22">
        <f t="shared" si="30"/>
        <v>71.769316435710564</v>
      </c>
      <c r="AZ18" s="22">
        <f t="shared" si="31"/>
        <v>86.809663895898154</v>
      </c>
      <c r="BA18" s="27">
        <f t="shared" si="32"/>
        <v>4.2211327438452972</v>
      </c>
      <c r="BB18" s="27">
        <f t="shared" si="54"/>
        <v>1.8355502284311598</v>
      </c>
      <c r="BC18" s="27">
        <f t="shared" si="55"/>
        <v>7.3422009137246391</v>
      </c>
      <c r="BD18" s="27">
        <f t="shared" si="33"/>
        <v>4.4226550799160291</v>
      </c>
      <c r="BE18" s="27">
        <f t="shared" si="56"/>
        <v>0.71245599422962158</v>
      </c>
      <c r="BF18" s="27">
        <f t="shared" si="57"/>
        <v>2.8498239769184863</v>
      </c>
      <c r="BG18" s="27">
        <f t="shared" si="34"/>
        <v>5.0497975284388774</v>
      </c>
      <c r="BH18" s="28">
        <f t="shared" si="35"/>
        <v>7.7393151674793925</v>
      </c>
      <c r="BI18" s="27">
        <f t="shared" si="36"/>
        <v>0.1915893536655105</v>
      </c>
      <c r="BJ18" s="27">
        <f t="shared" si="37"/>
        <v>4.7967595396536016</v>
      </c>
      <c r="BK18" s="27">
        <f t="shared" si="38"/>
        <v>-3.1488348397455075E-2</v>
      </c>
      <c r="BL18" s="27">
        <f t="shared" si="58"/>
        <v>-6.2835912806230017</v>
      </c>
      <c r="BM18" s="27">
        <f t="shared" si="2"/>
        <v>4.5736818375906365</v>
      </c>
      <c r="BN18" s="27">
        <f t="shared" si="59"/>
        <v>-6.2835912806229466</v>
      </c>
      <c r="BO18" s="27" t="e">
        <f t="shared" si="3"/>
        <v>#NUM!</v>
      </c>
      <c r="BP18" s="27" t="e">
        <f t="shared" si="4"/>
        <v>#NUM!</v>
      </c>
      <c r="BQ18" s="27">
        <f t="shared" si="5"/>
        <v>4.2734570370230767</v>
      </c>
      <c r="BR18" s="27">
        <f t="shared" si="39"/>
        <v>17.745589568191992</v>
      </c>
      <c r="BS18" s="27">
        <f t="shared" si="40"/>
        <v>18.138728889066609</v>
      </c>
      <c r="BT18" s="27">
        <f t="shared" si="6"/>
        <v>4.4789264594138407</v>
      </c>
      <c r="BU18" s="27">
        <f t="shared" si="41"/>
        <v>14.996562678905642</v>
      </c>
      <c r="BV18" s="62">
        <f t="shared" si="42"/>
        <v>4.4637179506752007</v>
      </c>
      <c r="BW18" s="95" t="e">
        <f t="shared" si="43"/>
        <v>#DIV/0!</v>
      </c>
      <c r="BX18" s="95">
        <f t="shared" si="44"/>
        <v>9.3280309415289047</v>
      </c>
      <c r="BY18" s="95" t="e">
        <f t="shared" si="45"/>
        <v>#DIV/0!</v>
      </c>
      <c r="BZ18" s="95">
        <f t="shared" si="46"/>
        <v>8.9254432355542885</v>
      </c>
      <c r="CA18" s="103" t="e">
        <f t="shared" si="47"/>
        <v>#DIV/0!</v>
      </c>
      <c r="CB18" s="103">
        <f t="shared" si="47"/>
        <v>13.032795577071912</v>
      </c>
    </row>
    <row r="19" spans="1:80">
      <c r="A19" s="19" t="s">
        <v>19</v>
      </c>
      <c r="B19" s="67">
        <v>2817.32</v>
      </c>
      <c r="C19" s="13">
        <v>151.07666666666668</v>
      </c>
      <c r="D19" s="13">
        <v>158.03</v>
      </c>
      <c r="E19" s="131"/>
      <c r="F19" s="33"/>
      <c r="G19" s="67">
        <v>6.99</v>
      </c>
      <c r="H19" s="67">
        <v>7.59</v>
      </c>
      <c r="I19" s="67">
        <v>51687000</v>
      </c>
      <c r="J19" s="91" t="e">
        <f t="shared" si="7"/>
        <v>#DIV/0!</v>
      </c>
      <c r="K19" s="13">
        <v>88.96</v>
      </c>
      <c r="L19" s="13">
        <v>1.24</v>
      </c>
      <c r="M19" s="13">
        <v>2.13</v>
      </c>
      <c r="N19" s="13">
        <v>2202375</v>
      </c>
      <c r="O19" s="94">
        <f t="shared" si="8"/>
        <v>7587.776870523302</v>
      </c>
      <c r="P19" s="68"/>
      <c r="Q19" s="68"/>
      <c r="R19" s="82">
        <v>290253</v>
      </c>
      <c r="S19" s="20"/>
      <c r="T19" s="67">
        <v>76726000</v>
      </c>
      <c r="U19" s="80" t="e">
        <f t="shared" si="9"/>
        <v>#DIV/0!</v>
      </c>
      <c r="V19" s="67">
        <v>1900738.2602500001</v>
      </c>
      <c r="W19" s="80">
        <v>3288025</v>
      </c>
      <c r="X19" s="87">
        <f t="shared" si="10"/>
        <v>11328.134420660597</v>
      </c>
      <c r="Y19" s="100">
        <v>10406.200000000001</v>
      </c>
      <c r="Z19" s="101">
        <f t="shared" si="11"/>
        <v>29317595.384000003</v>
      </c>
      <c r="AA19" s="101" t="e">
        <f t="shared" si="12"/>
        <v>#DIV/0!</v>
      </c>
      <c r="AB19" s="101">
        <f t="shared" si="13"/>
        <v>422425.53210309678</v>
      </c>
      <c r="AC19" s="21">
        <f t="shared" si="14"/>
        <v>1.7475000000000001</v>
      </c>
      <c r="AD19" s="21">
        <f t="shared" si="15"/>
        <v>0.31</v>
      </c>
      <c r="AE19" s="21">
        <f t="shared" si="16"/>
        <v>1.8975</v>
      </c>
      <c r="AF19" s="21">
        <f t="shared" si="17"/>
        <v>0.53249999999999997</v>
      </c>
      <c r="AG19" s="21">
        <f t="shared" si="48"/>
        <v>145.96483759015857</v>
      </c>
      <c r="AH19" s="22">
        <f t="shared" si="18"/>
        <v>69.402990955681105</v>
      </c>
      <c r="AI19" s="21">
        <f t="shared" si="49"/>
        <v>432.77309555528336</v>
      </c>
      <c r="AJ19" s="22">
        <f t="shared" si="19"/>
        <v>23.885320108719775</v>
      </c>
      <c r="AK19" s="21">
        <f t="shared" si="50"/>
        <v>111.81451895616038</v>
      </c>
      <c r="AL19" s="22">
        <f t="shared" si="20"/>
        <v>83.760869908431189</v>
      </c>
      <c r="AM19" s="22">
        <f t="shared" si="51"/>
        <v>155.61666251629512</v>
      </c>
      <c r="AN19" s="22">
        <f t="shared" si="21"/>
        <v>49.658701088660898</v>
      </c>
      <c r="AO19" s="22">
        <f t="shared" si="22"/>
        <v>148.55952647745099</v>
      </c>
      <c r="AP19" s="25">
        <f t="shared" si="23"/>
        <v>2158.1723773096519</v>
      </c>
      <c r="AQ19" s="26">
        <f t="shared" si="24"/>
        <v>1.138021475834611</v>
      </c>
      <c r="AR19" s="26">
        <f t="shared" si="25"/>
        <v>113.80214758346108</v>
      </c>
      <c r="AS19" s="26">
        <f t="shared" si="26"/>
        <v>1.0460251969198862</v>
      </c>
      <c r="AT19" s="26">
        <f t="shared" si="52"/>
        <v>7.9486864303857834</v>
      </c>
      <c r="AU19" s="26">
        <f t="shared" si="27"/>
        <v>104.60251969198862</v>
      </c>
      <c r="AV19" s="26">
        <f t="shared" si="53"/>
        <v>7.948686430385786</v>
      </c>
      <c r="AW19" s="26">
        <f t="shared" si="28"/>
        <v>-0.36701892045815088</v>
      </c>
      <c r="AX19" s="26">
        <f t="shared" si="29"/>
        <v>-1.4680756818326035</v>
      </c>
      <c r="AY19" s="22">
        <f t="shared" si="30"/>
        <v>72.863244851065033</v>
      </c>
      <c r="AZ19" s="22">
        <f t="shared" si="31"/>
        <v>87.776153123777874</v>
      </c>
      <c r="BA19" s="27">
        <f t="shared" si="32"/>
        <v>4.2399299639282031</v>
      </c>
      <c r="BB19" s="27">
        <f t="shared" si="54"/>
        <v>1.8797220082905852</v>
      </c>
      <c r="BC19" s="27">
        <f t="shared" si="55"/>
        <v>7.5188880331623409</v>
      </c>
      <c r="BD19" s="27">
        <f t="shared" si="33"/>
        <v>4.4279659522346062</v>
      </c>
      <c r="BE19" s="27">
        <f t="shared" si="56"/>
        <v>0.53108723185770756</v>
      </c>
      <c r="BF19" s="27">
        <f t="shared" si="57"/>
        <v>2.1243489274308303</v>
      </c>
      <c r="BG19" s="27">
        <f t="shared" si="34"/>
        <v>5.0009857296231814</v>
      </c>
      <c r="BH19" s="28">
        <f t="shared" si="35"/>
        <v>7.6770170208993669</v>
      </c>
      <c r="BI19" s="27">
        <f t="shared" si="36"/>
        <v>0.12929120708548567</v>
      </c>
      <c r="BJ19" s="27">
        <f t="shared" si="37"/>
        <v>4.7344613930735768</v>
      </c>
      <c r="BK19" s="27">
        <f t="shared" si="38"/>
        <v>4.4997454186143038E-2</v>
      </c>
      <c r="BL19" s="27">
        <f t="shared" si="58"/>
        <v>7.6485802583598108</v>
      </c>
      <c r="BM19" s="27">
        <f t="shared" si="2"/>
        <v>4.6501676401742342</v>
      </c>
      <c r="BN19" s="27">
        <f t="shared" si="59"/>
        <v>7.6485802583597717</v>
      </c>
      <c r="BO19" s="27" t="e">
        <f t="shared" si="3"/>
        <v>#NUM!</v>
      </c>
      <c r="BP19" s="27" t="e">
        <f t="shared" si="4"/>
        <v>#NUM!</v>
      </c>
      <c r="BQ19" s="27">
        <f t="shared" si="5"/>
        <v>4.2885843260137388</v>
      </c>
      <c r="BR19" s="27">
        <f t="shared" si="39"/>
        <v>17.760716857182654</v>
      </c>
      <c r="BS19" s="27">
        <f t="shared" si="40"/>
        <v>18.155751191946557</v>
      </c>
      <c r="BT19" s="27">
        <f t="shared" si="6"/>
        <v>4.4881868305022721</v>
      </c>
      <c r="BU19" s="27">
        <f t="shared" si="41"/>
        <v>15.005797638535627</v>
      </c>
      <c r="BV19" s="62">
        <f t="shared" si="42"/>
        <v>4.4747898592371049</v>
      </c>
      <c r="BW19" s="95" t="e">
        <f t="shared" si="43"/>
        <v>#DIV/0!</v>
      </c>
      <c r="BX19" s="95">
        <f t="shared" si="44"/>
        <v>9.335044682093729</v>
      </c>
      <c r="BY19" s="95" t="e">
        <f t="shared" si="45"/>
        <v>#DIV/0!</v>
      </c>
      <c r="BZ19" s="95">
        <f t="shared" si="46"/>
        <v>8.9342939250510316</v>
      </c>
      <c r="CA19" s="103" t="e">
        <f t="shared" si="47"/>
        <v>#DIV/0!</v>
      </c>
      <c r="CB19" s="103">
        <f t="shared" si="47"/>
        <v>12.953768454867275</v>
      </c>
    </row>
    <row r="20" spans="1:80">
      <c r="A20" s="19" t="s">
        <v>20</v>
      </c>
      <c r="B20" s="67">
        <v>2889.39</v>
      </c>
      <c r="C20" s="13">
        <v>150.83666666666667</v>
      </c>
      <c r="D20" s="13">
        <v>157.44999999999999</v>
      </c>
      <c r="E20" s="131"/>
      <c r="F20" s="33"/>
      <c r="G20" s="67">
        <v>7.39</v>
      </c>
      <c r="H20" s="67">
        <v>7.13</v>
      </c>
      <c r="I20" s="67">
        <v>52347000</v>
      </c>
      <c r="J20" s="91" t="e">
        <f t="shared" si="7"/>
        <v>#DIV/0!</v>
      </c>
      <c r="K20" s="13">
        <v>90.45</v>
      </c>
      <c r="L20" s="13">
        <v>1.01</v>
      </c>
      <c r="M20" s="13">
        <v>2.19</v>
      </c>
      <c r="N20" s="13">
        <v>2234850</v>
      </c>
      <c r="O20" s="94">
        <f t="shared" si="8"/>
        <v>7680.5831448857971</v>
      </c>
      <c r="P20" s="68"/>
      <c r="Q20" s="68"/>
      <c r="R20" s="82">
        <v>290974</v>
      </c>
      <c r="S20" s="20"/>
      <c r="T20" s="67">
        <v>77626000</v>
      </c>
      <c r="U20" s="80" t="e">
        <f t="shared" si="9"/>
        <v>#DIV/0!</v>
      </c>
      <c r="V20" s="67">
        <v>1924994.7345</v>
      </c>
      <c r="W20" s="80">
        <v>3343100</v>
      </c>
      <c r="X20" s="87">
        <f t="shared" si="10"/>
        <v>11489.342690412201</v>
      </c>
      <c r="Y20" s="100">
        <v>10756.4</v>
      </c>
      <c r="Z20" s="101">
        <f t="shared" si="11"/>
        <v>31079434.595999997</v>
      </c>
      <c r="AA20" s="101" t="e">
        <f t="shared" si="12"/>
        <v>#DIV/0!</v>
      </c>
      <c r="AB20" s="101">
        <f t="shared" si="13"/>
        <v>439968.72764070355</v>
      </c>
      <c r="AC20" s="21">
        <f t="shared" si="14"/>
        <v>1.8474999999999999</v>
      </c>
      <c r="AD20" s="21">
        <f t="shared" si="15"/>
        <v>0.2525</v>
      </c>
      <c r="AE20" s="21">
        <f t="shared" si="16"/>
        <v>1.7825</v>
      </c>
      <c r="AF20" s="21">
        <f t="shared" si="17"/>
        <v>0.54749999999999999</v>
      </c>
      <c r="AG20" s="21">
        <f t="shared" si="48"/>
        <v>148.56666082020314</v>
      </c>
      <c r="AH20" s="22">
        <f t="shared" si="18"/>
        <v>70.640099269466106</v>
      </c>
      <c r="AI20" s="21">
        <f t="shared" si="49"/>
        <v>463.62981726837501</v>
      </c>
      <c r="AJ20" s="22">
        <f t="shared" si="19"/>
        <v>25.58834343247149</v>
      </c>
      <c r="AK20" s="21">
        <f t="shared" si="50"/>
        <v>112.42670344744535</v>
      </c>
      <c r="AL20" s="22">
        <f t="shared" si="20"/>
        <v>84.219460671179831</v>
      </c>
      <c r="AM20" s="22">
        <f t="shared" si="51"/>
        <v>159.02466742540199</v>
      </c>
      <c r="AN20" s="22">
        <f t="shared" si="21"/>
        <v>50.746226642502577</v>
      </c>
      <c r="AO20" s="22">
        <f t="shared" si="22"/>
        <v>152.3598349526082</v>
      </c>
      <c r="AP20" s="25">
        <f t="shared" si="23"/>
        <v>2186.5241560967993</v>
      </c>
      <c r="AQ20" s="26">
        <f t="shared" si="24"/>
        <v>1.1529715944984902</v>
      </c>
      <c r="AR20" s="26">
        <f t="shared" si="25"/>
        <v>115.29715944984903</v>
      </c>
      <c r="AS20" s="26">
        <f t="shared" si="26"/>
        <v>1.0438443349318245</v>
      </c>
      <c r="AT20" s="26">
        <f t="shared" si="52"/>
        <v>-0.20849038765829042</v>
      </c>
      <c r="AU20" s="26">
        <f t="shared" si="27"/>
        <v>104.38443349318246</v>
      </c>
      <c r="AV20" s="26">
        <f t="shared" si="53"/>
        <v>-0.20849038765828617</v>
      </c>
      <c r="AW20" s="26">
        <f t="shared" si="28"/>
        <v>1.0479517307081743</v>
      </c>
      <c r="AX20" s="26">
        <f t="shared" si="29"/>
        <v>4.1918069228326971</v>
      </c>
      <c r="AY20" s="22">
        <f t="shared" si="30"/>
        <v>73.793647884742796</v>
      </c>
      <c r="AZ20" s="22">
        <f t="shared" si="31"/>
        <v>89.070451584618866</v>
      </c>
      <c r="BA20" s="27">
        <f t="shared" si="32"/>
        <v>4.2575979615816095</v>
      </c>
      <c r="BB20" s="27">
        <f t="shared" si="54"/>
        <v>1.7667997653406431</v>
      </c>
      <c r="BC20" s="27">
        <f t="shared" si="55"/>
        <v>7.0671990613625724</v>
      </c>
      <c r="BD20" s="27">
        <f t="shared" si="33"/>
        <v>4.4334260189039663</v>
      </c>
      <c r="BE20" s="27">
        <f t="shared" si="56"/>
        <v>0.5460066669360053</v>
      </c>
      <c r="BF20" s="27">
        <f t="shared" si="57"/>
        <v>2.1840266677440212</v>
      </c>
      <c r="BG20" s="27">
        <f t="shared" si="34"/>
        <v>5.0262450583373575</v>
      </c>
      <c r="BH20" s="28">
        <f t="shared" si="35"/>
        <v>7.6900684186294965</v>
      </c>
      <c r="BI20" s="27">
        <f t="shared" si="36"/>
        <v>0.14234260481561503</v>
      </c>
      <c r="BJ20" s="27">
        <f t="shared" si="37"/>
        <v>4.7475127908037065</v>
      </c>
      <c r="BK20" s="27">
        <f t="shared" si="38"/>
        <v>4.2910373871837701E-2</v>
      </c>
      <c r="BL20" s="27">
        <f t="shared" si="58"/>
        <v>-0.20870803143053368</v>
      </c>
      <c r="BM20" s="27">
        <f t="shared" si="2"/>
        <v>4.6480805598599293</v>
      </c>
      <c r="BN20" s="27">
        <f t="shared" si="59"/>
        <v>-0.20870803143049343</v>
      </c>
      <c r="BO20" s="27" t="e">
        <f t="shared" si="3"/>
        <v>#NUM!</v>
      </c>
      <c r="BP20" s="27" t="e">
        <f t="shared" si="4"/>
        <v>#NUM!</v>
      </c>
      <c r="BQ20" s="27">
        <f t="shared" si="5"/>
        <v>4.3012726558795622</v>
      </c>
      <c r="BR20" s="27">
        <f t="shared" si="39"/>
        <v>17.773405187048478</v>
      </c>
      <c r="BS20" s="27">
        <f t="shared" si="40"/>
        <v>18.167412980582604</v>
      </c>
      <c r="BT20" s="27">
        <f t="shared" si="6"/>
        <v>4.5047972118413044</v>
      </c>
      <c r="BU20" s="27">
        <f t="shared" si="41"/>
        <v>15.022409078206413</v>
      </c>
      <c r="BV20" s="62">
        <f t="shared" si="42"/>
        <v>4.4894276474277692</v>
      </c>
      <c r="BW20" s="95" t="e">
        <f t="shared" si="43"/>
        <v>#DIV/0!</v>
      </c>
      <c r="BX20" s="95">
        <f t="shared" si="44"/>
        <v>9.3491751621056469</v>
      </c>
      <c r="BY20" s="95" t="e">
        <f t="shared" si="45"/>
        <v>#DIV/0!</v>
      </c>
      <c r="BZ20" s="95">
        <f t="shared" si="46"/>
        <v>8.9464507535828286</v>
      </c>
      <c r="CA20" s="103" t="e">
        <f t="shared" si="47"/>
        <v>#DIV/0!</v>
      </c>
      <c r="CB20" s="103">
        <f t="shared" si="47"/>
        <v>12.994458929824745</v>
      </c>
    </row>
    <row r="21" spans="1:80">
      <c r="A21" s="19" t="s">
        <v>21</v>
      </c>
      <c r="B21" s="67">
        <v>2780.82</v>
      </c>
      <c r="C21" s="13">
        <v>151.66333333333333</v>
      </c>
      <c r="D21" s="13">
        <v>159.1</v>
      </c>
      <c r="E21" s="131"/>
      <c r="F21" s="33"/>
      <c r="G21" s="67">
        <v>7.43</v>
      </c>
      <c r="H21" s="67">
        <v>6.4</v>
      </c>
      <c r="I21" s="67">
        <v>52841000</v>
      </c>
      <c r="J21" s="91" t="e">
        <f t="shared" si="7"/>
        <v>#DIV/0!</v>
      </c>
      <c r="K21" s="13">
        <v>91.51</v>
      </c>
      <c r="L21" s="13">
        <v>0.99</v>
      </c>
      <c r="M21" s="13">
        <v>1.89</v>
      </c>
      <c r="N21" s="13">
        <v>2252200</v>
      </c>
      <c r="O21" s="94">
        <f t="shared" si="8"/>
        <v>7721.7667972941927</v>
      </c>
      <c r="P21" s="68"/>
      <c r="Q21" s="68"/>
      <c r="R21" s="82">
        <v>291669</v>
      </c>
      <c r="S21" s="20"/>
      <c r="T21" s="67">
        <v>78635000</v>
      </c>
      <c r="U21" s="80" t="e">
        <f t="shared" si="9"/>
        <v>#DIV/0!</v>
      </c>
      <c r="V21" s="67">
        <v>1986152.04275</v>
      </c>
      <c r="W21" s="80">
        <v>3382175</v>
      </c>
      <c r="X21" s="87">
        <f t="shared" si="10"/>
        <v>11595.93580394214</v>
      </c>
      <c r="Y21" s="100">
        <v>10800.9</v>
      </c>
      <c r="Z21" s="101">
        <f t="shared" si="11"/>
        <v>30035358.738000002</v>
      </c>
      <c r="AA21" s="101" t="e">
        <f t="shared" si="12"/>
        <v>#DIV/0!</v>
      </c>
      <c r="AB21" s="101">
        <f t="shared" si="13"/>
        <v>418492.63050762221</v>
      </c>
      <c r="AC21" s="21">
        <f t="shared" si="14"/>
        <v>1.8574999999999999</v>
      </c>
      <c r="AD21" s="21">
        <f t="shared" si="15"/>
        <v>0.2475</v>
      </c>
      <c r="AE21" s="21">
        <f t="shared" si="16"/>
        <v>1.6</v>
      </c>
      <c r="AF21" s="21">
        <f t="shared" si="17"/>
        <v>0.47249999999999998</v>
      </c>
      <c r="AG21" s="21">
        <f t="shared" si="48"/>
        <v>150.94372739332638</v>
      </c>
      <c r="AH21" s="22">
        <f t="shared" si="18"/>
        <v>71.770340857777555</v>
      </c>
      <c r="AI21" s="21">
        <f t="shared" si="49"/>
        <v>493.30212557355105</v>
      </c>
      <c r="AJ21" s="22">
        <f t="shared" si="19"/>
        <v>27.225997412149667</v>
      </c>
      <c r="AK21" s="21">
        <f t="shared" si="50"/>
        <v>112.95791962123454</v>
      </c>
      <c r="AL21" s="22">
        <f t="shared" si="20"/>
        <v>84.617397622851172</v>
      </c>
      <c r="AM21" s="22">
        <f t="shared" si="51"/>
        <v>162.03023363974208</v>
      </c>
      <c r="AN21" s="22">
        <f t="shared" si="21"/>
        <v>51.705330326045875</v>
      </c>
      <c r="AO21" s="22">
        <f t="shared" si="22"/>
        <v>146.63485241968439</v>
      </c>
      <c r="AP21" s="25">
        <f t="shared" si="23"/>
        <v>2081.0115628230424</v>
      </c>
      <c r="AQ21" s="26">
        <f t="shared" si="24"/>
        <v>1.0973339640761128</v>
      </c>
      <c r="AR21" s="26">
        <f t="shared" si="25"/>
        <v>109.73339640761128</v>
      </c>
      <c r="AS21" s="26">
        <f t="shared" si="26"/>
        <v>1.0490340447042792</v>
      </c>
      <c r="AT21" s="26">
        <f t="shared" si="52"/>
        <v>0.49717276789107145</v>
      </c>
      <c r="AU21" s="26">
        <f t="shared" si="27"/>
        <v>104.90340447042792</v>
      </c>
      <c r="AV21" s="26">
        <f t="shared" si="53"/>
        <v>0.49717276789106124</v>
      </c>
      <c r="AW21" s="26">
        <f t="shared" si="28"/>
        <v>-1.1816467630421101</v>
      </c>
      <c r="AX21" s="26">
        <f t="shared" si="29"/>
        <v>-4.7265870521684406</v>
      </c>
      <c r="AY21" s="22">
        <f t="shared" si="30"/>
        <v>74.490040458434947</v>
      </c>
      <c r="AZ21" s="22">
        <f t="shared" si="31"/>
        <v>89.76193975384416</v>
      </c>
      <c r="BA21" s="27">
        <f t="shared" si="32"/>
        <v>4.2734713107379001</v>
      </c>
      <c r="BB21" s="27">
        <f t="shared" si="54"/>
        <v>1.5873349156290573</v>
      </c>
      <c r="BC21" s="27">
        <f t="shared" si="55"/>
        <v>6.3493396625162291</v>
      </c>
      <c r="BD21" s="27">
        <f t="shared" si="33"/>
        <v>4.438139891130187</v>
      </c>
      <c r="BE21" s="27">
        <f t="shared" si="56"/>
        <v>0.47138722262207722</v>
      </c>
      <c r="BF21" s="27">
        <f t="shared" si="57"/>
        <v>1.8855488904883089</v>
      </c>
      <c r="BG21" s="27">
        <f t="shared" si="34"/>
        <v>4.9879454993943328</v>
      </c>
      <c r="BH21" s="28">
        <f t="shared" si="35"/>
        <v>7.6406093827564021</v>
      </c>
      <c r="BI21" s="27">
        <f t="shared" si="36"/>
        <v>9.2883568942520089E-2</v>
      </c>
      <c r="BJ21" s="27">
        <f t="shared" si="37"/>
        <v>4.6980537549306112</v>
      </c>
      <c r="BK21" s="27">
        <f t="shared" si="38"/>
        <v>4.7869783324398722E-2</v>
      </c>
      <c r="BL21" s="27">
        <f t="shared" si="58"/>
        <v>0.49594094525610211</v>
      </c>
      <c r="BM21" s="27">
        <f t="shared" si="2"/>
        <v>4.6530399693124904</v>
      </c>
      <c r="BN21" s="27">
        <f t="shared" si="59"/>
        <v>0.49594094525611254</v>
      </c>
      <c r="BO21" s="27" t="e">
        <f t="shared" si="3"/>
        <v>#NUM!</v>
      </c>
      <c r="BP21" s="27" t="e">
        <f t="shared" si="4"/>
        <v>#NUM!</v>
      </c>
      <c r="BQ21" s="27">
        <f t="shared" si="5"/>
        <v>4.3106654313271831</v>
      </c>
      <c r="BR21" s="27">
        <f t="shared" si="39"/>
        <v>17.782797962496097</v>
      </c>
      <c r="BS21" s="27">
        <f t="shared" si="40"/>
        <v>18.180327450906962</v>
      </c>
      <c r="BT21" s="27">
        <f t="shared" si="6"/>
        <v>4.5164482559272869</v>
      </c>
      <c r="BU21" s="27">
        <f t="shared" si="41"/>
        <v>15.034029551631825</v>
      </c>
      <c r="BV21" s="62">
        <f t="shared" si="42"/>
        <v>4.4971610519892371</v>
      </c>
      <c r="BW21" s="95" t="e">
        <f t="shared" si="43"/>
        <v>#DIV/0!</v>
      </c>
      <c r="BX21" s="95">
        <f t="shared" si="44"/>
        <v>9.35840995397432</v>
      </c>
      <c r="BY21" s="95" t="e">
        <f t="shared" si="45"/>
        <v>#DIV/0!</v>
      </c>
      <c r="BZ21" s="95">
        <f t="shared" si="46"/>
        <v>8.9517984765875571</v>
      </c>
      <c r="CA21" s="103" t="e">
        <f t="shared" si="47"/>
        <v>#DIV/0!</v>
      </c>
      <c r="CB21" s="103">
        <f t="shared" si="47"/>
        <v>12.944414559455838</v>
      </c>
    </row>
    <row r="22" spans="1:80">
      <c r="A22" s="19" t="s">
        <v>22</v>
      </c>
      <c r="B22" s="67">
        <v>2678.16</v>
      </c>
      <c r="C22" s="13">
        <v>152.36666666666667</v>
      </c>
      <c r="D22" s="13">
        <v>157.22</v>
      </c>
      <c r="E22" s="131"/>
      <c r="F22" s="33"/>
      <c r="G22" s="67">
        <v>7.29</v>
      </c>
      <c r="H22" s="67">
        <v>6.22</v>
      </c>
      <c r="I22" s="67">
        <v>53424000</v>
      </c>
      <c r="J22" s="91" t="e">
        <f t="shared" si="7"/>
        <v>#DIV/0!</v>
      </c>
      <c r="K22" s="13">
        <v>92.03</v>
      </c>
      <c r="L22" s="13">
        <v>1</v>
      </c>
      <c r="M22" s="13">
        <v>1.78</v>
      </c>
      <c r="N22" s="13">
        <v>2274100</v>
      </c>
      <c r="O22" s="94">
        <f t="shared" si="8"/>
        <v>7781.6977316356242</v>
      </c>
      <c r="P22" s="68"/>
      <c r="Q22" s="68"/>
      <c r="R22" s="82">
        <v>292237</v>
      </c>
      <c r="S22" s="20"/>
      <c r="T22" s="67">
        <v>80090000</v>
      </c>
      <c r="U22" s="80" t="e">
        <f t="shared" si="9"/>
        <v>#DIV/0!</v>
      </c>
      <c r="V22" s="67">
        <v>2081250.7775000001</v>
      </c>
      <c r="W22" s="80">
        <v>3401625</v>
      </c>
      <c r="X22" s="87">
        <f t="shared" si="10"/>
        <v>11639.953188679052</v>
      </c>
      <c r="Y22" s="100">
        <v>11209</v>
      </c>
      <c r="Z22" s="101">
        <f t="shared" si="11"/>
        <v>30019495.439999998</v>
      </c>
      <c r="AA22" s="101" t="e">
        <f t="shared" si="12"/>
        <v>#DIV/0!</v>
      </c>
      <c r="AB22" s="101">
        <f t="shared" si="13"/>
        <v>411867.06898437609</v>
      </c>
      <c r="AC22" s="21">
        <f t="shared" si="14"/>
        <v>1.8225</v>
      </c>
      <c r="AD22" s="21">
        <f t="shared" si="15"/>
        <v>0.25</v>
      </c>
      <c r="AE22" s="21">
        <f t="shared" si="16"/>
        <v>1.5549999999999999</v>
      </c>
      <c r="AF22" s="21">
        <f t="shared" si="17"/>
        <v>0.44500000000000001</v>
      </c>
      <c r="AG22" s="21">
        <f t="shared" si="48"/>
        <v>153.2909023542926</v>
      </c>
      <c r="AH22" s="22">
        <f t="shared" si="18"/>
        <v>72.886369658115996</v>
      </c>
      <c r="AI22" s="21">
        <f t="shared" si="49"/>
        <v>523.98551778422598</v>
      </c>
      <c r="AJ22" s="22">
        <f t="shared" si="19"/>
        <v>28.919454451185377</v>
      </c>
      <c r="AK22" s="21">
        <f t="shared" si="50"/>
        <v>113.46058236354904</v>
      </c>
      <c r="AL22" s="22">
        <f t="shared" si="20"/>
        <v>84.993945042272856</v>
      </c>
      <c r="AM22" s="22">
        <f t="shared" si="51"/>
        <v>164.91437179852949</v>
      </c>
      <c r="AN22" s="22">
        <f t="shared" si="21"/>
        <v>52.625685205849479</v>
      </c>
      <c r="AO22" s="22">
        <f t="shared" si="22"/>
        <v>141.22150889173045</v>
      </c>
      <c r="AP22" s="25">
        <f t="shared" si="23"/>
        <v>1982.2806741684847</v>
      </c>
      <c r="AQ22" s="26">
        <f t="shared" si="24"/>
        <v>1.045272380488806</v>
      </c>
      <c r="AR22" s="26">
        <f t="shared" si="25"/>
        <v>104.5272380488806</v>
      </c>
      <c r="AS22" s="26">
        <f t="shared" si="26"/>
        <v>1.0318529862174579</v>
      </c>
      <c r="AT22" s="26">
        <f t="shared" si="52"/>
        <v>-1.637797988878863</v>
      </c>
      <c r="AU22" s="26">
        <f t="shared" si="27"/>
        <v>103.18529862174579</v>
      </c>
      <c r="AV22" s="26">
        <f t="shared" si="53"/>
        <v>-1.6377979888788636</v>
      </c>
      <c r="AW22" s="26">
        <f t="shared" si="28"/>
        <v>-0.6805749904592262</v>
      </c>
      <c r="AX22" s="26">
        <f t="shared" si="29"/>
        <v>-2.7222999618369048</v>
      </c>
      <c r="AY22" s="22">
        <f t="shared" si="30"/>
        <v>75.311896471516988</v>
      </c>
      <c r="AZ22" s="22">
        <f t="shared" si="31"/>
        <v>90.634769200877813</v>
      </c>
      <c r="BA22" s="27">
        <f t="shared" si="32"/>
        <v>4.2889016483932574</v>
      </c>
      <c r="BB22" s="27">
        <f t="shared" si="54"/>
        <v>1.5430337655357285</v>
      </c>
      <c r="BC22" s="27">
        <f t="shared" si="55"/>
        <v>6.1721350621429139</v>
      </c>
      <c r="BD22" s="27">
        <f t="shared" si="33"/>
        <v>4.4425800191562077</v>
      </c>
      <c r="BE22" s="27">
        <f t="shared" si="56"/>
        <v>0.44401280260206732</v>
      </c>
      <c r="BF22" s="27">
        <f t="shared" si="57"/>
        <v>1.7760512104082693</v>
      </c>
      <c r="BG22" s="27">
        <f t="shared" si="34"/>
        <v>4.9503296427197645</v>
      </c>
      <c r="BH22" s="28">
        <f t="shared" si="35"/>
        <v>7.592003316452498</v>
      </c>
      <c r="BI22" s="27">
        <f t="shared" si="36"/>
        <v>4.4277502638616011E-2</v>
      </c>
      <c r="BJ22" s="27">
        <f t="shared" si="37"/>
        <v>4.6494476886267071</v>
      </c>
      <c r="BK22" s="27">
        <f t="shared" si="38"/>
        <v>3.1356201696021463E-2</v>
      </c>
      <c r="BL22" s="27">
        <f t="shared" si="58"/>
        <v>-1.6513581628377259</v>
      </c>
      <c r="BM22" s="27">
        <f t="shared" si="2"/>
        <v>4.6365263876841132</v>
      </c>
      <c r="BN22" s="27">
        <f t="shared" si="59"/>
        <v>-1.6513581628377239</v>
      </c>
      <c r="BO22" s="27" t="e">
        <f t="shared" si="3"/>
        <v>#NUM!</v>
      </c>
      <c r="BP22" s="27" t="e">
        <f t="shared" si="4"/>
        <v>#NUM!</v>
      </c>
      <c r="BQ22" s="27">
        <f t="shared" si="5"/>
        <v>4.321638109996659</v>
      </c>
      <c r="BR22" s="27">
        <f t="shared" si="39"/>
        <v>17.793770641165572</v>
      </c>
      <c r="BS22" s="27">
        <f t="shared" si="40"/>
        <v>18.198661560299865</v>
      </c>
      <c r="BT22" s="27">
        <f t="shared" si="6"/>
        <v>4.5221146108507657</v>
      </c>
      <c r="BU22" s="27">
        <f t="shared" si="41"/>
        <v>15.039763816585355</v>
      </c>
      <c r="BV22" s="62">
        <f t="shared" si="42"/>
        <v>4.5068379054436951</v>
      </c>
      <c r="BW22" s="95" t="e">
        <f t="shared" si="43"/>
        <v>#DIV/0!</v>
      </c>
      <c r="BX22" s="95">
        <f t="shared" si="44"/>
        <v>9.3621986996861963</v>
      </c>
      <c r="BY22" s="95" t="e">
        <f t="shared" si="45"/>
        <v>#DIV/0!</v>
      </c>
      <c r="BZ22" s="95">
        <f t="shared" si="46"/>
        <v>8.9595298108003618</v>
      </c>
      <c r="CA22" s="103" t="e">
        <f t="shared" si="47"/>
        <v>#DIV/0!</v>
      </c>
      <c r="CB22" s="103">
        <f t="shared" si="47"/>
        <v>12.928455928173394</v>
      </c>
    </row>
    <row r="23" spans="1:80">
      <c r="A23" s="19" t="s">
        <v>23</v>
      </c>
      <c r="B23" s="67">
        <v>2699.58</v>
      </c>
      <c r="C23" s="13">
        <v>155.33000000000001</v>
      </c>
      <c r="D23" s="13">
        <v>156.15</v>
      </c>
      <c r="E23" s="131"/>
      <c r="F23" s="33"/>
      <c r="G23" s="67">
        <v>6.93</v>
      </c>
      <c r="H23" s="67">
        <v>5.64</v>
      </c>
      <c r="I23" s="67">
        <v>53431000</v>
      </c>
      <c r="J23" s="91" t="e">
        <f t="shared" si="7"/>
        <v>#DIV/0!</v>
      </c>
      <c r="K23" s="13">
        <v>92.71</v>
      </c>
      <c r="L23" s="13">
        <v>1.01</v>
      </c>
      <c r="M23" s="13">
        <v>2.86</v>
      </c>
      <c r="N23" s="13">
        <v>2288875</v>
      </c>
      <c r="O23" s="94">
        <f t="shared" si="8"/>
        <v>7815.194195475885</v>
      </c>
      <c r="P23" s="68"/>
      <c r="Q23" s="68"/>
      <c r="R23" s="82">
        <v>292875</v>
      </c>
      <c r="S23" s="20"/>
      <c r="T23" s="67">
        <v>80094000</v>
      </c>
      <c r="U23" s="80" t="e">
        <f t="shared" si="9"/>
        <v>#DIV/0!</v>
      </c>
      <c r="V23" s="67">
        <v>2152677.9792499999</v>
      </c>
      <c r="W23" s="80">
        <v>3426550</v>
      </c>
      <c r="X23" s="87">
        <f t="shared" si="10"/>
        <v>11699.701237729407</v>
      </c>
      <c r="Y23" s="100">
        <v>11478.4</v>
      </c>
      <c r="Z23" s="101">
        <f t="shared" si="11"/>
        <v>30986859.071999997</v>
      </c>
      <c r="AA23" s="101" t="e">
        <f t="shared" si="12"/>
        <v>#DIV/0!</v>
      </c>
      <c r="AB23" s="101">
        <f t="shared" si="13"/>
        <v>419228.16768882307</v>
      </c>
      <c r="AC23" s="21">
        <f t="shared" si="14"/>
        <v>1.7324999999999999</v>
      </c>
      <c r="AD23" s="21">
        <f t="shared" si="15"/>
        <v>0.2525</v>
      </c>
      <c r="AE23" s="21">
        <f t="shared" si="16"/>
        <v>1.41</v>
      </c>
      <c r="AF23" s="21">
        <f t="shared" si="17"/>
        <v>0.71499999999999997</v>
      </c>
      <c r="AG23" s="21">
        <f t="shared" si="48"/>
        <v>155.45230407748812</v>
      </c>
      <c r="AH23" s="22">
        <f t="shared" si="18"/>
        <v>73.914067470295436</v>
      </c>
      <c r="AI23" s="21">
        <f t="shared" si="49"/>
        <v>553.53830098725632</v>
      </c>
      <c r="AJ23" s="22">
        <f t="shared" si="19"/>
        <v>30.550511682232234</v>
      </c>
      <c r="AK23" s="21">
        <f t="shared" si="50"/>
        <v>114.27182552744841</v>
      </c>
      <c r="AL23" s="22">
        <f t="shared" si="20"/>
        <v>85.601651749325114</v>
      </c>
      <c r="AM23" s="22">
        <f t="shared" si="51"/>
        <v>169.63092283196741</v>
      </c>
      <c r="AN23" s="22">
        <f t="shared" si="21"/>
        <v>54.130779802736775</v>
      </c>
      <c r="AO23" s="22">
        <f t="shared" si="22"/>
        <v>142.35100254426089</v>
      </c>
      <c r="AP23" s="25">
        <f t="shared" si="23"/>
        <v>1984.4410579055721</v>
      </c>
      <c r="AQ23" s="26">
        <f t="shared" si="24"/>
        <v>1.0464115680322563</v>
      </c>
      <c r="AR23" s="26">
        <f t="shared" si="25"/>
        <v>104.64115680322563</v>
      </c>
      <c r="AS23" s="26">
        <f t="shared" si="26"/>
        <v>1.0052790832421297</v>
      </c>
      <c r="AT23" s="26">
        <f t="shared" si="52"/>
        <v>-2.5753574714884748</v>
      </c>
      <c r="AU23" s="26">
        <f t="shared" si="27"/>
        <v>100.52790832421297</v>
      </c>
      <c r="AV23" s="26">
        <f t="shared" si="53"/>
        <v>-2.5753574714884646</v>
      </c>
      <c r="AW23" s="26">
        <f t="shared" si="28"/>
        <v>1.2872238232468636</v>
      </c>
      <c r="AX23" s="26">
        <f t="shared" si="29"/>
        <v>5.1488952929874543</v>
      </c>
      <c r="AY23" s="22">
        <f t="shared" si="30"/>
        <v>75.321764382480225</v>
      </c>
      <c r="AZ23" s="22">
        <f t="shared" si="31"/>
        <v>91.223630163431338</v>
      </c>
      <c r="BA23" s="27">
        <f t="shared" si="32"/>
        <v>4.3029031680290712</v>
      </c>
      <c r="BB23" s="27">
        <f t="shared" si="54"/>
        <v>1.4001519635813864</v>
      </c>
      <c r="BC23" s="27">
        <f t="shared" si="55"/>
        <v>5.6006078543255455</v>
      </c>
      <c r="BD23" s="27">
        <f t="shared" si="33"/>
        <v>4.4497045790985039</v>
      </c>
      <c r="BE23" s="27">
        <f t="shared" si="56"/>
        <v>0.71245599422962158</v>
      </c>
      <c r="BF23" s="27">
        <f t="shared" si="57"/>
        <v>2.8498239769184863</v>
      </c>
      <c r="BG23" s="27">
        <f t="shared" si="34"/>
        <v>4.9582958565110546</v>
      </c>
      <c r="BH23" s="28">
        <f t="shared" si="35"/>
        <v>7.5930925705502696</v>
      </c>
      <c r="BI23" s="27">
        <f t="shared" si="36"/>
        <v>4.5366756736387848E-2</v>
      </c>
      <c r="BJ23" s="27">
        <f t="shared" si="37"/>
        <v>4.6505369427244796</v>
      </c>
      <c r="BK23" s="27">
        <f t="shared" si="38"/>
        <v>5.2651977292717334E-3</v>
      </c>
      <c r="BL23" s="27">
        <f t="shared" si="58"/>
        <v>-2.6091003966749731</v>
      </c>
      <c r="BM23" s="27">
        <f t="shared" si="2"/>
        <v>4.6104353837173635</v>
      </c>
      <c r="BN23" s="27">
        <f t="shared" si="59"/>
        <v>-2.6091003966749682</v>
      </c>
      <c r="BO23" s="27" t="e">
        <f t="shared" si="3"/>
        <v>#NUM!</v>
      </c>
      <c r="BP23" s="27" t="e">
        <f t="shared" si="4"/>
        <v>#NUM!</v>
      </c>
      <c r="BQ23" s="27">
        <f t="shared" si="5"/>
        <v>4.3217691286670066</v>
      </c>
      <c r="BR23" s="27">
        <f t="shared" si="39"/>
        <v>17.793901659835921</v>
      </c>
      <c r="BS23" s="27">
        <f t="shared" si="40"/>
        <v>18.198711502865926</v>
      </c>
      <c r="BT23" s="27">
        <f t="shared" si="6"/>
        <v>4.5294763416188912</v>
      </c>
      <c r="BU23" s="27">
        <f t="shared" si="41"/>
        <v>15.047064482050974</v>
      </c>
      <c r="BV23" s="62">
        <f t="shared" si="42"/>
        <v>4.5133139661881891</v>
      </c>
      <c r="BW23" s="95" t="e">
        <f t="shared" si="43"/>
        <v>#DIV/0!</v>
      </c>
      <c r="BX23" s="95">
        <f t="shared" si="44"/>
        <v>9.3673185852230141</v>
      </c>
      <c r="BY23" s="95" t="e">
        <f t="shared" si="45"/>
        <v>#DIV/0!</v>
      </c>
      <c r="BZ23" s="95">
        <f t="shared" si="46"/>
        <v>8.9638250916160551</v>
      </c>
      <c r="CA23" s="103" t="e">
        <f t="shared" si="47"/>
        <v>#DIV/0!</v>
      </c>
      <c r="CB23" s="103">
        <f t="shared" si="47"/>
        <v>12.946170603645736</v>
      </c>
    </row>
    <row r="24" spans="1:80">
      <c r="A24" s="19" t="s">
        <v>24</v>
      </c>
      <c r="B24" s="67">
        <v>2595.17</v>
      </c>
      <c r="C24" s="13">
        <v>154.68999999999997</v>
      </c>
      <c r="D24" s="13">
        <v>158.16</v>
      </c>
      <c r="E24" s="131"/>
      <c r="F24" s="33"/>
      <c r="G24" s="67">
        <v>6.88</v>
      </c>
      <c r="H24" s="67">
        <v>6.01</v>
      </c>
      <c r="I24" s="67">
        <v>53807000</v>
      </c>
      <c r="J24" s="91" t="e">
        <f t="shared" si="7"/>
        <v>#DIV/0!</v>
      </c>
      <c r="K24" s="13">
        <v>93.55</v>
      </c>
      <c r="L24" s="13">
        <v>1.44</v>
      </c>
      <c r="M24" s="13">
        <v>2.72</v>
      </c>
      <c r="N24" s="13">
        <v>2310750</v>
      </c>
      <c r="O24" s="94">
        <f t="shared" si="8"/>
        <v>7870.3214885406487</v>
      </c>
      <c r="P24" s="68"/>
      <c r="Q24" s="68"/>
      <c r="R24" s="82">
        <v>293603</v>
      </c>
      <c r="S24" s="20"/>
      <c r="T24" s="67">
        <v>81049000</v>
      </c>
      <c r="U24" s="80" t="e">
        <f t="shared" si="9"/>
        <v>#DIV/0!</v>
      </c>
      <c r="V24" s="67">
        <v>2191444.9495000001</v>
      </c>
      <c r="W24" s="80">
        <v>3457700</v>
      </c>
      <c r="X24" s="87">
        <f t="shared" si="10"/>
        <v>11776.787021930975</v>
      </c>
      <c r="Y24" s="100">
        <v>12012.1</v>
      </c>
      <c r="Z24" s="101">
        <f t="shared" si="11"/>
        <v>31173441.557</v>
      </c>
      <c r="AA24" s="101" t="e">
        <f t="shared" si="12"/>
        <v>#DIV/0!</v>
      </c>
      <c r="AB24" s="101">
        <f t="shared" si="13"/>
        <v>415509.45443173044</v>
      </c>
      <c r="AC24" s="21">
        <f t="shared" si="14"/>
        <v>1.72</v>
      </c>
      <c r="AD24" s="21">
        <f t="shared" si="15"/>
        <v>0.36</v>
      </c>
      <c r="AE24" s="21">
        <f t="shared" si="16"/>
        <v>1.5024999999999999</v>
      </c>
      <c r="AF24" s="21">
        <f t="shared" si="17"/>
        <v>0.68</v>
      </c>
      <c r="AG24" s="21">
        <f t="shared" si="48"/>
        <v>157.7879749462524</v>
      </c>
      <c r="AH24" s="22">
        <f t="shared" si="18"/>
        <v>75.02462633403664</v>
      </c>
      <c r="AI24" s="21">
        <f t="shared" si="49"/>
        <v>586.80595287659048</v>
      </c>
      <c r="AJ24" s="22">
        <f t="shared" si="19"/>
        <v>32.386597434334398</v>
      </c>
      <c r="AK24" s="21">
        <f t="shared" si="50"/>
        <v>115.04887394103505</v>
      </c>
      <c r="AL24" s="22">
        <f t="shared" si="20"/>
        <v>86.183742981220519</v>
      </c>
      <c r="AM24" s="22">
        <f t="shared" si="51"/>
        <v>174.24488393299694</v>
      </c>
      <c r="AN24" s="22">
        <f t="shared" si="21"/>
        <v>55.603137013371217</v>
      </c>
      <c r="AO24" s="22">
        <f t="shared" si="22"/>
        <v>136.8453801231264</v>
      </c>
      <c r="AP24" s="25">
        <f t="shared" si="23"/>
        <v>1892.2315612914028</v>
      </c>
      <c r="AQ24" s="26">
        <f t="shared" si="24"/>
        <v>0.99778876638485714</v>
      </c>
      <c r="AR24" s="26">
        <f t="shared" si="25"/>
        <v>99.778876638485727</v>
      </c>
      <c r="AS24" s="26">
        <f t="shared" si="26"/>
        <v>1.022431960695585</v>
      </c>
      <c r="AT24" s="26">
        <f t="shared" si="52"/>
        <v>1.7062801503971881</v>
      </c>
      <c r="AU24" s="26">
        <f t="shared" si="27"/>
        <v>102.24319606955849</v>
      </c>
      <c r="AV24" s="26">
        <f t="shared" si="53"/>
        <v>1.7062801503971801</v>
      </c>
      <c r="AW24" s="26">
        <f t="shared" si="28"/>
        <v>-0.59433485078401738</v>
      </c>
      <c r="AX24" s="26">
        <f t="shared" si="29"/>
        <v>-2.3773394031360695</v>
      </c>
      <c r="AY24" s="22">
        <f t="shared" si="30"/>
        <v>75.851812171363321</v>
      </c>
      <c r="AZ24" s="22">
        <f t="shared" si="31"/>
        <v>92.095463229817682</v>
      </c>
      <c r="BA24" s="27">
        <f t="shared" si="32"/>
        <v>4.3178164107613668</v>
      </c>
      <c r="BB24" s="27">
        <f t="shared" si="54"/>
        <v>1.4913242732295551</v>
      </c>
      <c r="BC24" s="27">
        <f t="shared" si="55"/>
        <v>5.9652970929182203</v>
      </c>
      <c r="BD24" s="27">
        <f t="shared" si="33"/>
        <v>4.4564815633775279</v>
      </c>
      <c r="BE24" s="27">
        <f t="shared" si="56"/>
        <v>0.67769842790239565</v>
      </c>
      <c r="BF24" s="27">
        <f t="shared" si="57"/>
        <v>2.7107937116095826</v>
      </c>
      <c r="BG24" s="27">
        <f t="shared" si="34"/>
        <v>4.9188516762257759</v>
      </c>
      <c r="BH24" s="28">
        <f t="shared" si="35"/>
        <v>7.5455121318117184</v>
      </c>
      <c r="BI24" s="27">
        <f t="shared" si="36"/>
        <v>-2.2136820021628869E-3</v>
      </c>
      <c r="BJ24" s="27">
        <f t="shared" si="37"/>
        <v>4.6029565039859284</v>
      </c>
      <c r="BK24" s="27">
        <f t="shared" si="38"/>
        <v>2.2184064613788156E-2</v>
      </c>
      <c r="BL24" s="27">
        <f t="shared" si="58"/>
        <v>1.6918866884516424</v>
      </c>
      <c r="BM24" s="27">
        <f t="shared" si="2"/>
        <v>4.6273542506018792</v>
      </c>
      <c r="BN24" s="27">
        <f t="shared" si="59"/>
        <v>1.6918866884515715</v>
      </c>
      <c r="BO24" s="27" t="e">
        <f t="shared" si="3"/>
        <v>#NUM!</v>
      </c>
      <c r="BP24" s="27" t="e">
        <f t="shared" si="4"/>
        <v>#NUM!</v>
      </c>
      <c r="BQ24" s="27">
        <f t="shared" si="5"/>
        <v>4.3287815970234922</v>
      </c>
      <c r="BR24" s="27">
        <f t="shared" si="39"/>
        <v>17.800914128192407</v>
      </c>
      <c r="BS24" s="27">
        <f t="shared" si="40"/>
        <v>18.210564468006922</v>
      </c>
      <c r="BT24" s="27">
        <f t="shared" si="6"/>
        <v>4.5384960527200988</v>
      </c>
      <c r="BU24" s="27">
        <f t="shared" si="41"/>
        <v>15.056114186111996</v>
      </c>
      <c r="BV24" s="62">
        <f t="shared" si="42"/>
        <v>4.5228256828711988</v>
      </c>
      <c r="BW24" s="95" t="e">
        <f t="shared" si="43"/>
        <v>#DIV/0!</v>
      </c>
      <c r="BX24" s="95">
        <f t="shared" si="44"/>
        <v>9.3738856714401884</v>
      </c>
      <c r="BY24" s="95" t="e">
        <f t="shared" si="45"/>
        <v>#DIV/0!</v>
      </c>
      <c r="BZ24" s="95">
        <f t="shared" si="46"/>
        <v>8.9708541904552153</v>
      </c>
      <c r="CA24" s="103" t="e">
        <f t="shared" si="47"/>
        <v>#DIV/0!</v>
      </c>
      <c r="CB24" s="103">
        <f t="shared" si="47"/>
        <v>12.937260647367092</v>
      </c>
    </row>
    <row r="25" spans="1:80">
      <c r="A25" s="19" t="s">
        <v>25</v>
      </c>
      <c r="B25" s="67">
        <v>2412.1</v>
      </c>
      <c r="C25" s="13">
        <v>155.43666666666667</v>
      </c>
      <c r="D25" s="13">
        <v>157.22</v>
      </c>
      <c r="E25" s="131"/>
      <c r="F25" s="33"/>
      <c r="G25" s="67">
        <v>6.92</v>
      </c>
      <c r="H25" s="67">
        <v>5.73</v>
      </c>
      <c r="I25" s="67">
        <v>55152000</v>
      </c>
      <c r="J25" s="91" t="e">
        <f t="shared" si="7"/>
        <v>#DIV/0!</v>
      </c>
      <c r="K25" s="13">
        <v>94.36</v>
      </c>
      <c r="L25" s="13">
        <v>1.94</v>
      </c>
      <c r="M25" s="13">
        <v>3.32</v>
      </c>
      <c r="N25" s="13">
        <v>2334450</v>
      </c>
      <c r="O25" s="94">
        <f t="shared" si="8"/>
        <v>7931.2957388544992</v>
      </c>
      <c r="P25" s="68"/>
      <c r="Q25" s="68"/>
      <c r="R25" s="82">
        <v>294334</v>
      </c>
      <c r="S25" s="20"/>
      <c r="T25" s="67">
        <v>83633000</v>
      </c>
      <c r="U25" s="80" t="e">
        <f t="shared" si="9"/>
        <v>#DIV/0!</v>
      </c>
      <c r="V25" s="67">
        <v>2265166.9557500002</v>
      </c>
      <c r="W25" s="80">
        <v>3487600</v>
      </c>
      <c r="X25" s="87">
        <f t="shared" si="10"/>
        <v>11849.123784544088</v>
      </c>
      <c r="Y25" s="100">
        <v>13411.6</v>
      </c>
      <c r="Z25" s="101">
        <f t="shared" si="11"/>
        <v>32350120.359999999</v>
      </c>
      <c r="AA25" s="101" t="e">
        <f t="shared" si="12"/>
        <v>#DIV/0!</v>
      </c>
      <c r="AB25" s="101">
        <f t="shared" si="13"/>
        <v>425103.74417663913</v>
      </c>
      <c r="AC25" s="21">
        <f t="shared" si="14"/>
        <v>1.73</v>
      </c>
      <c r="AD25" s="21">
        <f t="shared" si="15"/>
        <v>0.48499999999999999</v>
      </c>
      <c r="AE25" s="21">
        <f t="shared" si="16"/>
        <v>1.4325000000000001</v>
      </c>
      <c r="AF25" s="21">
        <f t="shared" si="17"/>
        <v>0.83</v>
      </c>
      <c r="AG25" s="21">
        <f t="shared" si="48"/>
        <v>160.04828768735746</v>
      </c>
      <c r="AH25" s="22">
        <f t="shared" si="18"/>
        <v>76.099354106271704</v>
      </c>
      <c r="AI25" s="21">
        <f t="shared" si="49"/>
        <v>620.42993397641908</v>
      </c>
      <c r="AJ25" s="22">
        <f t="shared" si="19"/>
        <v>34.242349467321752</v>
      </c>
      <c r="AK25" s="21">
        <f t="shared" si="50"/>
        <v>116.00377959474564</v>
      </c>
      <c r="AL25" s="22">
        <f t="shared" si="20"/>
        <v>86.899068047964647</v>
      </c>
      <c r="AM25" s="22">
        <f t="shared" si="51"/>
        <v>180.02981407957242</v>
      </c>
      <c r="AN25" s="22">
        <f t="shared" si="21"/>
        <v>57.449161162215134</v>
      </c>
      <c r="AO25" s="22">
        <f t="shared" si="22"/>
        <v>127.19195328051462</v>
      </c>
      <c r="AP25" s="25">
        <f t="shared" si="23"/>
        <v>1748.301845672223</v>
      </c>
      <c r="AQ25" s="26">
        <f t="shared" si="24"/>
        <v>0.92189348150979999</v>
      </c>
      <c r="AR25" s="26">
        <f t="shared" si="25"/>
        <v>92.189348150979995</v>
      </c>
      <c r="AS25" s="26">
        <f t="shared" si="26"/>
        <v>1.0114730544058674</v>
      </c>
      <c r="AT25" s="26">
        <f t="shared" si="52"/>
        <v>-1.0718469992137092</v>
      </c>
      <c r="AU25" s="26">
        <f t="shared" si="27"/>
        <v>101.14730544058675</v>
      </c>
      <c r="AV25" s="26">
        <f t="shared" si="53"/>
        <v>-1.0718469992137023</v>
      </c>
      <c r="AW25" s="26">
        <f t="shared" si="28"/>
        <v>-2.5950896832464099</v>
      </c>
      <c r="AX25" s="26">
        <f t="shared" si="29"/>
        <v>-10.380358732985639</v>
      </c>
      <c r="AY25" s="22">
        <f t="shared" si="30"/>
        <v>77.747860777873328</v>
      </c>
      <c r="AZ25" s="22">
        <f t="shared" si="31"/>
        <v>93.04003208345685</v>
      </c>
      <c r="BA25" s="27">
        <f t="shared" si="32"/>
        <v>4.3320397773976103</v>
      </c>
      <c r="BB25" s="27">
        <f t="shared" si="54"/>
        <v>1.4223366636243462</v>
      </c>
      <c r="BC25" s="27">
        <f t="shared" si="55"/>
        <v>5.6893466544973847</v>
      </c>
      <c r="BD25" s="27">
        <f t="shared" si="33"/>
        <v>4.4647473077945605</v>
      </c>
      <c r="BE25" s="27">
        <f t="shared" si="56"/>
        <v>0.82657444170326499</v>
      </c>
      <c r="BF25" s="27">
        <f t="shared" si="57"/>
        <v>3.30629776681306</v>
      </c>
      <c r="BG25" s="27">
        <f t="shared" si="34"/>
        <v>4.8456973885316872</v>
      </c>
      <c r="BH25" s="28">
        <f t="shared" si="35"/>
        <v>7.4664002218984207</v>
      </c>
      <c r="BI25" s="27">
        <f t="shared" si="36"/>
        <v>-8.1325591915461584E-2</v>
      </c>
      <c r="BJ25" s="27">
        <f t="shared" si="37"/>
        <v>4.5238445940726297</v>
      </c>
      <c r="BK25" s="27">
        <f t="shared" si="38"/>
        <v>1.1407738027992265E-2</v>
      </c>
      <c r="BL25" s="27">
        <f t="shared" si="58"/>
        <v>-1.077632658579589</v>
      </c>
      <c r="BM25" s="27">
        <f t="shared" si="2"/>
        <v>4.6165779240160836</v>
      </c>
      <c r="BN25" s="27">
        <f t="shared" si="59"/>
        <v>-1.0776326585795637</v>
      </c>
      <c r="BO25" s="27" t="e">
        <f t="shared" si="3"/>
        <v>#NUM!</v>
      </c>
      <c r="BP25" s="27" t="e">
        <f t="shared" si="4"/>
        <v>#NUM!</v>
      </c>
      <c r="BQ25" s="27">
        <f t="shared" si="5"/>
        <v>4.3534710365698697</v>
      </c>
      <c r="BR25" s="27">
        <f t="shared" si="39"/>
        <v>17.825603567738785</v>
      </c>
      <c r="BS25" s="27">
        <f t="shared" si="40"/>
        <v>18.241948737008943</v>
      </c>
      <c r="BT25" s="27">
        <f t="shared" si="6"/>
        <v>4.547117254539474</v>
      </c>
      <c r="BU25" s="27">
        <f t="shared" si="41"/>
        <v>15.064724378535796</v>
      </c>
      <c r="BV25" s="62">
        <f t="shared" si="42"/>
        <v>4.5330298530454405</v>
      </c>
      <c r="BW25" s="95" t="e">
        <f t="shared" si="43"/>
        <v>#DIV/0!</v>
      </c>
      <c r="BX25" s="95">
        <f t="shared" si="44"/>
        <v>9.3800092015968488</v>
      </c>
      <c r="BY25" s="95" t="e">
        <f t="shared" si="45"/>
        <v>#DIV/0!</v>
      </c>
      <c r="BZ25" s="95">
        <f t="shared" si="46"/>
        <v>8.9785716983623178</v>
      </c>
      <c r="CA25" s="103" t="e">
        <f t="shared" si="47"/>
        <v>#DIV/0!</v>
      </c>
      <c r="CB25" s="103">
        <f t="shared" si="47"/>
        <v>12.960088522063067</v>
      </c>
    </row>
    <row r="26" spans="1:80">
      <c r="A26" s="19" t="s">
        <v>26</v>
      </c>
      <c r="B26" s="67">
        <v>2376.48</v>
      </c>
      <c r="C26" s="13">
        <v>153.90333333333334</v>
      </c>
      <c r="D26" s="13">
        <v>153.13999999999999</v>
      </c>
      <c r="E26" s="131"/>
      <c r="F26" s="33"/>
      <c r="G26" s="67">
        <v>6.4</v>
      </c>
      <c r="H26" s="67">
        <v>5.23</v>
      </c>
      <c r="I26" s="67">
        <v>55063000</v>
      </c>
      <c r="J26" s="91" t="e">
        <f t="shared" si="7"/>
        <v>#DIV/0!</v>
      </c>
      <c r="K26" s="13">
        <v>95.36</v>
      </c>
      <c r="L26" s="13">
        <v>2.4700000000000002</v>
      </c>
      <c r="M26" s="13">
        <v>3.04</v>
      </c>
      <c r="N26" s="13">
        <v>2352300</v>
      </c>
      <c r="O26" s="94">
        <f t="shared" si="8"/>
        <v>7975.0607715700935</v>
      </c>
      <c r="P26" s="86"/>
      <c r="Q26" s="47"/>
      <c r="R26" s="82">
        <v>294957</v>
      </c>
      <c r="S26" s="20"/>
      <c r="T26" s="67">
        <v>83438000</v>
      </c>
      <c r="U26" s="80" t="e">
        <f t="shared" si="9"/>
        <v>#DIV/0!</v>
      </c>
      <c r="V26" s="67">
        <v>2286963.4297500001</v>
      </c>
      <c r="W26" s="80">
        <v>3524775</v>
      </c>
      <c r="X26" s="87">
        <f t="shared" si="10"/>
        <v>11950.131714114261</v>
      </c>
      <c r="Y26" s="100">
        <v>12659.7</v>
      </c>
      <c r="Z26" s="101">
        <f t="shared" si="11"/>
        <v>30085523.856000002</v>
      </c>
      <c r="AA26" s="101" t="e">
        <f t="shared" si="12"/>
        <v>#DIV/0!</v>
      </c>
      <c r="AB26" s="101">
        <f t="shared" si="13"/>
        <v>390242.89876443316</v>
      </c>
      <c r="AC26" s="21">
        <f t="shared" si="14"/>
        <v>1.6</v>
      </c>
      <c r="AD26" s="21">
        <f t="shared" si="15"/>
        <v>0.61750000000000005</v>
      </c>
      <c r="AE26" s="21">
        <f t="shared" si="16"/>
        <v>1.3075000000000001</v>
      </c>
      <c r="AF26" s="21">
        <f t="shared" si="17"/>
        <v>0.76</v>
      </c>
      <c r="AG26" s="21">
        <f t="shared" si="48"/>
        <v>162.14091904886965</v>
      </c>
      <c r="AH26" s="22">
        <f t="shared" si="18"/>
        <v>77.094353161211203</v>
      </c>
      <c r="AI26" s="21">
        <f t="shared" si="49"/>
        <v>652.87841952338579</v>
      </c>
      <c r="AJ26" s="22">
        <f t="shared" si="19"/>
        <v>36.033224344462681</v>
      </c>
      <c r="AK26" s="21">
        <f t="shared" si="50"/>
        <v>116.88540831966571</v>
      </c>
      <c r="AL26" s="22">
        <f t="shared" si="20"/>
        <v>87.559500965129175</v>
      </c>
      <c r="AM26" s="22">
        <f t="shared" si="51"/>
        <v>185.50272042759141</v>
      </c>
      <c r="AN26" s="22">
        <f t="shared" si="21"/>
        <v>59.195615661546476</v>
      </c>
      <c r="AO26" s="22">
        <f t="shared" si="22"/>
        <v>125.31368232331887</v>
      </c>
      <c r="AP26" s="25">
        <f t="shared" si="23"/>
        <v>1713.1754081139561</v>
      </c>
      <c r="AQ26" s="26">
        <f t="shared" si="24"/>
        <v>0.90337103134263486</v>
      </c>
      <c r="AR26" s="26">
        <f t="shared" si="25"/>
        <v>90.337103134263472</v>
      </c>
      <c r="AS26" s="26">
        <f t="shared" si="26"/>
        <v>0.99504017673431366</v>
      </c>
      <c r="AT26" s="26">
        <f t="shared" si="52"/>
        <v>-1.6246480912144847</v>
      </c>
      <c r="AU26" s="26">
        <f t="shared" si="27"/>
        <v>99.504017673431363</v>
      </c>
      <c r="AV26" s="26">
        <f t="shared" si="53"/>
        <v>-1.6246480912144927</v>
      </c>
      <c r="AW26" s="26">
        <f t="shared" si="28"/>
        <v>0.20242914979757831</v>
      </c>
      <c r="AX26" s="26">
        <f t="shared" si="29"/>
        <v>0.80971659919031325</v>
      </c>
      <c r="AY26" s="22">
        <f t="shared" si="30"/>
        <v>77.622397338483438</v>
      </c>
      <c r="AZ26" s="22">
        <f t="shared" si="31"/>
        <v>93.751447865628109</v>
      </c>
      <c r="BA26" s="27">
        <f t="shared" si="32"/>
        <v>4.3450300374358548</v>
      </c>
      <c r="BB26" s="27">
        <f t="shared" si="54"/>
        <v>1.299026003824455</v>
      </c>
      <c r="BC26" s="27">
        <f t="shared" si="55"/>
        <v>5.19610401529782</v>
      </c>
      <c r="BD26" s="27">
        <f t="shared" si="33"/>
        <v>4.4723185732908783</v>
      </c>
      <c r="BE26" s="27">
        <f t="shared" si="56"/>
        <v>0.75712654963178139</v>
      </c>
      <c r="BF26" s="27">
        <f t="shared" si="57"/>
        <v>3.0285061985271255</v>
      </c>
      <c r="BG26" s="27">
        <f t="shared" si="34"/>
        <v>4.8308200524554321</v>
      </c>
      <c r="BH26" s="28">
        <f t="shared" si="35"/>
        <v>7.4461038912802389</v>
      </c>
      <c r="BI26" s="27">
        <f t="shared" si="36"/>
        <v>-0.10162192253364266</v>
      </c>
      <c r="BJ26" s="27">
        <f t="shared" si="37"/>
        <v>4.5035482634544488</v>
      </c>
      <c r="BK26" s="27">
        <f t="shared" si="38"/>
        <v>-4.9721640112881963E-3</v>
      </c>
      <c r="BL26" s="27">
        <f t="shared" si="58"/>
        <v>-1.6379902039280463</v>
      </c>
      <c r="BM26" s="27">
        <f t="shared" si="2"/>
        <v>4.6001980219768033</v>
      </c>
      <c r="BN26" s="27">
        <f t="shared" si="59"/>
        <v>-1.6379902039280303</v>
      </c>
      <c r="BO26" s="27" t="e">
        <f t="shared" si="3"/>
        <v>#NUM!</v>
      </c>
      <c r="BP26" s="27" t="e">
        <f t="shared" si="4"/>
        <v>#NUM!</v>
      </c>
      <c r="BQ26" s="27">
        <f t="shared" si="5"/>
        <v>4.351856011040768</v>
      </c>
      <c r="BR26" s="27">
        <f t="shared" si="39"/>
        <v>17.823988542209683</v>
      </c>
      <c r="BS26" s="27">
        <f t="shared" si="40"/>
        <v>18.23961439905025</v>
      </c>
      <c r="BT26" s="27">
        <f t="shared" si="6"/>
        <v>4.5576592033170398</v>
      </c>
      <c r="BU26" s="27">
        <f t="shared" si="41"/>
        <v>15.075327162404065</v>
      </c>
      <c r="BV26" s="62">
        <f t="shared" si="42"/>
        <v>4.5406471086312976</v>
      </c>
      <c r="BW26" s="95" t="e">
        <f t="shared" si="43"/>
        <v>#DIV/0!</v>
      </c>
      <c r="BX26" s="95">
        <f t="shared" si="44"/>
        <v>9.388497579400525</v>
      </c>
      <c r="BY26" s="95" t="e">
        <f t="shared" si="45"/>
        <v>#DIV/0!</v>
      </c>
      <c r="BZ26" s="95">
        <f t="shared" si="46"/>
        <v>8.9840745478835835</v>
      </c>
      <c r="CA26" s="103" t="e">
        <f t="shared" si="47"/>
        <v>#DIV/0!</v>
      </c>
      <c r="CB26" s="103">
        <f t="shared" si="47"/>
        <v>12.874524641580301</v>
      </c>
    </row>
    <row r="27" spans="1:80">
      <c r="A27" s="19" t="s">
        <v>27</v>
      </c>
      <c r="B27" s="67">
        <v>2331.81</v>
      </c>
      <c r="C27" s="13">
        <v>158.07333333333332</v>
      </c>
      <c r="D27" s="13">
        <v>153.44999999999999</v>
      </c>
      <c r="E27" s="131"/>
      <c r="F27" s="33"/>
      <c r="G27" s="67">
        <v>6.37</v>
      </c>
      <c r="H27" s="67">
        <v>4.95</v>
      </c>
      <c r="I27" s="67">
        <v>56212000</v>
      </c>
      <c r="J27" s="91" t="e">
        <f t="shared" si="7"/>
        <v>#DIV/0!</v>
      </c>
      <c r="K27" s="13">
        <v>95.86</v>
      </c>
      <c r="L27" s="13">
        <v>2.94</v>
      </c>
      <c r="M27" s="13">
        <v>2.94</v>
      </c>
      <c r="N27" s="13">
        <v>2377875</v>
      </c>
      <c r="O27" s="94">
        <f t="shared" si="8"/>
        <v>8044.5586424347402</v>
      </c>
      <c r="P27" s="86"/>
      <c r="Q27" s="47"/>
      <c r="R27" s="82">
        <v>295588</v>
      </c>
      <c r="S27" s="20"/>
      <c r="T27" s="67">
        <v>84913000</v>
      </c>
      <c r="U27" s="80" t="e">
        <f t="shared" si="9"/>
        <v>#DIV/0!</v>
      </c>
      <c r="V27" s="67">
        <v>2315227.6809999999</v>
      </c>
      <c r="W27" s="80">
        <v>3543175</v>
      </c>
      <c r="X27" s="87">
        <f t="shared" si="10"/>
        <v>11986.870238304668</v>
      </c>
      <c r="Y27" s="100">
        <v>13602.3</v>
      </c>
      <c r="Z27" s="101">
        <f t="shared" si="11"/>
        <v>31717979.162999999</v>
      </c>
      <c r="AA27" s="101" t="e">
        <f t="shared" si="12"/>
        <v>#DIV/0!</v>
      </c>
      <c r="AB27" s="101">
        <f t="shared" si="13"/>
        <v>406388.61113510793</v>
      </c>
      <c r="AC27" s="21">
        <f t="shared" si="14"/>
        <v>1.5925</v>
      </c>
      <c r="AD27" s="21">
        <f t="shared" si="15"/>
        <v>0.73499999999999999</v>
      </c>
      <c r="AE27" s="21">
        <f t="shared" si="16"/>
        <v>1.2375</v>
      </c>
      <c r="AF27" s="21">
        <f t="shared" si="17"/>
        <v>0.73499999999999999</v>
      </c>
      <c r="AG27" s="21">
        <f t="shared" si="48"/>
        <v>164.14741292209942</v>
      </c>
      <c r="AH27" s="22">
        <f t="shared" si="18"/>
        <v>78.048395781581192</v>
      </c>
      <c r="AI27" s="21">
        <f t="shared" si="49"/>
        <v>685.19590128979348</v>
      </c>
      <c r="AJ27" s="22">
        <f t="shared" si="19"/>
        <v>37.816868949513591</v>
      </c>
      <c r="AK27" s="21">
        <f t="shared" si="50"/>
        <v>117.74451607081525</v>
      </c>
      <c r="AL27" s="22">
        <f t="shared" si="20"/>
        <v>88.203063297222869</v>
      </c>
      <c r="AM27" s="22">
        <f t="shared" si="51"/>
        <v>190.95650040816261</v>
      </c>
      <c r="AN27" s="22">
        <f t="shared" si="21"/>
        <v>60.93596676199595</v>
      </c>
      <c r="AO27" s="22">
        <f t="shared" si="22"/>
        <v>122.95819766138918</v>
      </c>
      <c r="AP27" s="25">
        <f t="shared" si="23"/>
        <v>1672.6297121075343</v>
      </c>
      <c r="AQ27" s="26">
        <f t="shared" si="24"/>
        <v>0.88199096305286739</v>
      </c>
      <c r="AR27" s="26">
        <f t="shared" si="25"/>
        <v>88.199096305286744</v>
      </c>
      <c r="AS27" s="26">
        <f t="shared" si="26"/>
        <v>0.97075197165872373</v>
      </c>
      <c r="AT27" s="26">
        <f t="shared" si="52"/>
        <v>-2.4409270744527074</v>
      </c>
      <c r="AU27" s="26">
        <f t="shared" si="27"/>
        <v>97.075197165872368</v>
      </c>
      <c r="AV27" s="26">
        <f t="shared" si="53"/>
        <v>-2.4409270744527101</v>
      </c>
      <c r="AW27" s="26">
        <f t="shared" si="28"/>
        <v>-0.59302704463994882</v>
      </c>
      <c r="AX27" s="26">
        <f t="shared" si="29"/>
        <v>-2.3721081785597953</v>
      </c>
      <c r="AY27" s="22">
        <f t="shared" si="30"/>
        <v>79.242144438022464</v>
      </c>
      <c r="AZ27" s="22">
        <f t="shared" si="31"/>
        <v>94.770745267814661</v>
      </c>
      <c r="BA27" s="27">
        <f t="shared" si="32"/>
        <v>4.3573290930228712</v>
      </c>
      <c r="BB27" s="27">
        <f t="shared" si="54"/>
        <v>1.2299055587016383</v>
      </c>
      <c r="BC27" s="27">
        <f t="shared" si="55"/>
        <v>4.9196222348065533</v>
      </c>
      <c r="BD27" s="27">
        <f t="shared" si="33"/>
        <v>4.4796416936706596</v>
      </c>
      <c r="BE27" s="27">
        <f t="shared" si="56"/>
        <v>0.73231203797812228</v>
      </c>
      <c r="BF27" s="27">
        <f t="shared" si="57"/>
        <v>2.9292481519124891</v>
      </c>
      <c r="BG27" s="27">
        <f t="shared" si="34"/>
        <v>4.8118444411966692</v>
      </c>
      <c r="BH27" s="28">
        <f t="shared" si="35"/>
        <v>7.4221523448142399</v>
      </c>
      <c r="BI27" s="27">
        <f t="shared" si="36"/>
        <v>-0.12557346899964175</v>
      </c>
      <c r="BJ27" s="27">
        <f t="shared" si="37"/>
        <v>4.4795967169884499</v>
      </c>
      <c r="BK27" s="27">
        <f t="shared" si="38"/>
        <v>-2.968427930497643E-2</v>
      </c>
      <c r="BL27" s="27">
        <f t="shared" si="58"/>
        <v>-2.4712115293688233</v>
      </c>
      <c r="BM27" s="27">
        <f t="shared" si="2"/>
        <v>4.5754859066831148</v>
      </c>
      <c r="BN27" s="27">
        <f t="shared" si="59"/>
        <v>-2.4712115293688441</v>
      </c>
      <c r="BO27" s="27" t="e">
        <f t="shared" si="3"/>
        <v>#NUM!</v>
      </c>
      <c r="BP27" s="27" t="e">
        <f t="shared" si="4"/>
        <v>#NUM!</v>
      </c>
      <c r="BQ27" s="27">
        <f t="shared" si="5"/>
        <v>4.3725082840338585</v>
      </c>
      <c r="BR27" s="27">
        <f t="shared" si="39"/>
        <v>17.844640815202773</v>
      </c>
      <c r="BS27" s="27">
        <f t="shared" si="40"/>
        <v>18.257137760878901</v>
      </c>
      <c r="BT27" s="27">
        <f t="shared" si="6"/>
        <v>4.562888793731485</v>
      </c>
      <c r="BU27" s="27">
        <f t="shared" si="41"/>
        <v>15.080533775797436</v>
      </c>
      <c r="BV27" s="62">
        <f t="shared" si="42"/>
        <v>4.5514607674146168</v>
      </c>
      <c r="BW27" s="95" t="e">
        <f t="shared" si="43"/>
        <v>#DIV/0!</v>
      </c>
      <c r="BX27" s="95">
        <f t="shared" si="44"/>
        <v>9.3915671829465932</v>
      </c>
      <c r="BY27" s="95" t="e">
        <f t="shared" si="45"/>
        <v>#DIV/0!</v>
      </c>
      <c r="BZ27" s="95">
        <f t="shared" si="46"/>
        <v>8.992751196819599</v>
      </c>
      <c r="CA27" s="103" t="e">
        <f t="shared" si="47"/>
        <v>#DIV/0!</v>
      </c>
      <c r="CB27" s="103">
        <f t="shared" si="47"/>
        <v>12.915065151072014</v>
      </c>
    </row>
    <row r="28" spans="1:80">
      <c r="A28" s="19" t="s">
        <v>28</v>
      </c>
      <c r="B28" s="67">
        <v>2289.61</v>
      </c>
      <c r="C28" s="13">
        <v>159.88666666666666</v>
      </c>
      <c r="D28" s="13">
        <v>152.54</v>
      </c>
      <c r="E28" s="131"/>
      <c r="F28" s="33"/>
      <c r="G28" s="67">
        <v>6.25</v>
      </c>
      <c r="H28" s="67">
        <v>4.93</v>
      </c>
      <c r="I28" s="67">
        <v>56423000</v>
      </c>
      <c r="J28" s="91" t="e">
        <f t="shared" si="7"/>
        <v>#DIV/0!</v>
      </c>
      <c r="K28" s="13">
        <v>96.67</v>
      </c>
      <c r="L28" s="13">
        <v>3.46</v>
      </c>
      <c r="M28" s="13">
        <v>3.83</v>
      </c>
      <c r="N28" s="13">
        <v>2396300</v>
      </c>
      <c r="O28" s="94">
        <f t="shared" si="8"/>
        <v>8086.319767834244</v>
      </c>
      <c r="P28" s="86"/>
      <c r="Q28" s="47"/>
      <c r="R28" s="82">
        <v>296340</v>
      </c>
      <c r="S28" s="20"/>
      <c r="T28" s="67">
        <v>85405000</v>
      </c>
      <c r="U28" s="80" t="e">
        <f t="shared" si="9"/>
        <v>#DIV/0!</v>
      </c>
      <c r="V28" s="67">
        <v>2383424.4819999998</v>
      </c>
      <c r="W28" s="80">
        <v>3572950</v>
      </c>
      <c r="X28" s="87">
        <f t="shared" si="10"/>
        <v>12056.927853141662</v>
      </c>
      <c r="Y28" s="100">
        <v>14800.4</v>
      </c>
      <c r="Z28" s="101">
        <f t="shared" si="11"/>
        <v>33887143.844000004</v>
      </c>
      <c r="AA28" s="101" t="e">
        <f t="shared" si="12"/>
        <v>#DIV/0!</v>
      </c>
      <c r="AB28" s="101">
        <f t="shared" si="13"/>
        <v>428895.0392426285</v>
      </c>
      <c r="AC28" s="21">
        <f t="shared" si="14"/>
        <v>1.5625</v>
      </c>
      <c r="AD28" s="21">
        <f t="shared" si="15"/>
        <v>0.86499999999999999</v>
      </c>
      <c r="AE28" s="21">
        <f t="shared" si="16"/>
        <v>1.2324999999999999</v>
      </c>
      <c r="AF28" s="21">
        <f t="shared" si="17"/>
        <v>0.95750000000000002</v>
      </c>
      <c r="AG28" s="21">
        <f t="shared" si="48"/>
        <v>166.17052978636428</v>
      </c>
      <c r="AH28" s="22">
        <f t="shared" si="18"/>
        <v>79.010342259589166</v>
      </c>
      <c r="AI28" s="21">
        <f t="shared" si="49"/>
        <v>718.97605922338028</v>
      </c>
      <c r="AJ28" s="22">
        <f t="shared" si="19"/>
        <v>39.681240588724606</v>
      </c>
      <c r="AK28" s="21">
        <f t="shared" si="50"/>
        <v>118.8719198121933</v>
      </c>
      <c r="AL28" s="22">
        <f t="shared" si="20"/>
        <v>89.047607628293775</v>
      </c>
      <c r="AM28" s="22">
        <f t="shared" si="51"/>
        <v>198.27013437379523</v>
      </c>
      <c r="AN28" s="22">
        <f t="shared" si="21"/>
        <v>63.269814288980385</v>
      </c>
      <c r="AO28" s="22">
        <f t="shared" si="22"/>
        <v>120.7329580658344</v>
      </c>
      <c r="AP28" s="25">
        <f t="shared" si="23"/>
        <v>1637.8977467972775</v>
      </c>
      <c r="AQ28" s="26">
        <f t="shared" si="24"/>
        <v>0.86367652124248362</v>
      </c>
      <c r="AR28" s="26">
        <f t="shared" si="25"/>
        <v>86.367652124248366</v>
      </c>
      <c r="AS28" s="26">
        <f t="shared" si="26"/>
        <v>0.95405078597339787</v>
      </c>
      <c r="AT28" s="26">
        <f t="shared" si="52"/>
        <v>-1.7204379875519125</v>
      </c>
      <c r="AU28" s="26">
        <f t="shared" si="27"/>
        <v>95.405078597339781</v>
      </c>
      <c r="AV28" s="26">
        <f t="shared" si="53"/>
        <v>-1.7204379875519136</v>
      </c>
      <c r="AW28" s="26">
        <f t="shared" si="28"/>
        <v>-0.85879113675101371</v>
      </c>
      <c r="AX28" s="26">
        <f t="shared" si="29"/>
        <v>-3.4351645470040548</v>
      </c>
      <c r="AY28" s="22">
        <f t="shared" si="30"/>
        <v>79.539591468486122</v>
      </c>
      <c r="AZ28" s="22">
        <f t="shared" si="31"/>
        <v>95.505077804873793</v>
      </c>
      <c r="BA28" s="27">
        <f t="shared" si="32"/>
        <v>4.3695787585767869</v>
      </c>
      <c r="BB28" s="27">
        <f t="shared" si="54"/>
        <v>1.2249665553915712</v>
      </c>
      <c r="BC28" s="27">
        <f t="shared" si="55"/>
        <v>4.8998662215662847</v>
      </c>
      <c r="BD28" s="27">
        <f t="shared" si="33"/>
        <v>4.4891711438867885</v>
      </c>
      <c r="BE28" s="27">
        <f t="shared" si="56"/>
        <v>0.95294502161289429</v>
      </c>
      <c r="BF28" s="27">
        <f t="shared" si="57"/>
        <v>3.8117800864515772</v>
      </c>
      <c r="BG28" s="27">
        <f t="shared" si="34"/>
        <v>4.793581148541981</v>
      </c>
      <c r="BH28" s="28">
        <f t="shared" si="35"/>
        <v>7.4011688368217659</v>
      </c>
      <c r="BI28" s="27">
        <f t="shared" si="36"/>
        <v>-0.14655697699211642</v>
      </c>
      <c r="BJ28" s="27">
        <f t="shared" si="37"/>
        <v>4.4586132089959749</v>
      </c>
      <c r="BK28" s="27">
        <f t="shared" si="38"/>
        <v>-4.7038374177817019E-2</v>
      </c>
      <c r="BL28" s="27">
        <f t="shared" si="58"/>
        <v>-1.7354094872840589</v>
      </c>
      <c r="BM28" s="27">
        <f t="shared" si="2"/>
        <v>4.5581318118102745</v>
      </c>
      <c r="BN28" s="27">
        <f t="shared" si="59"/>
        <v>-1.7354094872840342</v>
      </c>
      <c r="BO28" s="27" t="e">
        <f t="shared" si="3"/>
        <v>#NUM!</v>
      </c>
      <c r="BP28" s="27" t="e">
        <f t="shared" si="4"/>
        <v>#NUM!</v>
      </c>
      <c r="BQ28" s="27">
        <f t="shared" si="5"/>
        <v>4.3762549035894134</v>
      </c>
      <c r="BR28" s="27">
        <f t="shared" si="39"/>
        <v>17.848387434758326</v>
      </c>
      <c r="BS28" s="27">
        <f t="shared" si="40"/>
        <v>18.262915205054298</v>
      </c>
      <c r="BT28" s="27">
        <f t="shared" si="6"/>
        <v>4.5713031164765141</v>
      </c>
      <c r="BU28" s="27">
        <f t="shared" si="41"/>
        <v>15.088902143064923</v>
      </c>
      <c r="BV28" s="62">
        <f t="shared" si="42"/>
        <v>4.5591794168048336</v>
      </c>
      <c r="BW28" s="95" t="e">
        <f t="shared" si="43"/>
        <v>#DIV/0!</v>
      </c>
      <c r="BX28" s="95">
        <f t="shared" si="44"/>
        <v>9.3973946992843338</v>
      </c>
      <c r="BY28" s="95" t="e">
        <f t="shared" si="45"/>
        <v>#DIV/0!</v>
      </c>
      <c r="BZ28" s="95">
        <f t="shared" si="46"/>
        <v>8.9979289952800716</v>
      </c>
      <c r="CA28" s="103" t="e">
        <f t="shared" si="47"/>
        <v>#DIV/0!</v>
      </c>
      <c r="CB28" s="103">
        <f t="shared" si="47"/>
        <v>12.968967504204993</v>
      </c>
    </row>
    <row r="29" spans="1:80">
      <c r="A29" s="19" t="s">
        <v>29</v>
      </c>
      <c r="B29" s="67">
        <v>2284.2199999999998</v>
      </c>
      <c r="C29" s="13">
        <v>156.76</v>
      </c>
      <c r="D29" s="13">
        <v>151.22999999999999</v>
      </c>
      <c r="E29" s="131"/>
      <c r="F29" s="33"/>
      <c r="G29" s="67">
        <v>5.71</v>
      </c>
      <c r="H29" s="67">
        <v>5.07</v>
      </c>
      <c r="I29" s="67">
        <v>56882000</v>
      </c>
      <c r="J29" s="91" t="e">
        <f t="shared" si="7"/>
        <v>#DIV/0!</v>
      </c>
      <c r="K29" s="13">
        <v>97.22</v>
      </c>
      <c r="L29" s="13">
        <v>3.97</v>
      </c>
      <c r="M29" s="13">
        <v>3.73</v>
      </c>
      <c r="N29" s="13">
        <v>2405325</v>
      </c>
      <c r="O29" s="94">
        <f t="shared" si="8"/>
        <v>8096.3929636536222</v>
      </c>
      <c r="P29" s="86"/>
      <c r="Q29" s="47"/>
      <c r="R29" s="82">
        <v>297086</v>
      </c>
      <c r="S29" s="20"/>
      <c r="T29" s="67">
        <v>86400000</v>
      </c>
      <c r="U29" s="80" t="e">
        <f t="shared" si="9"/>
        <v>#DIV/0!</v>
      </c>
      <c r="V29" s="67">
        <v>2450281.202</v>
      </c>
      <c r="W29" s="80">
        <v>3593350</v>
      </c>
      <c r="X29" s="87">
        <f t="shared" si="10"/>
        <v>12095.319200500866</v>
      </c>
      <c r="Y29" s="100">
        <v>14803.3</v>
      </c>
      <c r="Z29" s="101">
        <f t="shared" si="11"/>
        <v>33813993.925999999</v>
      </c>
      <c r="AA29" s="101" t="e">
        <f t="shared" si="12"/>
        <v>#DIV/0!</v>
      </c>
      <c r="AB29" s="101">
        <f t="shared" si="13"/>
        <v>422612.59744525602</v>
      </c>
      <c r="AC29" s="21">
        <f t="shared" si="14"/>
        <v>1.4275</v>
      </c>
      <c r="AD29" s="21">
        <f t="shared" si="15"/>
        <v>0.99250000000000005</v>
      </c>
      <c r="AE29" s="21">
        <f t="shared" si="16"/>
        <v>1.2675000000000001</v>
      </c>
      <c r="AF29" s="21">
        <f t="shared" si="17"/>
        <v>0.9325</v>
      </c>
      <c r="AG29" s="21">
        <f t="shared" si="48"/>
        <v>168.27674125140646</v>
      </c>
      <c r="AH29" s="22">
        <f t="shared" si="18"/>
        <v>80.011798347729481</v>
      </c>
      <c r="AI29" s="21">
        <f t="shared" si="49"/>
        <v>755.42814542600559</v>
      </c>
      <c r="AJ29" s="22">
        <f t="shared" si="19"/>
        <v>41.693079486572941</v>
      </c>
      <c r="AK29" s="21">
        <f t="shared" si="50"/>
        <v>119.980400464442</v>
      </c>
      <c r="AL29" s="22">
        <f t="shared" si="20"/>
        <v>89.877976569427616</v>
      </c>
      <c r="AM29" s="22">
        <f t="shared" si="51"/>
        <v>205.66561038593781</v>
      </c>
      <c r="AN29" s="22">
        <f t="shared" si="21"/>
        <v>65.629778361959367</v>
      </c>
      <c r="AO29" s="22">
        <f t="shared" si="22"/>
        <v>120.44873907483816</v>
      </c>
      <c r="AP29" s="25">
        <f t="shared" si="23"/>
        <v>1628.6364253954621</v>
      </c>
      <c r="AQ29" s="26">
        <f t="shared" si="24"/>
        <v>0.8587929527376309</v>
      </c>
      <c r="AR29" s="26">
        <f t="shared" si="25"/>
        <v>85.879295273763091</v>
      </c>
      <c r="AS29" s="26">
        <f t="shared" si="26"/>
        <v>0.96472314365909673</v>
      </c>
      <c r="AT29" s="26">
        <f t="shared" si="52"/>
        <v>1.1186362238368759</v>
      </c>
      <c r="AU29" s="26">
        <f t="shared" si="27"/>
        <v>96.472314365909668</v>
      </c>
      <c r="AV29" s="26">
        <f t="shared" si="53"/>
        <v>1.1186362238368779</v>
      </c>
      <c r="AW29" s="26">
        <f t="shared" si="28"/>
        <v>-0.178536004760943</v>
      </c>
      <c r="AX29" s="26">
        <f t="shared" si="29"/>
        <v>-0.714144019043772</v>
      </c>
      <c r="AY29" s="22">
        <f t="shared" si="30"/>
        <v>80.186644487362031</v>
      </c>
      <c r="AZ29" s="22">
        <f t="shared" si="31"/>
        <v>95.864771218548611</v>
      </c>
      <c r="BA29" s="27">
        <f t="shared" si="32"/>
        <v>4.3821741031464905</v>
      </c>
      <c r="BB29" s="27">
        <f t="shared" si="54"/>
        <v>1.259534456970357</v>
      </c>
      <c r="BC29" s="27">
        <f t="shared" si="55"/>
        <v>5.0381378278814282</v>
      </c>
      <c r="BD29" s="27">
        <f t="shared" si="33"/>
        <v>4.4984529344850293</v>
      </c>
      <c r="BE29" s="27">
        <f t="shared" si="56"/>
        <v>0.92817905982407467</v>
      </c>
      <c r="BF29" s="27">
        <f t="shared" si="57"/>
        <v>3.7127162392962987</v>
      </c>
      <c r="BG29" s="27">
        <f t="shared" si="34"/>
        <v>4.7912242605531024</v>
      </c>
      <c r="BH29" s="28">
        <f t="shared" si="35"/>
        <v>7.3954983948614244</v>
      </c>
      <c r="BI29" s="27">
        <f t="shared" si="36"/>
        <v>-0.15222741895245748</v>
      </c>
      <c r="BJ29" s="27">
        <f t="shared" si="37"/>
        <v>4.4529427670356343</v>
      </c>
      <c r="BK29" s="27">
        <f t="shared" si="38"/>
        <v>-3.5914116568781525E-2</v>
      </c>
      <c r="BL29" s="27">
        <f t="shared" si="58"/>
        <v>1.1124257609035495</v>
      </c>
      <c r="BM29" s="27">
        <f t="shared" si="2"/>
        <v>4.5692560694193096</v>
      </c>
      <c r="BN29" s="27">
        <f t="shared" si="59"/>
        <v>1.1124257609035126</v>
      </c>
      <c r="BO29" s="27" t="e">
        <f t="shared" si="3"/>
        <v>#NUM!</v>
      </c>
      <c r="BP29" s="27" t="e">
        <f t="shared" si="4"/>
        <v>#NUM!</v>
      </c>
      <c r="BQ29" s="27">
        <f t="shared" si="5"/>
        <v>4.3843569734162084</v>
      </c>
      <c r="BR29" s="27">
        <f t="shared" si="39"/>
        <v>17.856489504585124</v>
      </c>
      <c r="BS29" s="27">
        <f t="shared" si="40"/>
        <v>18.274498233774285</v>
      </c>
      <c r="BT29" s="27">
        <f t="shared" si="6"/>
        <v>4.576976451617309</v>
      </c>
      <c r="BU29" s="27">
        <f t="shared" si="41"/>
        <v>15.094595472985183</v>
      </c>
      <c r="BV29" s="62">
        <f t="shared" si="42"/>
        <v>4.5629385652713781</v>
      </c>
      <c r="BW29" s="95" t="e">
        <f t="shared" si="43"/>
        <v>#DIV/0!</v>
      </c>
      <c r="BX29" s="95">
        <f t="shared" si="44"/>
        <v>9.4005738138079895</v>
      </c>
      <c r="BY29" s="95" t="e">
        <f t="shared" si="45"/>
        <v>#DIV/0!</v>
      </c>
      <c r="BZ29" s="95">
        <f t="shared" si="46"/>
        <v>8.999173928350011</v>
      </c>
      <c r="CA29" s="103" t="e">
        <f t="shared" si="47"/>
        <v>#DIV/0!</v>
      </c>
      <c r="CB29" s="103">
        <f t="shared" si="47"/>
        <v>12.954211193102804</v>
      </c>
    </row>
    <row r="30" spans="1:80">
      <c r="A30" s="19" t="s">
        <v>30</v>
      </c>
      <c r="B30" s="67">
        <v>2289.98</v>
      </c>
      <c r="C30" s="13">
        <v>159.94666666666669</v>
      </c>
      <c r="D30" s="13">
        <v>150.96</v>
      </c>
      <c r="E30" s="131"/>
      <c r="F30" s="33"/>
      <c r="G30" s="67">
        <v>5.92</v>
      </c>
      <c r="H30" s="67">
        <v>4.28</v>
      </c>
      <c r="I30" s="67">
        <v>58020000</v>
      </c>
      <c r="J30" s="91" t="e">
        <f t="shared" si="7"/>
        <v>#DIV/0!</v>
      </c>
      <c r="K30" s="13">
        <v>98.39</v>
      </c>
      <c r="L30" s="13">
        <v>4.45</v>
      </c>
      <c r="M30" s="13">
        <v>3.64</v>
      </c>
      <c r="N30" s="13">
        <v>2432300</v>
      </c>
      <c r="O30" s="94">
        <f t="shared" si="8"/>
        <v>8169.3177848832529</v>
      </c>
      <c r="P30" s="86"/>
      <c r="Q30" s="47"/>
      <c r="R30" s="82">
        <v>297736</v>
      </c>
      <c r="S30" s="20"/>
      <c r="T30" s="67">
        <v>87933000</v>
      </c>
      <c r="U30" s="80" t="e">
        <f t="shared" si="9"/>
        <v>#DIV/0!</v>
      </c>
      <c r="V30" s="67">
        <v>2536595.5375000001</v>
      </c>
      <c r="W30" s="80">
        <v>3636525</v>
      </c>
      <c r="X30" s="87">
        <f t="shared" si="10"/>
        <v>12213.924416261387</v>
      </c>
      <c r="Y30" s="100">
        <v>14979.8</v>
      </c>
      <c r="Z30" s="101">
        <f t="shared" si="11"/>
        <v>34303442.403999999</v>
      </c>
      <c r="AA30" s="101" t="e">
        <f t="shared" si="12"/>
        <v>#DIV/0!</v>
      </c>
      <c r="AB30" s="101">
        <f t="shared" si="13"/>
        <v>424190.95800834522</v>
      </c>
      <c r="AC30" s="21">
        <f t="shared" si="14"/>
        <v>1.48</v>
      </c>
      <c r="AD30" s="21">
        <f t="shared" si="15"/>
        <v>1.1125</v>
      </c>
      <c r="AE30" s="21">
        <f t="shared" si="16"/>
        <v>1.07</v>
      </c>
      <c r="AF30" s="21">
        <f t="shared" si="17"/>
        <v>0.91</v>
      </c>
      <c r="AG30" s="21">
        <f t="shared" si="48"/>
        <v>170.07730238279649</v>
      </c>
      <c r="AH30" s="22">
        <f t="shared" si="18"/>
        <v>80.867924590050166</v>
      </c>
      <c r="AI30" s="21">
        <f t="shared" si="49"/>
        <v>787.76047005023861</v>
      </c>
      <c r="AJ30" s="22">
        <f t="shared" si="19"/>
        <v>43.477543288598262</v>
      </c>
      <c r="AK30" s="21">
        <f t="shared" si="50"/>
        <v>121.07222210866843</v>
      </c>
      <c r="AL30" s="22">
        <f t="shared" si="20"/>
        <v>90.695866156209419</v>
      </c>
      <c r="AM30" s="22">
        <f t="shared" si="51"/>
        <v>213.15183860398594</v>
      </c>
      <c r="AN30" s="22">
        <f t="shared" si="21"/>
        <v>68.018702294334673</v>
      </c>
      <c r="AO30" s="22">
        <f t="shared" si="22"/>
        <v>120.75246846039256</v>
      </c>
      <c r="AP30" s="25">
        <f t="shared" si="23"/>
        <v>1630.1585414401127</v>
      </c>
      <c r="AQ30" s="26">
        <f t="shared" si="24"/>
        <v>0.85959557664558983</v>
      </c>
      <c r="AR30" s="26">
        <f t="shared" si="25"/>
        <v>85.959557664558972</v>
      </c>
      <c r="AS30" s="26">
        <f t="shared" si="26"/>
        <v>0.94381460486828939</v>
      </c>
      <c r="AT30" s="26">
        <f t="shared" si="52"/>
        <v>-2.1673097539158621</v>
      </c>
      <c r="AU30" s="26">
        <f t="shared" si="27"/>
        <v>94.381460486828942</v>
      </c>
      <c r="AV30" s="26">
        <f t="shared" si="53"/>
        <v>-2.1673097539158537</v>
      </c>
      <c r="AW30" s="26">
        <f t="shared" si="28"/>
        <v>1.3248542660307283</v>
      </c>
      <c r="AX30" s="26">
        <f t="shared" si="29"/>
        <v>5.2994170641229132</v>
      </c>
      <c r="AY30" s="22">
        <f t="shared" si="30"/>
        <v>81.790884869673093</v>
      </c>
      <c r="AZ30" s="22">
        <f t="shared" si="31"/>
        <v>96.939865936983907</v>
      </c>
      <c r="BA30" s="27">
        <f t="shared" si="32"/>
        <v>4.3928172632449698</v>
      </c>
      <c r="BB30" s="27">
        <f t="shared" si="54"/>
        <v>1.0643160098479321</v>
      </c>
      <c r="BC30" s="27">
        <f t="shared" si="55"/>
        <v>4.2572640393917283</v>
      </c>
      <c r="BD30" s="27">
        <f t="shared" si="33"/>
        <v>4.5075117789733756</v>
      </c>
      <c r="BE30" s="27">
        <f t="shared" si="56"/>
        <v>0.90588444883463737</v>
      </c>
      <c r="BF30" s="27">
        <f t="shared" si="57"/>
        <v>3.6235377953385495</v>
      </c>
      <c r="BG30" s="27">
        <f t="shared" si="34"/>
        <v>4.7937427350599027</v>
      </c>
      <c r="BH30" s="28">
        <f t="shared" si="35"/>
        <v>7.3964325537580908</v>
      </c>
      <c r="BI30" s="27">
        <f t="shared" si="36"/>
        <v>-0.15129326005579088</v>
      </c>
      <c r="BJ30" s="27">
        <f t="shared" si="37"/>
        <v>4.4538769259323008</v>
      </c>
      <c r="BK30" s="27">
        <f t="shared" si="38"/>
        <v>-5.7825525272294537E-2</v>
      </c>
      <c r="BL30" s="27">
        <f t="shared" si="58"/>
        <v>-2.1911408703513011</v>
      </c>
      <c r="BM30" s="27">
        <f t="shared" si="2"/>
        <v>4.5473446607157966</v>
      </c>
      <c r="BN30" s="27">
        <f t="shared" si="59"/>
        <v>-2.1911408703513047</v>
      </c>
      <c r="BO30" s="27" t="e">
        <f t="shared" si="3"/>
        <v>#NUM!</v>
      </c>
      <c r="BP30" s="27" t="e">
        <f t="shared" si="4"/>
        <v>#NUM!</v>
      </c>
      <c r="BQ30" s="27">
        <f t="shared" si="5"/>
        <v>4.4041658054886179</v>
      </c>
      <c r="BR30" s="27">
        <f t="shared" si="39"/>
        <v>17.876298336657531</v>
      </c>
      <c r="BS30" s="27">
        <f t="shared" si="40"/>
        <v>18.292085718821625</v>
      </c>
      <c r="BT30" s="27">
        <f t="shared" si="6"/>
        <v>4.5889391728776738</v>
      </c>
      <c r="BU30" s="27">
        <f t="shared" si="41"/>
        <v>15.106539113295298</v>
      </c>
      <c r="BV30" s="62">
        <f t="shared" si="42"/>
        <v>4.5740908474678923</v>
      </c>
      <c r="BW30" s="95" t="e">
        <f t="shared" si="43"/>
        <v>#DIV/0!</v>
      </c>
      <c r="BX30" s="95">
        <f t="shared" si="44"/>
        <v>9.4103319254768341</v>
      </c>
      <c r="BY30" s="95" t="e">
        <f t="shared" si="45"/>
        <v>#DIV/0!</v>
      </c>
      <c r="BZ30" s="95">
        <f t="shared" si="46"/>
        <v>9.0081406819052532</v>
      </c>
      <c r="CA30" s="103" t="e">
        <f t="shared" si="47"/>
        <v>#DIV/0!</v>
      </c>
      <c r="CB30" s="103">
        <f t="shared" si="47"/>
        <v>12.95793900548796</v>
      </c>
    </row>
    <row r="31" spans="1:80">
      <c r="A31" s="19" t="s">
        <v>31</v>
      </c>
      <c r="B31" s="67">
        <v>2633.12</v>
      </c>
      <c r="C31" s="13">
        <v>177.10000000000002</v>
      </c>
      <c r="D31" s="13">
        <v>152.96</v>
      </c>
      <c r="E31" s="131"/>
      <c r="F31" s="33"/>
      <c r="G31" s="67">
        <v>6.16</v>
      </c>
      <c r="H31" s="67">
        <v>4.03</v>
      </c>
      <c r="I31" s="67">
        <v>59258000</v>
      </c>
      <c r="J31" s="91" t="e">
        <f t="shared" si="7"/>
        <v>#DIV/0!</v>
      </c>
      <c r="K31" s="13">
        <v>98.68</v>
      </c>
      <c r="L31" s="13">
        <v>4.9000000000000004</v>
      </c>
      <c r="M31" s="13">
        <v>4.01</v>
      </c>
      <c r="N31" s="13">
        <v>2445250</v>
      </c>
      <c r="O31" s="94">
        <f t="shared" si="8"/>
        <v>8194.3178467065227</v>
      </c>
      <c r="P31" s="86"/>
      <c r="Q31" s="47"/>
      <c r="R31" s="82">
        <v>298408</v>
      </c>
      <c r="S31" s="20"/>
      <c r="T31" s="67">
        <v>89868000</v>
      </c>
      <c r="U31" s="80" t="e">
        <f t="shared" si="9"/>
        <v>#DIV/0!</v>
      </c>
      <c r="V31" s="67">
        <v>2630922.0249999999</v>
      </c>
      <c r="W31" s="80">
        <v>3647400</v>
      </c>
      <c r="X31" s="87">
        <f t="shared" si="10"/>
        <v>12222.862657837592</v>
      </c>
      <c r="Y31" s="100">
        <v>14340.1</v>
      </c>
      <c r="Z31" s="101">
        <f t="shared" si="11"/>
        <v>37759204.111999996</v>
      </c>
      <c r="AA31" s="101" t="e">
        <f t="shared" si="12"/>
        <v>#DIV/0!</v>
      </c>
      <c r="AB31" s="101">
        <f t="shared" si="13"/>
        <v>462267.02195813839</v>
      </c>
      <c r="AC31" s="21">
        <f t="shared" si="14"/>
        <v>1.54</v>
      </c>
      <c r="AD31" s="21">
        <f t="shared" si="15"/>
        <v>1.2250000000000001</v>
      </c>
      <c r="AE31" s="21">
        <f t="shared" si="16"/>
        <v>1.0075000000000001</v>
      </c>
      <c r="AF31" s="21">
        <f t="shared" si="17"/>
        <v>1.0024999999999999</v>
      </c>
      <c r="AG31" s="21">
        <f t="shared" si="48"/>
        <v>171.79083120430317</v>
      </c>
      <c r="AH31" s="22">
        <f t="shared" si="18"/>
        <v>81.682668930294938</v>
      </c>
      <c r="AI31" s="21">
        <f t="shared" si="49"/>
        <v>819.50721699326323</v>
      </c>
      <c r="AJ31" s="22">
        <f t="shared" si="19"/>
        <v>45.229688283128773</v>
      </c>
      <c r="AK31" s="21">
        <f t="shared" si="50"/>
        <v>122.28597113530782</v>
      </c>
      <c r="AL31" s="22">
        <f t="shared" si="20"/>
        <v>91.605092214425397</v>
      </c>
      <c r="AM31" s="22">
        <f t="shared" si="51"/>
        <v>221.69922733200579</v>
      </c>
      <c r="AN31" s="22">
        <f t="shared" si="21"/>
        <v>70.746252256337499</v>
      </c>
      <c r="AO31" s="22">
        <f t="shared" si="22"/>
        <v>138.8465138352426</v>
      </c>
      <c r="AP31" s="25">
        <f t="shared" si="23"/>
        <v>1874.3353999659564</v>
      </c>
      <c r="AQ31" s="26">
        <f t="shared" si="24"/>
        <v>0.98835197804603725</v>
      </c>
      <c r="AR31" s="26">
        <f t="shared" si="25"/>
        <v>98.835197804603723</v>
      </c>
      <c r="AS31" s="26">
        <f t="shared" si="26"/>
        <v>0.86369282891022015</v>
      </c>
      <c r="AT31" s="26">
        <f t="shared" si="52"/>
        <v>-8.4891434763557552</v>
      </c>
      <c r="AU31" s="26">
        <f t="shared" si="27"/>
        <v>86.36928289102201</v>
      </c>
      <c r="AV31" s="26">
        <f t="shared" si="53"/>
        <v>-8.4891434763557641</v>
      </c>
      <c r="AW31" s="26">
        <f t="shared" si="28"/>
        <v>4.6090481171547903</v>
      </c>
      <c r="AX31" s="26">
        <f t="shared" si="29"/>
        <v>18.436192468619161</v>
      </c>
      <c r="AY31" s="22">
        <f t="shared" si="30"/>
        <v>83.536095408601994</v>
      </c>
      <c r="AZ31" s="22">
        <f t="shared" si="31"/>
        <v>97.455991112284622</v>
      </c>
      <c r="BA31" s="27">
        <f t="shared" si="32"/>
        <v>4.4028418487669345</v>
      </c>
      <c r="BB31" s="27">
        <f t="shared" si="54"/>
        <v>1.0024585521964724</v>
      </c>
      <c r="BC31" s="27">
        <f t="shared" si="55"/>
        <v>4.0098342087858896</v>
      </c>
      <c r="BD31" s="27">
        <f t="shared" si="33"/>
        <v>4.5174868619954536</v>
      </c>
      <c r="BE31" s="27">
        <f t="shared" si="56"/>
        <v>0.99750830220779463</v>
      </c>
      <c r="BF31" s="27">
        <f t="shared" si="57"/>
        <v>3.9900332088311785</v>
      </c>
      <c r="BG31" s="27">
        <f t="shared" si="34"/>
        <v>4.9333691060212823</v>
      </c>
      <c r="BH31" s="28">
        <f t="shared" si="35"/>
        <v>7.5360094222195837</v>
      </c>
      <c r="BI31" s="27">
        <f t="shared" si="36"/>
        <v>-1.1716391594297758E-2</v>
      </c>
      <c r="BJ31" s="27">
        <f t="shared" si="37"/>
        <v>4.5934537943937936</v>
      </c>
      <c r="BK31" s="27">
        <f t="shared" si="38"/>
        <v>-0.14653809548569677</v>
      </c>
      <c r="BL31" s="27">
        <f t="shared" si="58"/>
        <v>-8.8712570213402238</v>
      </c>
      <c r="BM31" s="27">
        <f t="shared" si="2"/>
        <v>4.4586320905023946</v>
      </c>
      <c r="BN31" s="27">
        <f t="shared" si="59"/>
        <v>-8.8712570213401953</v>
      </c>
      <c r="BO31" s="27" t="e">
        <f t="shared" si="3"/>
        <v>#NUM!</v>
      </c>
      <c r="BP31" s="27" t="e">
        <f t="shared" si="4"/>
        <v>#NUM!</v>
      </c>
      <c r="BQ31" s="27">
        <f t="shared" si="5"/>
        <v>4.4252788187931191</v>
      </c>
      <c r="BR31" s="27">
        <f t="shared" si="39"/>
        <v>17.897411349962034</v>
      </c>
      <c r="BS31" s="27">
        <f t="shared" si="40"/>
        <v>18.313852485019506</v>
      </c>
      <c r="BT31" s="27">
        <f t="shared" si="6"/>
        <v>4.5918822916611557</v>
      </c>
      <c r="BU31" s="27">
        <f t="shared" si="41"/>
        <v>15.109525142964868</v>
      </c>
      <c r="BV31" s="62">
        <f t="shared" si="42"/>
        <v>4.5794009028969143</v>
      </c>
      <c r="BW31" s="95" t="e">
        <f t="shared" si="43"/>
        <v>#DIV/0!</v>
      </c>
      <c r="BX31" s="95">
        <f t="shared" si="44"/>
        <v>9.41106346534316</v>
      </c>
      <c r="BY31" s="95" t="e">
        <f t="shared" si="45"/>
        <v>#DIV/0!</v>
      </c>
      <c r="BZ31" s="95">
        <f t="shared" si="46"/>
        <v>9.0111962475310321</v>
      </c>
      <c r="CA31" s="103" t="e">
        <f t="shared" si="47"/>
        <v>#DIV/0!</v>
      </c>
      <c r="CB31" s="103">
        <f t="shared" si="47"/>
        <v>13.043897972710132</v>
      </c>
    </row>
    <row r="32" spans="1:80">
      <c r="A32" s="19" t="s">
        <v>32</v>
      </c>
      <c r="B32" s="67">
        <v>2397.0700000000002</v>
      </c>
      <c r="C32" s="13">
        <v>181.22666666666666</v>
      </c>
      <c r="D32" s="13">
        <v>160.01</v>
      </c>
      <c r="E32" s="131"/>
      <c r="F32" s="33"/>
      <c r="G32" s="67">
        <v>6.64</v>
      </c>
      <c r="H32" s="67">
        <v>4.53</v>
      </c>
      <c r="I32" s="67">
        <v>60416000</v>
      </c>
      <c r="J32" s="91" t="e">
        <f t="shared" si="7"/>
        <v>#DIV/0!</v>
      </c>
      <c r="K32" s="13">
        <v>98.77</v>
      </c>
      <c r="L32" s="13">
        <v>5.25</v>
      </c>
      <c r="M32" s="13">
        <v>3.33</v>
      </c>
      <c r="N32" s="13">
        <v>2459525</v>
      </c>
      <c r="O32" s="94">
        <f t="shared" si="8"/>
        <v>8220.8870913831142</v>
      </c>
      <c r="P32" s="86"/>
      <c r="Q32" s="47"/>
      <c r="R32" s="82">
        <v>299180</v>
      </c>
      <c r="S32" s="20"/>
      <c r="T32" s="67">
        <v>91918000</v>
      </c>
      <c r="U32" s="80" t="e">
        <f t="shared" si="9"/>
        <v>#DIV/0!</v>
      </c>
      <c r="V32" s="67">
        <v>2672347.0924999998</v>
      </c>
      <c r="W32" s="80">
        <v>3650650</v>
      </c>
      <c r="X32" s="87">
        <f t="shared" si="10"/>
        <v>12202.185974998329</v>
      </c>
      <c r="Y32" s="100">
        <v>14891.6</v>
      </c>
      <c r="Z32" s="101">
        <f t="shared" si="11"/>
        <v>35696207.612000003</v>
      </c>
      <c r="AA32" s="101" t="e">
        <f t="shared" si="12"/>
        <v>#DIV/0!</v>
      </c>
      <c r="AB32" s="101">
        <f t="shared" si="13"/>
        <v>432117.06344194512</v>
      </c>
      <c r="AC32" s="21">
        <f t="shared" si="14"/>
        <v>1.66</v>
      </c>
      <c r="AD32" s="21">
        <f t="shared" si="15"/>
        <v>1.3125</v>
      </c>
      <c r="AE32" s="21">
        <f t="shared" si="16"/>
        <v>1.1325000000000001</v>
      </c>
      <c r="AF32" s="21">
        <f t="shared" si="17"/>
        <v>0.83250000000000002</v>
      </c>
      <c r="AG32" s="21">
        <f t="shared" si="48"/>
        <v>173.73636236769192</v>
      </c>
      <c r="AH32" s="22">
        <f t="shared" si="18"/>
        <v>82.607725155930538</v>
      </c>
      <c r="AI32" s="21">
        <f t="shared" si="49"/>
        <v>856.63089392305801</v>
      </c>
      <c r="AJ32" s="22">
        <f t="shared" si="19"/>
        <v>47.278593162354504</v>
      </c>
      <c r="AK32" s="21">
        <f t="shared" si="50"/>
        <v>123.30400184500924</v>
      </c>
      <c r="AL32" s="22">
        <f t="shared" si="20"/>
        <v>92.367704607110483</v>
      </c>
      <c r="AM32" s="22">
        <f t="shared" si="51"/>
        <v>229.08181160216159</v>
      </c>
      <c r="AN32" s="22">
        <f t="shared" si="21"/>
        <v>73.102102456473546</v>
      </c>
      <c r="AO32" s="22">
        <f t="shared" si="22"/>
        <v>126.39940941508362</v>
      </c>
      <c r="AP32" s="25">
        <f t="shared" si="23"/>
        <v>1701.2461851657849</v>
      </c>
      <c r="AQ32" s="26">
        <f t="shared" si="24"/>
        <v>0.897080657113139</v>
      </c>
      <c r="AR32" s="26">
        <f t="shared" si="25"/>
        <v>89.708065711313893</v>
      </c>
      <c r="AS32" s="26">
        <f t="shared" si="26"/>
        <v>0.88292745732783984</v>
      </c>
      <c r="AT32" s="26">
        <f t="shared" si="52"/>
        <v>2.2270218964176567</v>
      </c>
      <c r="AU32" s="26">
        <f t="shared" si="27"/>
        <v>88.292745732783985</v>
      </c>
      <c r="AV32" s="26">
        <f t="shared" si="53"/>
        <v>2.2270218964176633</v>
      </c>
      <c r="AW32" s="26">
        <f t="shared" si="28"/>
        <v>-1.7373914130366819</v>
      </c>
      <c r="AX32" s="26">
        <f t="shared" si="29"/>
        <v>-6.9495656521467275</v>
      </c>
      <c r="AY32" s="22">
        <f t="shared" si="30"/>
        <v>85.168529822236621</v>
      </c>
      <c r="AZ32" s="22">
        <f t="shared" si="31"/>
        <v>98.024924461892169</v>
      </c>
      <c r="BA32" s="27">
        <f t="shared" si="32"/>
        <v>4.4141032010439529</v>
      </c>
      <c r="BB32" s="27">
        <f t="shared" si="54"/>
        <v>1.126135227701841</v>
      </c>
      <c r="BC32" s="27">
        <f t="shared" si="55"/>
        <v>4.5045409108073642</v>
      </c>
      <c r="BD32" s="27">
        <f t="shared" si="33"/>
        <v>4.5257774003131876</v>
      </c>
      <c r="BE32" s="27">
        <f t="shared" si="56"/>
        <v>0.82905383177340752</v>
      </c>
      <c r="BF32" s="27">
        <f t="shared" si="57"/>
        <v>3.3162153270936301</v>
      </c>
      <c r="BG32" s="27">
        <f t="shared" si="34"/>
        <v>4.83944680935282</v>
      </c>
      <c r="BH32" s="28">
        <f t="shared" si="35"/>
        <v>7.4391163115918379</v>
      </c>
      <c r="BI32" s="27">
        <f t="shared" si="36"/>
        <v>-0.10860950222204414</v>
      </c>
      <c r="BJ32" s="27">
        <f t="shared" si="37"/>
        <v>4.496560683766047</v>
      </c>
      <c r="BK32" s="27">
        <f t="shared" si="38"/>
        <v>-0.12451223653467429</v>
      </c>
      <c r="BL32" s="27">
        <f t="shared" si="58"/>
        <v>2.2025858951022479</v>
      </c>
      <c r="BM32" s="27">
        <f t="shared" si="2"/>
        <v>4.4806579494534171</v>
      </c>
      <c r="BN32" s="27">
        <f t="shared" si="59"/>
        <v>2.2025858951022492</v>
      </c>
      <c r="BO32" s="27" t="e">
        <f t="shared" si="3"/>
        <v>#NUM!</v>
      </c>
      <c r="BP32" s="27" t="e">
        <f t="shared" si="4"/>
        <v>#NUM!</v>
      </c>
      <c r="BQ32" s="27">
        <f t="shared" si="5"/>
        <v>4.4446319973183952</v>
      </c>
      <c r="BR32" s="27">
        <f t="shared" si="39"/>
        <v>17.91676452848731</v>
      </c>
      <c r="BS32" s="27">
        <f t="shared" si="40"/>
        <v>18.336407433217587</v>
      </c>
      <c r="BT32" s="27">
        <f t="shared" si="6"/>
        <v>4.5927939149200361</v>
      </c>
      <c r="BU32" s="27">
        <f t="shared" si="41"/>
        <v>15.110415791895704</v>
      </c>
      <c r="BV32" s="62">
        <f t="shared" si="42"/>
        <v>4.5852217775776616</v>
      </c>
      <c r="BW32" s="95" t="e">
        <f t="shared" si="43"/>
        <v>#DIV/0!</v>
      </c>
      <c r="BX32" s="95">
        <f t="shared" si="44"/>
        <v>9.4093703929493895</v>
      </c>
      <c r="BY32" s="95" t="e">
        <f t="shared" si="45"/>
        <v>#DIV/0!</v>
      </c>
      <c r="BZ32" s="95">
        <f t="shared" si="46"/>
        <v>9.0144334008871727</v>
      </c>
      <c r="CA32" s="103" t="e">
        <f t="shared" si="47"/>
        <v>#DIV/0!</v>
      </c>
      <c r="CB32" s="103">
        <f t="shared" si="47"/>
        <v>12.976451810707434</v>
      </c>
    </row>
    <row r="33" spans="1:80">
      <c r="A33" s="19" t="s">
        <v>33</v>
      </c>
      <c r="B33" s="67">
        <v>2225.44</v>
      </c>
      <c r="C33" s="13">
        <v>168.98666666666665</v>
      </c>
      <c r="D33" s="13">
        <v>157.22999999999999</v>
      </c>
      <c r="E33" s="131"/>
      <c r="F33" s="33"/>
      <c r="G33" s="67">
        <v>7.23</v>
      </c>
      <c r="H33" s="67">
        <v>4.32</v>
      </c>
      <c r="I33" s="67">
        <v>61354000</v>
      </c>
      <c r="J33" s="91" t="e">
        <f t="shared" si="7"/>
        <v>#DIV/0!</v>
      </c>
      <c r="K33" s="13">
        <v>99.54</v>
      </c>
      <c r="L33" s="13">
        <v>5.24</v>
      </c>
      <c r="M33" s="13">
        <v>1.93</v>
      </c>
      <c r="N33" s="13">
        <v>2484600</v>
      </c>
      <c r="O33" s="94">
        <f t="shared" si="8"/>
        <v>8283.4910283851095</v>
      </c>
      <c r="P33" s="86"/>
      <c r="Q33" s="47"/>
      <c r="R33" s="82">
        <v>299946</v>
      </c>
      <c r="S33" s="20"/>
      <c r="T33" s="67">
        <v>93219000</v>
      </c>
      <c r="U33" s="80" t="e">
        <f t="shared" si="9"/>
        <v>#DIV/0!</v>
      </c>
      <c r="V33" s="67">
        <v>2691497.6749999998</v>
      </c>
      <c r="W33" s="80">
        <v>3679225</v>
      </c>
      <c r="X33" s="87">
        <f t="shared" si="10"/>
        <v>12266.291265761171</v>
      </c>
      <c r="Y33" s="100">
        <v>15307.9</v>
      </c>
      <c r="Z33" s="101">
        <f t="shared" si="11"/>
        <v>34066812.976000004</v>
      </c>
      <c r="AA33" s="101" t="e">
        <f t="shared" si="12"/>
        <v>#DIV/0!</v>
      </c>
      <c r="AB33" s="101">
        <f t="shared" si="13"/>
        <v>407986.32851173752</v>
      </c>
      <c r="AC33" s="21">
        <f t="shared" si="14"/>
        <v>1.8075000000000001</v>
      </c>
      <c r="AD33" s="21">
        <f t="shared" si="15"/>
        <v>1.31</v>
      </c>
      <c r="AE33" s="21">
        <f t="shared" si="16"/>
        <v>1.08</v>
      </c>
      <c r="AF33" s="21">
        <f t="shared" si="17"/>
        <v>0.48249999999999998</v>
      </c>
      <c r="AG33" s="21">
        <f t="shared" si="48"/>
        <v>175.61271508126299</v>
      </c>
      <c r="AH33" s="22">
        <f t="shared" si="18"/>
        <v>83.499888587614578</v>
      </c>
      <c r="AI33" s="21">
        <f t="shared" si="49"/>
        <v>893.63734854053405</v>
      </c>
      <c r="AJ33" s="22">
        <f t="shared" si="19"/>
        <v>49.321028386968216</v>
      </c>
      <c r="AK33" s="21">
        <f t="shared" si="50"/>
        <v>123.89894365391142</v>
      </c>
      <c r="AL33" s="22">
        <f t="shared" si="20"/>
        <v>92.813378781839788</v>
      </c>
      <c r="AM33" s="22">
        <f t="shared" si="51"/>
        <v>233.50309056608333</v>
      </c>
      <c r="AN33" s="22">
        <f t="shared" si="21"/>
        <v>74.512973033883497</v>
      </c>
      <c r="AO33" s="22">
        <f t="shared" si="22"/>
        <v>117.34922287989242</v>
      </c>
      <c r="AP33" s="25">
        <f t="shared" si="23"/>
        <v>1570.1008041335135</v>
      </c>
      <c r="AQ33" s="26">
        <f t="shared" si="24"/>
        <v>0.82792665364225493</v>
      </c>
      <c r="AR33" s="26">
        <f t="shared" si="25"/>
        <v>82.792665364225499</v>
      </c>
      <c r="AS33" s="26">
        <f t="shared" si="26"/>
        <v>0.93042843616853399</v>
      </c>
      <c r="AT33" s="26">
        <f t="shared" si="52"/>
        <v>5.3799412903586443</v>
      </c>
      <c r="AU33" s="26">
        <f t="shared" si="27"/>
        <v>93.042843616853403</v>
      </c>
      <c r="AV33" s="26">
        <f t="shared" si="53"/>
        <v>5.3799412903586479</v>
      </c>
      <c r="AW33" s="26">
        <f t="shared" si="28"/>
        <v>-2.2832792724034823</v>
      </c>
      <c r="AX33" s="26">
        <f t="shared" si="29"/>
        <v>-9.1331170896139291</v>
      </c>
      <c r="AY33" s="22">
        <f t="shared" si="30"/>
        <v>86.490829891312003</v>
      </c>
      <c r="AZ33" s="22">
        <f t="shared" si="31"/>
        <v>99.024294251132758</v>
      </c>
      <c r="BA33" s="27">
        <f t="shared" si="32"/>
        <v>4.424845297575855</v>
      </c>
      <c r="BB33" s="27">
        <f t="shared" si="54"/>
        <v>1.0742096531902057</v>
      </c>
      <c r="BC33" s="27">
        <f t="shared" si="55"/>
        <v>4.2968386127608227</v>
      </c>
      <c r="BD33" s="27">
        <f t="shared" si="33"/>
        <v>4.5305907973087169</v>
      </c>
      <c r="BE33" s="27">
        <f t="shared" si="56"/>
        <v>0.48133969955292955</v>
      </c>
      <c r="BF33" s="27">
        <f t="shared" si="57"/>
        <v>1.9253587982117182</v>
      </c>
      <c r="BG33" s="27">
        <f t="shared" si="34"/>
        <v>4.7651543000330294</v>
      </c>
      <c r="BH33" s="28">
        <f t="shared" si="35"/>
        <v>7.3588951027356746</v>
      </c>
      <c r="BI33" s="27">
        <f t="shared" si="36"/>
        <v>-0.18883071107820695</v>
      </c>
      <c r="BJ33" s="27">
        <f t="shared" si="37"/>
        <v>4.4163394749098845</v>
      </c>
      <c r="BK33" s="27">
        <f t="shared" si="38"/>
        <v>-7.2110114864967281E-2</v>
      </c>
      <c r="BL33" s="27">
        <f t="shared" si="58"/>
        <v>5.2402121669707009</v>
      </c>
      <c r="BM33" s="27">
        <f t="shared" si="2"/>
        <v>4.5330600711231241</v>
      </c>
      <c r="BN33" s="27">
        <f t="shared" si="59"/>
        <v>5.2402121669707036</v>
      </c>
      <c r="BO33" s="27" t="e">
        <f t="shared" si="3"/>
        <v>#NUM!</v>
      </c>
      <c r="BP33" s="27" t="e">
        <f t="shared" si="4"/>
        <v>#NUM!</v>
      </c>
      <c r="BQ33" s="27">
        <f t="shared" si="5"/>
        <v>4.4600383955008756</v>
      </c>
      <c r="BR33" s="27">
        <f t="shared" si="39"/>
        <v>17.932170926669791</v>
      </c>
      <c r="BS33" s="27">
        <f t="shared" si="40"/>
        <v>18.350462121539596</v>
      </c>
      <c r="BT33" s="27">
        <f t="shared" si="6"/>
        <v>4.6005595734304086</v>
      </c>
      <c r="BU33" s="27">
        <f t="shared" si="41"/>
        <v>15.11821269014019</v>
      </c>
      <c r="BV33" s="62">
        <f t="shared" si="42"/>
        <v>4.595365216505888</v>
      </c>
      <c r="BW33" s="95" t="e">
        <f t="shared" si="43"/>
        <v>#DIV/0!</v>
      </c>
      <c r="BX33" s="95">
        <f t="shared" si="44"/>
        <v>9.4146102316859341</v>
      </c>
      <c r="BY33" s="95" t="e">
        <f t="shared" si="45"/>
        <v>#DIV/0!</v>
      </c>
      <c r="BZ33" s="95">
        <f t="shared" si="46"/>
        <v>9.0220197803074562</v>
      </c>
      <c r="CA33" s="103" t="e">
        <f t="shared" si="47"/>
        <v>#DIV/0!</v>
      </c>
      <c r="CB33" s="103">
        <f t="shared" si="47"/>
        <v>12.918988944275211</v>
      </c>
    </row>
    <row r="34" spans="1:80">
      <c r="A34" s="19" t="s">
        <v>34</v>
      </c>
      <c r="B34" s="67">
        <v>2155.06</v>
      </c>
      <c r="C34" s="13">
        <v>168.44666666666666</v>
      </c>
      <c r="D34" s="13">
        <v>153.63999999999999</v>
      </c>
      <c r="E34" s="131"/>
      <c r="F34" s="33"/>
      <c r="G34" s="67">
        <v>7.76</v>
      </c>
      <c r="H34" s="67">
        <v>5.24</v>
      </c>
      <c r="I34" s="67">
        <v>62526000</v>
      </c>
      <c r="J34" s="91" t="e">
        <f t="shared" si="7"/>
        <v>#DIV/0!</v>
      </c>
      <c r="K34" s="13">
        <v>99.6</v>
      </c>
      <c r="L34" s="13">
        <v>5.25</v>
      </c>
      <c r="M34" s="13">
        <v>2.42</v>
      </c>
      <c r="N34" s="13">
        <v>2497675</v>
      </c>
      <c r="O34" s="94">
        <f t="shared" si="8"/>
        <v>8308.7166385570617</v>
      </c>
      <c r="P34" s="86"/>
      <c r="Q34" s="47"/>
      <c r="R34" s="82">
        <v>300609</v>
      </c>
      <c r="S34" s="20"/>
      <c r="T34" s="67">
        <v>94927000</v>
      </c>
      <c r="U34" s="80" t="e">
        <f t="shared" si="9"/>
        <v>#DIV/0!</v>
      </c>
      <c r="V34" s="67">
        <v>2751351.6324999998</v>
      </c>
      <c r="W34" s="80">
        <v>3681500</v>
      </c>
      <c r="X34" s="87">
        <f t="shared" si="10"/>
        <v>12246.805651194742</v>
      </c>
      <c r="Y34" s="100">
        <v>18858.2</v>
      </c>
      <c r="Z34" s="101">
        <f t="shared" si="11"/>
        <v>40640552.491999999</v>
      </c>
      <c r="AA34" s="101" t="e">
        <f t="shared" si="12"/>
        <v>#DIV/0!</v>
      </c>
      <c r="AB34" s="101">
        <f t="shared" si="13"/>
        <v>480420.34637212241</v>
      </c>
      <c r="AC34" s="21">
        <f t="shared" si="14"/>
        <v>1.94</v>
      </c>
      <c r="AD34" s="21">
        <f t="shared" si="15"/>
        <v>1.3125</v>
      </c>
      <c r="AE34" s="21">
        <f t="shared" si="16"/>
        <v>1.31</v>
      </c>
      <c r="AF34" s="21">
        <f t="shared" si="17"/>
        <v>0.60499999999999998</v>
      </c>
      <c r="AG34" s="21">
        <f t="shared" si="48"/>
        <v>177.91324164882755</v>
      </c>
      <c r="AH34" s="22">
        <f t="shared" si="18"/>
        <v>84.593737128112338</v>
      </c>
      <c r="AI34" s="21">
        <f t="shared" si="49"/>
        <v>940.46394560405804</v>
      </c>
      <c r="AJ34" s="22">
        <f t="shared" si="19"/>
        <v>51.90545027444535</v>
      </c>
      <c r="AK34" s="21">
        <f t="shared" si="50"/>
        <v>124.6485322630176</v>
      </c>
      <c r="AL34" s="22">
        <f t="shared" si="20"/>
        <v>93.374899723469937</v>
      </c>
      <c r="AM34" s="22">
        <f t="shared" si="51"/>
        <v>239.15386535778254</v>
      </c>
      <c r="AN34" s="22">
        <f t="shared" si="21"/>
        <v>76.316186981303474</v>
      </c>
      <c r="AO34" s="22">
        <f t="shared" si="22"/>
        <v>113.6380294501496</v>
      </c>
      <c r="AP34" s="25">
        <f t="shared" si="23"/>
        <v>1509.8655021359336</v>
      </c>
      <c r="AQ34" s="26">
        <f t="shared" si="24"/>
        <v>0.79616409936376775</v>
      </c>
      <c r="AR34" s="26">
        <f t="shared" si="25"/>
        <v>79.616409936376783</v>
      </c>
      <c r="AS34" s="26">
        <f t="shared" si="26"/>
        <v>0.91209878497645147</v>
      </c>
      <c r="AT34" s="26">
        <f t="shared" si="52"/>
        <v>-1.9700226776777445</v>
      </c>
      <c r="AU34" s="26">
        <f t="shared" si="27"/>
        <v>91.20987849764515</v>
      </c>
      <c r="AV34" s="26">
        <f t="shared" si="53"/>
        <v>-1.9700226776777467</v>
      </c>
      <c r="AW34" s="26">
        <f t="shared" si="28"/>
        <v>-4.1200208279093875</v>
      </c>
      <c r="AX34" s="26">
        <f t="shared" si="29"/>
        <v>-16.48008331163755</v>
      </c>
      <c r="AY34" s="22">
        <f t="shared" si="30"/>
        <v>88.143000126873133</v>
      </c>
      <c r="AZ34" s="22">
        <f t="shared" si="31"/>
        <v>99.545401329669971</v>
      </c>
      <c r="BA34" s="27">
        <f t="shared" si="32"/>
        <v>4.4378602346533498</v>
      </c>
      <c r="BB34" s="27">
        <f t="shared" si="54"/>
        <v>1.3014937077494793</v>
      </c>
      <c r="BC34" s="27">
        <f t="shared" si="55"/>
        <v>5.205974830997917</v>
      </c>
      <c r="BD34" s="27">
        <f t="shared" si="33"/>
        <v>4.5366225695404365</v>
      </c>
      <c r="BE34" s="27">
        <f t="shared" si="56"/>
        <v>0.60317722317195788</v>
      </c>
      <c r="BF34" s="27">
        <f t="shared" si="57"/>
        <v>2.4127088926878315</v>
      </c>
      <c r="BG34" s="27">
        <f t="shared" si="34"/>
        <v>4.733018216551848</v>
      </c>
      <c r="BH34" s="28">
        <f t="shared" si="35"/>
        <v>7.3197758544087179</v>
      </c>
      <c r="BI34" s="27">
        <f t="shared" si="36"/>
        <v>-0.22794995940516405</v>
      </c>
      <c r="BJ34" s="27">
        <f t="shared" si="37"/>
        <v>4.377220226582927</v>
      </c>
      <c r="BK34" s="27">
        <f t="shared" si="38"/>
        <v>-9.2006977913509022E-2</v>
      </c>
      <c r="BL34" s="27">
        <f t="shared" si="58"/>
        <v>-1.9896863048541742</v>
      </c>
      <c r="BM34" s="27">
        <f t="shared" si="2"/>
        <v>4.513163208074582</v>
      </c>
      <c r="BN34" s="27">
        <f t="shared" si="59"/>
        <v>-1.9896863048542102</v>
      </c>
      <c r="BO34" s="27" t="e">
        <f t="shared" ref="BO34:BO65" si="60">LN(E34)</f>
        <v>#NUM!</v>
      </c>
      <c r="BP34" s="27" t="e">
        <f t="shared" ref="BP34:BP65" si="61">LN(F34)</f>
        <v>#NUM!</v>
      </c>
      <c r="BQ34" s="27">
        <f t="shared" ref="BQ34:BQ65" si="62">LN(AY34)</f>
        <v>4.4789604970337056</v>
      </c>
      <c r="BR34" s="27">
        <f t="shared" si="39"/>
        <v>17.951093028202621</v>
      </c>
      <c r="BS34" s="27">
        <f t="shared" si="40"/>
        <v>18.368618733125395</v>
      </c>
      <c r="BT34" s="27">
        <f t="shared" ref="BT34:BT65" si="63">LN(K34)</f>
        <v>4.6011621645905523</v>
      </c>
      <c r="BU34" s="27">
        <f t="shared" si="41"/>
        <v>15.118830835790909</v>
      </c>
      <c r="BV34" s="62">
        <f t="shared" si="42"/>
        <v>4.6006138348642978</v>
      </c>
      <c r="BW34" s="95" t="e">
        <f t="shared" si="43"/>
        <v>#DIV/0!</v>
      </c>
      <c r="BX34" s="95">
        <f t="shared" si="44"/>
        <v>9.4130204188004711</v>
      </c>
      <c r="BY34" s="95" t="e">
        <f t="shared" si="45"/>
        <v>#DIV/0!</v>
      </c>
      <c r="BZ34" s="95">
        <f t="shared" si="46"/>
        <v>9.0250604401296854</v>
      </c>
      <c r="CA34" s="103" t="e">
        <f t="shared" si="47"/>
        <v>#DIV/0!</v>
      </c>
      <c r="CB34" s="103">
        <f t="shared" si="47"/>
        <v>13.082416721272207</v>
      </c>
    </row>
    <row r="35" spans="1:80">
      <c r="A35" s="19" t="s">
        <v>35</v>
      </c>
      <c r="B35" s="67">
        <v>1958.09</v>
      </c>
      <c r="C35" s="13">
        <v>155.69333333333336</v>
      </c>
      <c r="D35" s="13">
        <v>147.31</v>
      </c>
      <c r="E35" s="131"/>
      <c r="F35" s="33"/>
      <c r="G35" s="67">
        <v>8.4600000000000009</v>
      </c>
      <c r="H35" s="67">
        <v>6.17</v>
      </c>
      <c r="I35" s="67">
        <v>63379000</v>
      </c>
      <c r="J35" s="91" t="e">
        <f t="shared" si="7"/>
        <v>#DIV/0!</v>
      </c>
      <c r="K35" s="13">
        <v>100.37</v>
      </c>
      <c r="L35" s="13">
        <v>5.25</v>
      </c>
      <c r="M35" s="13">
        <v>2.65</v>
      </c>
      <c r="N35" s="13">
        <v>2506150</v>
      </c>
      <c r="O35" s="94">
        <f t="shared" si="8"/>
        <v>8318.2313033549744</v>
      </c>
      <c r="P35" s="86"/>
      <c r="Q35" s="47"/>
      <c r="R35" s="82">
        <v>301284</v>
      </c>
      <c r="S35" s="20"/>
      <c r="T35" s="67">
        <v>95514000</v>
      </c>
      <c r="U35" s="80" t="e">
        <f t="shared" si="9"/>
        <v>#DIV/0!</v>
      </c>
      <c r="V35" s="67">
        <v>2810452.5024999999</v>
      </c>
      <c r="W35" s="80">
        <v>3709675</v>
      </c>
      <c r="X35" s="87">
        <f t="shared" si="10"/>
        <v>12312.884189004395</v>
      </c>
      <c r="Y35" s="100">
        <v>19863.5</v>
      </c>
      <c r="Z35" s="101">
        <f t="shared" si="11"/>
        <v>38894520.714999996</v>
      </c>
      <c r="AA35" s="101" t="e">
        <f t="shared" si="12"/>
        <v>#DIV/0!</v>
      </c>
      <c r="AB35" s="101">
        <f t="shared" si="13"/>
        <v>452795.77015253715</v>
      </c>
      <c r="AC35" s="21">
        <f t="shared" si="14"/>
        <v>2.1150000000000002</v>
      </c>
      <c r="AD35" s="21">
        <f t="shared" si="15"/>
        <v>1.3125</v>
      </c>
      <c r="AE35" s="21">
        <f t="shared" si="16"/>
        <v>1.5425</v>
      </c>
      <c r="AF35" s="21">
        <f t="shared" si="17"/>
        <v>0.66249999999999998</v>
      </c>
      <c r="AG35" s="21">
        <f t="shared" si="48"/>
        <v>180.65755340126071</v>
      </c>
      <c r="AH35" s="22">
        <f t="shared" si="18"/>
        <v>85.89859552331346</v>
      </c>
      <c r="AI35" s="21">
        <f t="shared" si="49"/>
        <v>998.49057104782855</v>
      </c>
      <c r="AJ35" s="22">
        <f t="shared" si="19"/>
        <v>55.108016556378637</v>
      </c>
      <c r="AK35" s="21">
        <f t="shared" si="50"/>
        <v>125.4743287892601</v>
      </c>
      <c r="AL35" s="22">
        <f t="shared" si="20"/>
        <v>93.993508434137937</v>
      </c>
      <c r="AM35" s="22">
        <f t="shared" si="51"/>
        <v>245.49144278976377</v>
      </c>
      <c r="AN35" s="22">
        <f t="shared" si="21"/>
        <v>78.338565936308015</v>
      </c>
      <c r="AO35" s="22">
        <f t="shared" si="22"/>
        <v>103.25164454170346</v>
      </c>
      <c r="AP35" s="25">
        <f t="shared" si="23"/>
        <v>1359.9765071170712</v>
      </c>
      <c r="AQ35" s="26">
        <f t="shared" si="24"/>
        <v>0.71712643901924467</v>
      </c>
      <c r="AR35" s="26">
        <f t="shared" si="25"/>
        <v>71.712643901924466</v>
      </c>
      <c r="AS35" s="26">
        <f t="shared" si="26"/>
        <v>0.9461548342896291</v>
      </c>
      <c r="AT35" s="26">
        <f t="shared" si="52"/>
        <v>3.7338114987245472</v>
      </c>
      <c r="AU35" s="26">
        <f t="shared" si="27"/>
        <v>94.615483428962904</v>
      </c>
      <c r="AV35" s="26">
        <f t="shared" si="53"/>
        <v>3.7338114987245374</v>
      </c>
      <c r="AW35" s="26">
        <f t="shared" si="28"/>
        <v>-10.311587808023893</v>
      </c>
      <c r="AX35" s="26">
        <f t="shared" si="29"/>
        <v>-41.24635123209557</v>
      </c>
      <c r="AY35" s="22">
        <f t="shared" si="30"/>
        <v>89.345475562823353</v>
      </c>
      <c r="AZ35" s="22">
        <f t="shared" si="31"/>
        <v>99.883174369104239</v>
      </c>
      <c r="BA35" s="27">
        <f t="shared" si="32"/>
        <v>4.4531674787204967</v>
      </c>
      <c r="BB35" s="27">
        <f t="shared" si="54"/>
        <v>1.5307244067146897</v>
      </c>
      <c r="BC35" s="27">
        <f t="shared" si="55"/>
        <v>6.1228976268587587</v>
      </c>
      <c r="BD35" s="27">
        <f t="shared" si="33"/>
        <v>4.5432257206740081</v>
      </c>
      <c r="BE35" s="27">
        <f t="shared" si="56"/>
        <v>0.6603151133571572</v>
      </c>
      <c r="BF35" s="27">
        <f t="shared" si="57"/>
        <v>2.6412604534286288</v>
      </c>
      <c r="BG35" s="27">
        <f t="shared" si="34"/>
        <v>4.6371691594789795</v>
      </c>
      <c r="BH35" s="28">
        <f t="shared" ref="BH35:BH65" si="64">LN(AP35)</f>
        <v>7.2152227044022732</v>
      </c>
      <c r="BI35" s="27">
        <f t="shared" si="36"/>
        <v>-0.33250310941160849</v>
      </c>
      <c r="BJ35" s="27">
        <f t="shared" ref="BJ35:BJ65" si="65">LN(AR35)</f>
        <v>4.2726670765764831</v>
      </c>
      <c r="BK35" s="27">
        <f t="shared" ref="BK35:BK65" si="66">LN(AS35)</f>
        <v>-5.5349050712557572E-2</v>
      </c>
      <c r="BL35" s="27">
        <f t="shared" si="58"/>
        <v>3.665792720095145</v>
      </c>
      <c r="BM35" s="27">
        <f t="shared" ref="BM35:BM65" si="67">LN(AU35)</f>
        <v>4.5498211352755336</v>
      </c>
      <c r="BN35" s="27">
        <f t="shared" si="59"/>
        <v>3.6657927200951512</v>
      </c>
      <c r="BO35" s="27" t="e">
        <f t="shared" si="60"/>
        <v>#NUM!</v>
      </c>
      <c r="BP35" s="27" t="e">
        <f t="shared" si="61"/>
        <v>#NUM!</v>
      </c>
      <c r="BQ35" s="27">
        <f t="shared" si="62"/>
        <v>4.4925106030857611</v>
      </c>
      <c r="BR35" s="27">
        <f t="shared" si="39"/>
        <v>17.964643134254676</v>
      </c>
      <c r="BS35" s="27">
        <f t="shared" si="40"/>
        <v>18.374783391565327</v>
      </c>
      <c r="BT35" s="27">
        <f t="shared" si="63"/>
        <v>4.608863357825709</v>
      </c>
      <c r="BU35" s="27">
        <f t="shared" si="41"/>
        <v>15.126454829668253</v>
      </c>
      <c r="BV35" s="62">
        <f t="shared" si="42"/>
        <v>4.6040012467357787</v>
      </c>
      <c r="BW35" s="95" t="e">
        <f t="shared" si="43"/>
        <v>#DIV/0!</v>
      </c>
      <c r="BX35" s="95">
        <f t="shared" si="44"/>
        <v>9.4184014881614058</v>
      </c>
      <c r="BY35" s="95" t="e">
        <f t="shared" si="45"/>
        <v>#DIV/0!</v>
      </c>
      <c r="BZ35" s="95">
        <f t="shared" si="46"/>
        <v>9.0262049274847573</v>
      </c>
      <c r="CA35" s="103" t="e">
        <f t="shared" si="47"/>
        <v>#DIV/0!</v>
      </c>
      <c r="CB35" s="103">
        <f t="shared" si="47"/>
        <v>13.023196464291562</v>
      </c>
    </row>
    <row r="36" spans="1:80">
      <c r="A36" s="19" t="s">
        <v>36</v>
      </c>
      <c r="B36" s="67">
        <v>2013.18</v>
      </c>
      <c r="C36" s="13">
        <v>163.46666666666667</v>
      </c>
      <c r="D36" s="13">
        <v>132.12</v>
      </c>
      <c r="E36" s="131"/>
      <c r="F36" s="33"/>
      <c r="G36" s="67">
        <v>9.17</v>
      </c>
      <c r="H36" s="67">
        <v>5.33</v>
      </c>
      <c r="I36" s="67">
        <v>64804000</v>
      </c>
      <c r="J36" s="91" t="e">
        <f t="shared" si="7"/>
        <v>#DIV/0!</v>
      </c>
      <c r="K36" s="13">
        <v>101.04</v>
      </c>
      <c r="L36" s="13">
        <v>5.07</v>
      </c>
      <c r="M36" s="13">
        <v>2.36</v>
      </c>
      <c r="N36" s="13">
        <v>2517300</v>
      </c>
      <c r="O36" s="94">
        <f t="shared" si="8"/>
        <v>8333.7195675060084</v>
      </c>
      <c r="P36" s="86"/>
      <c r="Q36" s="47"/>
      <c r="R36" s="82">
        <v>302062</v>
      </c>
      <c r="S36" s="20"/>
      <c r="T36" s="67">
        <v>97595000</v>
      </c>
      <c r="U36" s="80" t="e">
        <f t="shared" si="9"/>
        <v>#DIV/0!</v>
      </c>
      <c r="V36" s="67">
        <v>2871329.8149999999</v>
      </c>
      <c r="W36" s="80">
        <v>3734625</v>
      </c>
      <c r="X36" s="87">
        <f t="shared" si="10"/>
        <v>12363.769689666358</v>
      </c>
      <c r="Y36" s="100">
        <v>20398.3</v>
      </c>
      <c r="Z36" s="101">
        <f t="shared" si="11"/>
        <v>41065449.593999997</v>
      </c>
      <c r="AA36" s="101" t="e">
        <f t="shared" si="12"/>
        <v>#DIV/0!</v>
      </c>
      <c r="AB36" s="101">
        <f t="shared" si="13"/>
        <v>471782.42848463106</v>
      </c>
      <c r="AC36" s="21">
        <f t="shared" si="14"/>
        <v>2.2925</v>
      </c>
      <c r="AD36" s="21">
        <f t="shared" si="15"/>
        <v>1.2675000000000001</v>
      </c>
      <c r="AE36" s="21">
        <f t="shared" si="16"/>
        <v>1.3325</v>
      </c>
      <c r="AF36" s="21">
        <f t="shared" si="17"/>
        <v>0.59</v>
      </c>
      <c r="AG36" s="21">
        <f t="shared" si="48"/>
        <v>183.06481530033253</v>
      </c>
      <c r="AH36" s="22">
        <f t="shared" si="18"/>
        <v>87.043194308661626</v>
      </c>
      <c r="AI36" s="21">
        <f t="shared" si="49"/>
        <v>1051.7101184846777</v>
      </c>
      <c r="AJ36" s="22">
        <f t="shared" si="19"/>
        <v>58.045273838833609</v>
      </c>
      <c r="AK36" s="21">
        <f t="shared" si="50"/>
        <v>126.21462732911674</v>
      </c>
      <c r="AL36" s="22">
        <f t="shared" si="20"/>
        <v>94.548070133899358</v>
      </c>
      <c r="AM36" s="22">
        <f t="shared" si="51"/>
        <v>251.2850408396022</v>
      </c>
      <c r="AN36" s="22">
        <f t="shared" si="21"/>
        <v>80.187356092404883</v>
      </c>
      <c r="AO36" s="22">
        <f t="shared" si="22"/>
        <v>106.15658409902844</v>
      </c>
      <c r="AP36" s="25">
        <f t="shared" si="23"/>
        <v>1387.9934439043989</v>
      </c>
      <c r="AQ36" s="26">
        <f t="shared" si="24"/>
        <v>0.73189999283093143</v>
      </c>
      <c r="AR36" s="26">
        <f t="shared" si="25"/>
        <v>73.18999928309313</v>
      </c>
      <c r="AS36" s="26">
        <f t="shared" si="26"/>
        <v>0.80823817292006528</v>
      </c>
      <c r="AT36" s="26">
        <f t="shared" si="52"/>
        <v>-14.576542482405783</v>
      </c>
      <c r="AU36" s="26">
        <f t="shared" si="27"/>
        <v>80.823817292006524</v>
      </c>
      <c r="AV36" s="26">
        <f t="shared" si="53"/>
        <v>-14.576542482405779</v>
      </c>
      <c r="AW36" s="26">
        <f t="shared" si="28"/>
        <v>2.4825915834090218</v>
      </c>
      <c r="AX36" s="26">
        <f t="shared" si="29"/>
        <v>9.930366333636087</v>
      </c>
      <c r="AY36" s="22">
        <f t="shared" si="30"/>
        <v>91.354300294627635</v>
      </c>
      <c r="AZ36" s="22">
        <f t="shared" si="31"/>
        <v>100.32756013779944</v>
      </c>
      <c r="BA36" s="27">
        <f t="shared" si="32"/>
        <v>4.4664044817524919</v>
      </c>
      <c r="BB36" s="27">
        <f t="shared" si="54"/>
        <v>1.3237003031995265</v>
      </c>
      <c r="BC36" s="27">
        <f t="shared" si="55"/>
        <v>5.2948012127981059</v>
      </c>
      <c r="BD36" s="27">
        <f t="shared" si="33"/>
        <v>4.5491083838321638</v>
      </c>
      <c r="BE36" s="27">
        <f t="shared" si="56"/>
        <v>0.58826631581556654</v>
      </c>
      <c r="BF36" s="27">
        <f t="shared" si="57"/>
        <v>2.3530652632622662</v>
      </c>
      <c r="BG36" s="27">
        <f t="shared" si="34"/>
        <v>4.6649152125943241</v>
      </c>
      <c r="BH36" s="28">
        <f t="shared" si="64"/>
        <v>7.2356144176437782</v>
      </c>
      <c r="BI36" s="27">
        <f t="shared" si="36"/>
        <v>-0.31211139617010331</v>
      </c>
      <c r="BJ36" s="27">
        <f t="shared" si="65"/>
        <v>4.2930587898179882</v>
      </c>
      <c r="BK36" s="27">
        <f t="shared" si="66"/>
        <v>-0.21289849543130301</v>
      </c>
      <c r="BL36" s="27">
        <f t="shared" si="58"/>
        <v>-15.754944471874543</v>
      </c>
      <c r="BM36" s="27">
        <f t="shared" si="67"/>
        <v>4.3922716905567887</v>
      </c>
      <c r="BN36" s="27">
        <f t="shared" si="59"/>
        <v>-15.754944471874488</v>
      </c>
      <c r="BO36" s="27" t="e">
        <f t="shared" si="60"/>
        <v>#NUM!</v>
      </c>
      <c r="BP36" s="27" t="e">
        <f t="shared" si="61"/>
        <v>#NUM!</v>
      </c>
      <c r="BQ36" s="27">
        <f t="shared" si="62"/>
        <v>4.514745356643532</v>
      </c>
      <c r="BR36" s="27">
        <f t="shared" si="39"/>
        <v>17.986877887812447</v>
      </c>
      <c r="BS36" s="27">
        <f t="shared" si="40"/>
        <v>18.396336820562848</v>
      </c>
      <c r="BT36" s="27">
        <f t="shared" si="63"/>
        <v>4.6155164780422355</v>
      </c>
      <c r="BU36" s="27">
        <f t="shared" si="41"/>
        <v>15.133157969902051</v>
      </c>
      <c r="BV36" s="62">
        <f t="shared" si="42"/>
        <v>4.6084404342704453</v>
      </c>
      <c r="BW36" s="95" t="e">
        <f t="shared" si="43"/>
        <v>#DIV/0!</v>
      </c>
      <c r="BX36" s="95">
        <f t="shared" si="44"/>
        <v>9.4225256755846889</v>
      </c>
      <c r="BY36" s="95" t="e">
        <f t="shared" si="45"/>
        <v>#DIV/0!</v>
      </c>
      <c r="BZ36" s="95">
        <f t="shared" si="46"/>
        <v>9.0280651622089092</v>
      </c>
      <c r="CA36" s="103" t="e">
        <f t="shared" si="47"/>
        <v>#DIV/0!</v>
      </c>
      <c r="CB36" s="103">
        <f t="shared" si="47"/>
        <v>13.064273201694181</v>
      </c>
    </row>
    <row r="37" spans="1:80">
      <c r="A37" s="19" t="s">
        <v>37</v>
      </c>
      <c r="B37" s="67">
        <v>1987.81</v>
      </c>
      <c r="C37" s="13">
        <v>171.68333333333331</v>
      </c>
      <c r="D37" s="13">
        <v>135.4</v>
      </c>
      <c r="E37" s="131"/>
      <c r="F37" s="33"/>
      <c r="G37" s="67">
        <v>9.26</v>
      </c>
      <c r="H37" s="67">
        <v>5.42</v>
      </c>
      <c r="I37" s="67">
        <v>65621000</v>
      </c>
      <c r="J37" s="91" t="e">
        <f t="shared" si="7"/>
        <v>#DIV/0!</v>
      </c>
      <c r="K37" s="13">
        <v>101.4</v>
      </c>
      <c r="L37" s="13">
        <v>4.49</v>
      </c>
      <c r="M37" s="13">
        <v>3.97</v>
      </c>
      <c r="N37" s="13">
        <v>2520450</v>
      </c>
      <c r="O37" s="94">
        <f t="shared" si="8"/>
        <v>8323.0139781857088</v>
      </c>
      <c r="P37" s="86"/>
      <c r="Q37" s="47"/>
      <c r="R37" s="82">
        <v>302829</v>
      </c>
      <c r="S37" s="20"/>
      <c r="T37" s="67">
        <v>99947000</v>
      </c>
      <c r="U37" s="80" t="e">
        <f t="shared" si="9"/>
        <v>#DIV/0!</v>
      </c>
      <c r="V37" s="67">
        <v>2961173.69</v>
      </c>
      <c r="W37" s="80">
        <v>3747950</v>
      </c>
      <c r="X37" s="87">
        <f t="shared" si="10"/>
        <v>12376.45668017264</v>
      </c>
      <c r="Y37" s="100">
        <v>20779.5</v>
      </c>
      <c r="Z37" s="101">
        <f t="shared" si="11"/>
        <v>41305697.894999996</v>
      </c>
      <c r="AA37" s="101" t="e">
        <f t="shared" si="12"/>
        <v>#DIV/0!</v>
      </c>
      <c r="AB37" s="101">
        <f t="shared" si="13"/>
        <v>468198.44393936644</v>
      </c>
      <c r="AC37" s="21">
        <f t="shared" si="14"/>
        <v>2.3149999999999999</v>
      </c>
      <c r="AD37" s="21">
        <f t="shared" si="15"/>
        <v>1.1225000000000001</v>
      </c>
      <c r="AE37" s="21">
        <f t="shared" si="16"/>
        <v>1.355</v>
      </c>
      <c r="AF37" s="21">
        <f t="shared" si="17"/>
        <v>0.99250000000000005</v>
      </c>
      <c r="AG37" s="21">
        <f t="shared" si="48"/>
        <v>185.54534354765201</v>
      </c>
      <c r="AH37" s="22">
        <f t="shared" si="18"/>
        <v>88.222629591543978</v>
      </c>
      <c r="AI37" s="21">
        <f t="shared" si="49"/>
        <v>1108.7128069065473</v>
      </c>
      <c r="AJ37" s="22">
        <f t="shared" si="19"/>
        <v>61.191327680898389</v>
      </c>
      <c r="AK37" s="21">
        <f t="shared" si="50"/>
        <v>127.46730750535822</v>
      </c>
      <c r="AL37" s="22">
        <f t="shared" si="20"/>
        <v>95.486459729978307</v>
      </c>
      <c r="AM37" s="22">
        <f t="shared" si="51"/>
        <v>261.26105696093441</v>
      </c>
      <c r="AN37" s="22">
        <f t="shared" si="21"/>
        <v>83.370794129273364</v>
      </c>
      <c r="AO37" s="22">
        <f t="shared" si="22"/>
        <v>104.8188038018904</v>
      </c>
      <c r="AP37" s="25">
        <f t="shared" si="23"/>
        <v>1365.6003631648805</v>
      </c>
      <c r="AQ37" s="26">
        <f t="shared" si="24"/>
        <v>0.72009194308495217</v>
      </c>
      <c r="AR37" s="26">
        <f t="shared" si="25"/>
        <v>72.009194308495225</v>
      </c>
      <c r="AS37" s="26">
        <f t="shared" si="26"/>
        <v>0.78866129501990112</v>
      </c>
      <c r="AT37" s="26">
        <f t="shared" si="52"/>
        <v>-2.4221669498033358</v>
      </c>
      <c r="AU37" s="26">
        <f t="shared" si="27"/>
        <v>78.866129501990116</v>
      </c>
      <c r="AV37" s="26">
        <f t="shared" si="53"/>
        <v>-2.422166949803326</v>
      </c>
      <c r="AW37" s="26">
        <f t="shared" si="28"/>
        <v>1.0635155096011761</v>
      </c>
      <c r="AX37" s="26">
        <f t="shared" si="29"/>
        <v>4.2540620384047045</v>
      </c>
      <c r="AY37" s="22">
        <f t="shared" si="30"/>
        <v>92.506026474195409</v>
      </c>
      <c r="AZ37" s="22">
        <f t="shared" si="31"/>
        <v>100.45310409935908</v>
      </c>
      <c r="BA37" s="27">
        <f t="shared" si="32"/>
        <v>4.4798635014366486</v>
      </c>
      <c r="BB37" s="27">
        <f t="shared" si="54"/>
        <v>1.3459019684156637</v>
      </c>
      <c r="BC37" s="27">
        <f t="shared" si="55"/>
        <v>5.3836078736626547</v>
      </c>
      <c r="BD37" s="27">
        <f t="shared" si="33"/>
        <v>4.5589844545023706</v>
      </c>
      <c r="BE37" s="27">
        <f t="shared" si="56"/>
        <v>0.98760706702067935</v>
      </c>
      <c r="BF37" s="27">
        <f t="shared" si="57"/>
        <v>3.9504282680827174</v>
      </c>
      <c r="BG37" s="27">
        <f t="shared" si="34"/>
        <v>4.6522331813826527</v>
      </c>
      <c r="BH37" s="28">
        <f t="shared" si="64"/>
        <v>7.219349437418157</v>
      </c>
      <c r="BI37" s="27">
        <f t="shared" si="36"/>
        <v>-0.32837637639572448</v>
      </c>
      <c r="BJ37" s="27">
        <f t="shared" si="65"/>
        <v>4.276793809592367</v>
      </c>
      <c r="BK37" s="27">
        <f t="shared" si="66"/>
        <v>-0.2374183341834179</v>
      </c>
      <c r="BL37" s="27">
        <f t="shared" si="58"/>
        <v>-2.4519838752114884</v>
      </c>
      <c r="BM37" s="27">
        <f t="shared" si="67"/>
        <v>4.3677518518046732</v>
      </c>
      <c r="BN37" s="27">
        <f t="shared" si="59"/>
        <v>-2.4519838752115497</v>
      </c>
      <c r="BO37" s="27" t="e">
        <f t="shared" si="60"/>
        <v>#NUM!</v>
      </c>
      <c r="BP37" s="27" t="e">
        <f t="shared" si="61"/>
        <v>#NUM!</v>
      </c>
      <c r="BQ37" s="27">
        <f t="shared" si="62"/>
        <v>4.527273793468523</v>
      </c>
      <c r="BR37" s="27">
        <f t="shared" si="39"/>
        <v>17.999406324637437</v>
      </c>
      <c r="BS37" s="27">
        <f t="shared" si="40"/>
        <v>18.420150603452718</v>
      </c>
      <c r="BT37" s="27">
        <f t="shared" si="63"/>
        <v>4.619073091157083</v>
      </c>
      <c r="BU37" s="27">
        <f t="shared" si="41"/>
        <v>15.136719581803225</v>
      </c>
      <c r="BV37" s="62">
        <f t="shared" si="42"/>
        <v>4.609690992718372</v>
      </c>
      <c r="BW37" s="95" t="e">
        <f t="shared" si="43"/>
        <v>#DIV/0!</v>
      </c>
      <c r="BX37" s="95">
        <f t="shared" si="44"/>
        <v>9.4235512920385354</v>
      </c>
      <c r="BY37" s="95" t="e">
        <f t="shared" si="45"/>
        <v>#DIV/0!</v>
      </c>
      <c r="BZ37" s="95">
        <f t="shared" si="46"/>
        <v>9.0267797252095061</v>
      </c>
      <c r="CA37" s="103" t="e">
        <f t="shared" si="47"/>
        <v>#DIV/0!</v>
      </c>
      <c r="CB37" s="103">
        <f t="shared" si="47"/>
        <v>13.056647510537838</v>
      </c>
    </row>
    <row r="38" spans="1:80">
      <c r="A38" s="19" t="s">
        <v>38</v>
      </c>
      <c r="B38" s="67">
        <v>1821.6</v>
      </c>
      <c r="C38" s="13">
        <v>174.19333333333336</v>
      </c>
      <c r="D38" s="13">
        <v>136.84</v>
      </c>
      <c r="E38" s="131"/>
      <c r="F38" s="33"/>
      <c r="G38" s="67">
        <v>9.51</v>
      </c>
      <c r="H38" s="67">
        <v>6.09</v>
      </c>
      <c r="I38" s="67">
        <v>65975000</v>
      </c>
      <c r="J38" s="91" t="e">
        <f t="shared" si="7"/>
        <v>#DIV/0!</v>
      </c>
      <c r="K38" s="13">
        <v>100.71</v>
      </c>
      <c r="L38" s="13">
        <v>3.17</v>
      </c>
      <c r="M38" s="13">
        <v>4.09</v>
      </c>
      <c r="N38" s="13">
        <v>2515250</v>
      </c>
      <c r="O38" s="94">
        <f t="shared" si="8"/>
        <v>8287.6432483014505</v>
      </c>
      <c r="P38" s="86"/>
      <c r="Q38" s="47"/>
      <c r="R38" s="82">
        <v>303494</v>
      </c>
      <c r="S38" s="20"/>
      <c r="T38" s="67">
        <v>99688000</v>
      </c>
      <c r="U38" s="80" t="e">
        <f t="shared" si="9"/>
        <v>#DIV/0!</v>
      </c>
      <c r="V38" s="67">
        <v>3023165.7549999999</v>
      </c>
      <c r="W38" s="80">
        <v>3722375</v>
      </c>
      <c r="X38" s="87">
        <f t="shared" si="10"/>
        <v>12265.069490665384</v>
      </c>
      <c r="Y38" s="100">
        <v>21940.5</v>
      </c>
      <c r="Z38" s="101">
        <f t="shared" si="11"/>
        <v>39966814.799999997</v>
      </c>
      <c r="AA38" s="101" t="e">
        <f t="shared" si="12"/>
        <v>#DIV/0!</v>
      </c>
      <c r="AB38" s="101">
        <f t="shared" si="13"/>
        <v>446228.42943350307</v>
      </c>
      <c r="AC38" s="21">
        <f t="shared" si="14"/>
        <v>2.3774999999999999</v>
      </c>
      <c r="AD38" s="21">
        <f t="shared" si="15"/>
        <v>0.79249999999999998</v>
      </c>
      <c r="AE38" s="21">
        <f t="shared" si="16"/>
        <v>1.5225</v>
      </c>
      <c r="AF38" s="21">
        <f t="shared" si="17"/>
        <v>1.0225</v>
      </c>
      <c r="AG38" s="21">
        <f t="shared" si="48"/>
        <v>188.37027140316502</v>
      </c>
      <c r="AH38" s="22">
        <f t="shared" si="18"/>
        <v>89.565819127075244</v>
      </c>
      <c r="AI38" s="21">
        <f t="shared" si="49"/>
        <v>1176.2334168471559</v>
      </c>
      <c r="AJ38" s="22">
        <f t="shared" si="19"/>
        <v>64.917879536665097</v>
      </c>
      <c r="AK38" s="21">
        <f t="shared" si="50"/>
        <v>128.7706607246005</v>
      </c>
      <c r="AL38" s="22">
        <f t="shared" si="20"/>
        <v>96.462808780717324</v>
      </c>
      <c r="AM38" s="22">
        <f t="shared" si="51"/>
        <v>271.94663419063659</v>
      </c>
      <c r="AN38" s="22">
        <f t="shared" si="21"/>
        <v>86.780659609160622</v>
      </c>
      <c r="AO38" s="22">
        <f t="shared" si="22"/>
        <v>96.054418181578484</v>
      </c>
      <c r="AP38" s="25">
        <f t="shared" si="23"/>
        <v>1245.2529469148019</v>
      </c>
      <c r="AQ38" s="26">
        <f t="shared" si="24"/>
        <v>0.6566317924066607</v>
      </c>
      <c r="AR38" s="26">
        <f t="shared" si="25"/>
        <v>65.663179240666082</v>
      </c>
      <c r="AS38" s="26">
        <f t="shared" si="26"/>
        <v>0.78556393279497871</v>
      </c>
      <c r="AT38" s="26">
        <f t="shared" si="52"/>
        <v>-0.39273668487106972</v>
      </c>
      <c r="AU38" s="26">
        <f t="shared" si="27"/>
        <v>78.556393279497868</v>
      </c>
      <c r="AV38" s="26">
        <f t="shared" si="53"/>
        <v>-0.39273668487107871</v>
      </c>
      <c r="AW38" s="26">
        <f t="shared" si="28"/>
        <v>-1.1400175387313638</v>
      </c>
      <c r="AX38" s="26">
        <f t="shared" si="29"/>
        <v>-4.5600701549254552</v>
      </c>
      <c r="AY38" s="22">
        <f t="shared" si="30"/>
        <v>93.005060828622575</v>
      </c>
      <c r="AZ38" s="22">
        <f t="shared" si="31"/>
        <v>100.24585692472094</v>
      </c>
      <c r="BA38" s="27">
        <f t="shared" si="32"/>
        <v>4.494973764241001</v>
      </c>
      <c r="BB38" s="27">
        <f t="shared" si="54"/>
        <v>1.5110262804352459</v>
      </c>
      <c r="BC38" s="27">
        <f t="shared" si="55"/>
        <v>6.0441051217409836</v>
      </c>
      <c r="BD38" s="27">
        <f t="shared" si="33"/>
        <v>4.5691575328227065</v>
      </c>
      <c r="BE38" s="27">
        <f t="shared" si="56"/>
        <v>1.0173078320335982</v>
      </c>
      <c r="BF38" s="27">
        <f t="shared" si="57"/>
        <v>4.0692313281343928</v>
      </c>
      <c r="BG38" s="27">
        <f t="shared" si="34"/>
        <v>4.5649148869237397</v>
      </c>
      <c r="BH38" s="28">
        <f t="shared" si="64"/>
        <v>7.1270939584752275</v>
      </c>
      <c r="BI38" s="27">
        <f t="shared" si="36"/>
        <v>-0.42063185533865421</v>
      </c>
      <c r="BJ38" s="27">
        <f t="shared" si="65"/>
        <v>4.1845383306494375</v>
      </c>
      <c r="BK38" s="27">
        <f t="shared" si="66"/>
        <v>-0.24135343338915233</v>
      </c>
      <c r="BL38" s="27">
        <f t="shared" si="58"/>
        <v>-0.3935099205734427</v>
      </c>
      <c r="BM38" s="27">
        <f t="shared" si="67"/>
        <v>4.3638167525989386</v>
      </c>
      <c r="BN38" s="27">
        <f t="shared" si="59"/>
        <v>-0.3935099205734538</v>
      </c>
      <c r="BO38" s="27" t="e">
        <f t="shared" si="60"/>
        <v>#NUM!</v>
      </c>
      <c r="BP38" s="27" t="e">
        <f t="shared" si="61"/>
        <v>#NUM!</v>
      </c>
      <c r="BQ38" s="27">
        <f t="shared" si="62"/>
        <v>4.5326539091847478</v>
      </c>
      <c r="BR38" s="27">
        <f t="shared" si="39"/>
        <v>18.004786440353662</v>
      </c>
      <c r="BS38" s="27">
        <f t="shared" si="40"/>
        <v>18.41755586660484</v>
      </c>
      <c r="BT38" s="27">
        <f t="shared" si="63"/>
        <v>4.6122450996600532</v>
      </c>
      <c r="BU38" s="27">
        <f t="shared" si="41"/>
        <v>15.12987246339288</v>
      </c>
      <c r="BV38" s="62">
        <f t="shared" si="42"/>
        <v>4.6076257378984717</v>
      </c>
      <c r="BW38" s="95" t="e">
        <f t="shared" si="43"/>
        <v>#DIV/0!</v>
      </c>
      <c r="BX38" s="95">
        <f t="shared" si="44"/>
        <v>9.4145106224462403</v>
      </c>
      <c r="BY38" s="95" t="e">
        <f t="shared" si="45"/>
        <v>#DIV/0!</v>
      </c>
      <c r="BZ38" s="95">
        <f t="shared" si="46"/>
        <v>9.0225209192076559</v>
      </c>
      <c r="CA38" s="103" t="e">
        <f t="shared" si="47"/>
        <v>#DIV/0!</v>
      </c>
      <c r="CB38" s="103">
        <f t="shared" si="47"/>
        <v>13.008586273503781</v>
      </c>
    </row>
    <row r="39" spans="1:80">
      <c r="A39" s="19" t="s">
        <v>39</v>
      </c>
      <c r="B39" s="67">
        <v>1832.81</v>
      </c>
      <c r="C39" s="13">
        <v>175.60333333333332</v>
      </c>
      <c r="D39" s="13">
        <v>135.28</v>
      </c>
      <c r="E39" s="131"/>
      <c r="F39" s="33"/>
      <c r="G39" s="67">
        <v>9.66</v>
      </c>
      <c r="H39" s="67">
        <v>6.43</v>
      </c>
      <c r="I39" s="67">
        <v>66288000</v>
      </c>
      <c r="J39" s="91" t="e">
        <f t="shared" si="7"/>
        <v>#DIV/0!</v>
      </c>
      <c r="K39" s="13">
        <v>101.21</v>
      </c>
      <c r="L39" s="13">
        <v>2.08</v>
      </c>
      <c r="M39" s="13">
        <v>4.37</v>
      </c>
      <c r="N39" s="13">
        <v>2519475</v>
      </c>
      <c r="O39" s="94">
        <f t="shared" si="8"/>
        <v>8283.3870331404523</v>
      </c>
      <c r="P39" s="86"/>
      <c r="Q39" s="47"/>
      <c r="R39" s="82">
        <v>304160</v>
      </c>
      <c r="S39" s="20"/>
      <c r="T39" s="67">
        <v>100575000</v>
      </c>
      <c r="U39" s="80" t="e">
        <f t="shared" si="9"/>
        <v>#DIV/0!</v>
      </c>
      <c r="V39" s="67">
        <v>3085782.0550000002</v>
      </c>
      <c r="W39" s="80">
        <v>3740850</v>
      </c>
      <c r="X39" s="87">
        <f t="shared" si="10"/>
        <v>12298.954497632823</v>
      </c>
      <c r="Y39" s="100">
        <v>22658.7</v>
      </c>
      <c r="Z39" s="101">
        <f t="shared" si="11"/>
        <v>41529091.946999997</v>
      </c>
      <c r="AA39" s="101" t="e">
        <f t="shared" si="12"/>
        <v>#DIV/0!</v>
      </c>
      <c r="AB39" s="101">
        <f t="shared" si="13"/>
        <v>456335.61738129833</v>
      </c>
      <c r="AC39" s="21">
        <f t="shared" si="14"/>
        <v>2.415</v>
      </c>
      <c r="AD39" s="21">
        <f t="shared" si="15"/>
        <v>0.52</v>
      </c>
      <c r="AE39" s="21">
        <f t="shared" si="16"/>
        <v>1.6074999999999999</v>
      </c>
      <c r="AF39" s="21">
        <f t="shared" si="17"/>
        <v>1.0925</v>
      </c>
      <c r="AG39" s="21">
        <f t="shared" si="48"/>
        <v>191.3983235159709</v>
      </c>
      <c r="AH39" s="22">
        <f t="shared" si="18"/>
        <v>91.005589669542971</v>
      </c>
      <c r="AI39" s="21">
        <f t="shared" si="49"/>
        <v>1251.865225550428</v>
      </c>
      <c r="AJ39" s="22">
        <f t="shared" si="19"/>
        <v>69.092099190872673</v>
      </c>
      <c r="AK39" s="21">
        <f t="shared" si="50"/>
        <v>130.17748019301678</v>
      </c>
      <c r="AL39" s="22">
        <f t="shared" si="20"/>
        <v>97.516664966646672</v>
      </c>
      <c r="AM39" s="22">
        <f t="shared" si="51"/>
        <v>283.8307021047674</v>
      </c>
      <c r="AN39" s="22">
        <f t="shared" si="21"/>
        <v>90.572974434080948</v>
      </c>
      <c r="AO39" s="22">
        <f t="shared" si="22"/>
        <v>96.645530405895286</v>
      </c>
      <c r="AP39" s="25">
        <f t="shared" si="23"/>
        <v>1246.5657122260754</v>
      </c>
      <c r="AQ39" s="26">
        <f t="shared" si="24"/>
        <v>0.65732402400626189</v>
      </c>
      <c r="AR39" s="26">
        <f t="shared" si="25"/>
        <v>65.732402400626185</v>
      </c>
      <c r="AS39" s="26">
        <f t="shared" si="26"/>
        <v>0.77037262010971697</v>
      </c>
      <c r="AT39" s="26">
        <f t="shared" si="52"/>
        <v>-1.9338098467953047</v>
      </c>
      <c r="AU39" s="26">
        <f t="shared" si="27"/>
        <v>77.037262010971702</v>
      </c>
      <c r="AV39" s="26">
        <f t="shared" si="53"/>
        <v>-1.9338098467952942</v>
      </c>
      <c r="AW39" s="26">
        <f t="shared" si="28"/>
        <v>0.3548196333530429</v>
      </c>
      <c r="AX39" s="26">
        <f t="shared" si="29"/>
        <v>1.4192785334121716</v>
      </c>
      <c r="AY39" s="22">
        <f t="shared" si="30"/>
        <v>93.446297418836437</v>
      </c>
      <c r="AZ39" s="22">
        <f t="shared" si="31"/>
        <v>100.41424525411442</v>
      </c>
      <c r="BA39" s="27">
        <f t="shared" si="32"/>
        <v>4.5109209295704487</v>
      </c>
      <c r="BB39" s="27">
        <f t="shared" si="54"/>
        <v>1.5947165329447621</v>
      </c>
      <c r="BC39" s="27">
        <f t="shared" si="55"/>
        <v>6.3788661317790485</v>
      </c>
      <c r="BD39" s="27">
        <f t="shared" si="33"/>
        <v>4.580023286133013</v>
      </c>
      <c r="BE39" s="27">
        <f t="shared" si="56"/>
        <v>1.0865753310306481</v>
      </c>
      <c r="BF39" s="27">
        <f t="shared" si="57"/>
        <v>4.3463013241225923</v>
      </c>
      <c r="BG39" s="27">
        <f t="shared" si="34"/>
        <v>4.5710499594313037</v>
      </c>
      <c r="BH39" s="28">
        <f t="shared" si="64"/>
        <v>7.1281476189636512</v>
      </c>
      <c r="BI39" s="27">
        <f t="shared" si="36"/>
        <v>-0.4195781948502309</v>
      </c>
      <c r="BJ39" s="27">
        <f t="shared" si="65"/>
        <v>4.1855919911378603</v>
      </c>
      <c r="BK39" s="27">
        <f t="shared" si="66"/>
        <v>-0.26088095896659219</v>
      </c>
      <c r="BL39" s="27">
        <f t="shared" si="58"/>
        <v>-1.9527525577439864</v>
      </c>
      <c r="BM39" s="27">
        <f t="shared" si="67"/>
        <v>4.3442892270214992</v>
      </c>
      <c r="BN39" s="27">
        <f t="shared" si="59"/>
        <v>-1.952752557743942</v>
      </c>
      <c r="BO39" s="27" t="e">
        <f t="shared" si="60"/>
        <v>#NUM!</v>
      </c>
      <c r="BP39" s="27" t="e">
        <f t="shared" si="61"/>
        <v>#NUM!</v>
      </c>
      <c r="BQ39" s="27">
        <f t="shared" si="62"/>
        <v>4.5373869121304056</v>
      </c>
      <c r="BR39" s="27">
        <f t="shared" si="39"/>
        <v>18.009519443299322</v>
      </c>
      <c r="BS39" s="27">
        <f t="shared" si="40"/>
        <v>18.426414275800127</v>
      </c>
      <c r="BT39" s="27">
        <f t="shared" si="63"/>
        <v>4.6171975662008098</v>
      </c>
      <c r="BU39" s="27">
        <f t="shared" si="41"/>
        <v>15.134823416295454</v>
      </c>
      <c r="BV39" s="62">
        <f t="shared" si="42"/>
        <v>4.6093040821940434</v>
      </c>
      <c r="BW39" s="95" t="e">
        <f t="shared" si="43"/>
        <v>#DIV/0!</v>
      </c>
      <c r="BX39" s="95">
        <f t="shared" si="44"/>
        <v>9.4172695375553346</v>
      </c>
      <c r="BY39" s="95" t="e">
        <f t="shared" si="45"/>
        <v>#DIV/0!</v>
      </c>
      <c r="BZ39" s="95">
        <f t="shared" si="46"/>
        <v>9.0220072257097499</v>
      </c>
      <c r="CA39" s="103" t="e">
        <f t="shared" si="47"/>
        <v>#DIV/0!</v>
      </c>
      <c r="CB39" s="103">
        <f t="shared" si="47"/>
        <v>13.030983820808281</v>
      </c>
    </row>
    <row r="40" spans="1:80">
      <c r="A40" s="19" t="s">
        <v>40</v>
      </c>
      <c r="B40" s="67">
        <v>2174.62</v>
      </c>
      <c r="C40" s="13">
        <v>203.92333333333332</v>
      </c>
      <c r="D40" s="13">
        <v>135.76</v>
      </c>
      <c r="E40" s="131"/>
      <c r="F40" s="33"/>
      <c r="G40" s="67">
        <v>9.94</v>
      </c>
      <c r="H40" s="67">
        <v>7.65</v>
      </c>
      <c r="I40" s="67">
        <v>66544000</v>
      </c>
      <c r="J40" s="91" t="e">
        <f t="shared" si="7"/>
        <v>#DIV/0!</v>
      </c>
      <c r="K40" s="13">
        <v>100.72</v>
      </c>
      <c r="L40" s="13">
        <v>1.94</v>
      </c>
      <c r="M40" s="13">
        <v>5.3</v>
      </c>
      <c r="N40" s="13">
        <v>2501275</v>
      </c>
      <c r="O40" s="94">
        <f t="shared" si="8"/>
        <v>8203.5375300916348</v>
      </c>
      <c r="P40" s="86"/>
      <c r="Q40" s="47"/>
      <c r="R40" s="82">
        <v>304902</v>
      </c>
      <c r="S40" s="20"/>
      <c r="T40" s="67">
        <v>101160000</v>
      </c>
      <c r="U40" s="80" t="e">
        <f t="shared" si="9"/>
        <v>#DIV/0!</v>
      </c>
      <c r="V40" s="67">
        <v>3114849.2275</v>
      </c>
      <c r="W40" s="80">
        <v>3722900</v>
      </c>
      <c r="X40" s="87">
        <f t="shared" si="10"/>
        <v>12210.152770398357</v>
      </c>
      <c r="Y40" s="100">
        <v>23535.4</v>
      </c>
      <c r="Z40" s="101">
        <f t="shared" si="11"/>
        <v>51180551.548</v>
      </c>
      <c r="AA40" s="101" t="e">
        <f t="shared" si="12"/>
        <v>#DIV/0!</v>
      </c>
      <c r="AB40" s="101">
        <f t="shared" si="13"/>
        <v>551835.24952086795</v>
      </c>
      <c r="AC40" s="21">
        <f t="shared" si="14"/>
        <v>2.4849999999999999</v>
      </c>
      <c r="AD40" s="21">
        <f t="shared" si="15"/>
        <v>0.48499999999999999</v>
      </c>
      <c r="AE40" s="21">
        <f t="shared" si="16"/>
        <v>1.9125000000000001</v>
      </c>
      <c r="AF40" s="21">
        <f t="shared" si="17"/>
        <v>1.325</v>
      </c>
      <c r="AG40" s="21">
        <f t="shared" si="48"/>
        <v>195.05881645321386</v>
      </c>
      <c r="AH40" s="22">
        <f t="shared" si="18"/>
        <v>92.746071571973005</v>
      </c>
      <c r="AI40" s="21">
        <f t="shared" si="49"/>
        <v>1347.6329153050358</v>
      </c>
      <c r="AJ40" s="22">
        <f t="shared" si="19"/>
        <v>74.377644778974428</v>
      </c>
      <c r="AK40" s="21">
        <f t="shared" si="50"/>
        <v>131.90233180557425</v>
      </c>
      <c r="AL40" s="22">
        <f t="shared" si="20"/>
        <v>98.808760777454737</v>
      </c>
      <c r="AM40" s="22">
        <f t="shared" si="51"/>
        <v>298.87372931632007</v>
      </c>
      <c r="AN40" s="22">
        <f t="shared" si="21"/>
        <v>95.373342079087237</v>
      </c>
      <c r="AO40" s="22">
        <f t="shared" si="22"/>
        <v>114.66944382192807</v>
      </c>
      <c r="AP40" s="25">
        <f t="shared" si="23"/>
        <v>1470.5177341206604</v>
      </c>
      <c r="AQ40" s="26">
        <f t="shared" si="24"/>
        <v>0.77541570804047633</v>
      </c>
      <c r="AR40" s="26">
        <f t="shared" si="25"/>
        <v>77.541570804047623</v>
      </c>
      <c r="AS40" s="26">
        <f t="shared" si="26"/>
        <v>0.66574039263121765</v>
      </c>
      <c r="AT40" s="26">
        <f t="shared" si="52"/>
        <v>-13.5820283259285</v>
      </c>
      <c r="AU40" s="26">
        <f t="shared" si="27"/>
        <v>66.574039263121762</v>
      </c>
      <c r="AV40" s="26">
        <f t="shared" si="53"/>
        <v>-13.58202832592851</v>
      </c>
      <c r="AW40" s="26">
        <f t="shared" si="28"/>
        <v>11.3582793164408</v>
      </c>
      <c r="AX40" s="26">
        <f t="shared" si="29"/>
        <v>45.433117265763201</v>
      </c>
      <c r="AY40" s="22">
        <f t="shared" si="30"/>
        <v>93.807181019778113</v>
      </c>
      <c r="AZ40" s="22">
        <f t="shared" si="31"/>
        <v>99.68888014288099</v>
      </c>
      <c r="BA40" s="27">
        <f t="shared" si="32"/>
        <v>4.5298653455713866</v>
      </c>
      <c r="BB40" s="27">
        <f t="shared" si="54"/>
        <v>1.8944416000937991</v>
      </c>
      <c r="BC40" s="27">
        <f t="shared" si="55"/>
        <v>7.5777664003751966</v>
      </c>
      <c r="BD40" s="27">
        <f t="shared" si="33"/>
        <v>4.5931862726592936</v>
      </c>
      <c r="BE40" s="27">
        <f t="shared" si="56"/>
        <v>1.3162986526280562</v>
      </c>
      <c r="BF40" s="27">
        <f t="shared" si="57"/>
        <v>5.2651946105122249</v>
      </c>
      <c r="BG40" s="27">
        <f t="shared" si="34"/>
        <v>4.7420535877892842</v>
      </c>
      <c r="BH40" s="28">
        <f t="shared" si="64"/>
        <v>7.2933698178469744</v>
      </c>
      <c r="BI40" s="27">
        <f t="shared" si="36"/>
        <v>-0.25435599596690767</v>
      </c>
      <c r="BJ40" s="27">
        <f t="shared" si="65"/>
        <v>4.3508141900211834</v>
      </c>
      <c r="BK40" s="27">
        <f t="shared" si="66"/>
        <v>-0.40685548528787685</v>
      </c>
      <c r="BL40" s="27">
        <f t="shared" si="58"/>
        <v>-14.597452632128466</v>
      </c>
      <c r="BM40" s="27">
        <f t="shared" si="67"/>
        <v>4.1983147007002142</v>
      </c>
      <c r="BN40" s="27">
        <f t="shared" si="59"/>
        <v>-14.597452632128505</v>
      </c>
      <c r="BO40" s="27" t="e">
        <f t="shared" si="60"/>
        <v>#NUM!</v>
      </c>
      <c r="BP40" s="27" t="e">
        <f t="shared" si="61"/>
        <v>#NUM!</v>
      </c>
      <c r="BQ40" s="27">
        <f t="shared" si="62"/>
        <v>4.5412414097959157</v>
      </c>
      <c r="BR40" s="27">
        <f t="shared" si="39"/>
        <v>18.013373940964829</v>
      </c>
      <c r="BS40" s="27">
        <f t="shared" si="40"/>
        <v>18.43221397976604</v>
      </c>
      <c r="BT40" s="27">
        <f t="shared" si="63"/>
        <v>4.6123443897360916</v>
      </c>
      <c r="BU40" s="27">
        <f t="shared" si="41"/>
        <v>15.130013492435024</v>
      </c>
      <c r="BV40" s="62">
        <f t="shared" si="42"/>
        <v>4.602054137576804</v>
      </c>
      <c r="BW40" s="95" t="e">
        <f t="shared" si="43"/>
        <v>#DIV/0!</v>
      </c>
      <c r="BX40" s="95">
        <f t="shared" si="44"/>
        <v>9.4100230789346142</v>
      </c>
      <c r="BY40" s="95" t="e">
        <f t="shared" si="45"/>
        <v>#DIV/0!</v>
      </c>
      <c r="BZ40" s="95">
        <f t="shared" si="46"/>
        <v>9.0123207463322199</v>
      </c>
      <c r="CA40" s="103" t="e">
        <f t="shared" si="47"/>
        <v>#DIV/0!</v>
      </c>
      <c r="CB40" s="103">
        <f t="shared" si="47"/>
        <v>13.22100481969796</v>
      </c>
    </row>
    <row r="41" spans="1:80">
      <c r="A41" s="19" t="s">
        <v>41</v>
      </c>
      <c r="B41" s="67">
        <v>2198.09</v>
      </c>
      <c r="C41" s="13">
        <v>206.36333333333334</v>
      </c>
      <c r="D41" s="13">
        <v>151.18</v>
      </c>
      <c r="E41" s="131"/>
      <c r="F41" s="33"/>
      <c r="G41" s="67">
        <v>9.76</v>
      </c>
      <c r="H41" s="67">
        <v>7.77</v>
      </c>
      <c r="I41" s="67">
        <v>66500000</v>
      </c>
      <c r="J41" s="91" t="e">
        <f t="shared" si="7"/>
        <v>#DIV/0!</v>
      </c>
      <c r="K41" s="13">
        <v>98.6</v>
      </c>
      <c r="L41" s="13">
        <v>0.5</v>
      </c>
      <c r="M41" s="13">
        <v>1.6</v>
      </c>
      <c r="N41" s="13">
        <v>2471175</v>
      </c>
      <c r="O41" s="94">
        <f t="shared" si="8"/>
        <v>8085.8822836500703</v>
      </c>
      <c r="P41" s="86"/>
      <c r="Q41" s="47"/>
      <c r="R41" s="82">
        <v>305616</v>
      </c>
      <c r="S41" s="20"/>
      <c r="T41" s="67">
        <v>100321000</v>
      </c>
      <c r="U41" s="80" t="e">
        <f t="shared" si="9"/>
        <v>#DIV/0!</v>
      </c>
      <c r="V41" s="67">
        <v>3026866.8075000001</v>
      </c>
      <c r="W41" s="80">
        <v>3644250</v>
      </c>
      <c r="X41" s="87">
        <f t="shared" si="10"/>
        <v>11924.277524736925</v>
      </c>
      <c r="Y41" s="100">
        <v>23490.7</v>
      </c>
      <c r="Z41" s="101">
        <f t="shared" si="11"/>
        <v>51634672.763000004</v>
      </c>
      <c r="AA41" s="101" t="e">
        <f t="shared" si="12"/>
        <v>#DIV/0!</v>
      </c>
      <c r="AB41" s="101">
        <f t="shared" si="13"/>
        <v>546123.19936646253</v>
      </c>
      <c r="AC41" s="21">
        <f t="shared" si="14"/>
        <v>2.44</v>
      </c>
      <c r="AD41" s="21">
        <f t="shared" si="15"/>
        <v>0.125</v>
      </c>
      <c r="AE41" s="21">
        <f t="shared" si="16"/>
        <v>1.9424999999999999</v>
      </c>
      <c r="AF41" s="21">
        <f t="shared" si="17"/>
        <v>0.4</v>
      </c>
      <c r="AG41" s="21">
        <f t="shared" si="48"/>
        <v>198.84783396281756</v>
      </c>
      <c r="AH41" s="22">
        <f t="shared" si="18"/>
        <v>94.547664012258579</v>
      </c>
      <c r="AI41" s="21">
        <f t="shared" si="49"/>
        <v>1452.3439928242371</v>
      </c>
      <c r="AJ41" s="22">
        <f t="shared" si="19"/>
        <v>80.156787778300739</v>
      </c>
      <c r="AK41" s="21">
        <f t="shared" si="50"/>
        <v>132.42994113279656</v>
      </c>
      <c r="AL41" s="22">
        <f t="shared" si="20"/>
        <v>99.203995820564572</v>
      </c>
      <c r="AM41" s="22">
        <f t="shared" si="51"/>
        <v>303.65570898538118</v>
      </c>
      <c r="AN41" s="22">
        <f t="shared" si="21"/>
        <v>96.899315552352633</v>
      </c>
      <c r="AO41" s="22">
        <f t="shared" si="22"/>
        <v>115.90703560647006</v>
      </c>
      <c r="AP41" s="25">
        <f t="shared" si="23"/>
        <v>1463.8979138139373</v>
      </c>
      <c r="AQ41" s="26">
        <f t="shared" si="24"/>
        <v>0.77192502409214037</v>
      </c>
      <c r="AR41" s="26">
        <f t="shared" si="25"/>
        <v>77.192502409214029</v>
      </c>
      <c r="AS41" s="26">
        <f t="shared" si="26"/>
        <v>0.73259138412831737</v>
      </c>
      <c r="AT41" s="26">
        <f t="shared" si="52"/>
        <v>10.041600635479448</v>
      </c>
      <c r="AU41" s="26">
        <f t="shared" si="27"/>
        <v>73.259138412831732</v>
      </c>
      <c r="AV41" s="26">
        <f t="shared" si="53"/>
        <v>10.041600635479444</v>
      </c>
      <c r="AW41" s="26">
        <f t="shared" si="28"/>
        <v>-1.971160206376521</v>
      </c>
      <c r="AX41" s="26">
        <f t="shared" si="29"/>
        <v>-7.884640825506084</v>
      </c>
      <c r="AY41" s="22">
        <f t="shared" si="30"/>
        <v>93.745154150866256</v>
      </c>
      <c r="AZ41" s="22">
        <f t="shared" si="31"/>
        <v>98.48923784353336</v>
      </c>
      <c r="BA41" s="27">
        <f t="shared" si="32"/>
        <v>4.549104088424416</v>
      </c>
      <c r="BB41" s="27">
        <f t="shared" si="54"/>
        <v>1.92387428530294</v>
      </c>
      <c r="BC41" s="27">
        <f t="shared" si="55"/>
        <v>7.6954971412117601</v>
      </c>
      <c r="BD41" s="27">
        <f t="shared" si="33"/>
        <v>4.597178293928831</v>
      </c>
      <c r="BE41" s="27">
        <f t="shared" si="56"/>
        <v>0.39920212695374602</v>
      </c>
      <c r="BF41" s="27">
        <f t="shared" si="57"/>
        <v>1.5968085078149841</v>
      </c>
      <c r="BG41" s="27">
        <f t="shared" si="34"/>
        <v>4.7527884526143307</v>
      </c>
      <c r="BH41" s="28">
        <f t="shared" si="64"/>
        <v>7.2888579610885289</v>
      </c>
      <c r="BI41" s="27">
        <f t="shared" si="36"/>
        <v>-0.25886785272535301</v>
      </c>
      <c r="BJ41" s="27">
        <f t="shared" si="65"/>
        <v>4.346302333262738</v>
      </c>
      <c r="BK41" s="27">
        <f t="shared" si="66"/>
        <v>-0.31116718938318783</v>
      </c>
      <c r="BL41" s="27">
        <f t="shared" si="58"/>
        <v>9.5688295904689031</v>
      </c>
      <c r="BM41" s="27">
        <f t="shared" si="67"/>
        <v>4.2940029966049034</v>
      </c>
      <c r="BN41" s="27">
        <f t="shared" si="59"/>
        <v>9.5688295904689191</v>
      </c>
      <c r="BO41" s="27" t="e">
        <f t="shared" si="60"/>
        <v>#NUM!</v>
      </c>
      <c r="BP41" s="27" t="e">
        <f t="shared" si="61"/>
        <v>#NUM!</v>
      </c>
      <c r="BQ41" s="27">
        <f t="shared" si="62"/>
        <v>4.5405799744571684</v>
      </c>
      <c r="BR41" s="27">
        <f t="shared" si="39"/>
        <v>18.012712505626084</v>
      </c>
      <c r="BS41" s="27">
        <f t="shared" si="40"/>
        <v>18.423885602901276</v>
      </c>
      <c r="BT41" s="27">
        <f t="shared" si="63"/>
        <v>4.5910712616085894</v>
      </c>
      <c r="BU41" s="27">
        <f t="shared" si="41"/>
        <v>15.10866114093626</v>
      </c>
      <c r="BV41" s="62">
        <f t="shared" si="42"/>
        <v>4.5899472817369409</v>
      </c>
      <c r="BW41" s="95" t="e">
        <f t="shared" si="43"/>
        <v>#DIV/0!</v>
      </c>
      <c r="BX41" s="95">
        <f t="shared" si="44"/>
        <v>9.3863317289934791</v>
      </c>
      <c r="BY41" s="95" t="e">
        <f t="shared" si="45"/>
        <v>#DIV/0!</v>
      </c>
      <c r="BZ41" s="95">
        <f t="shared" si="46"/>
        <v>8.9978748920499871</v>
      </c>
      <c r="CA41" s="103" t="e">
        <f t="shared" si="47"/>
        <v>#DIV/0!</v>
      </c>
      <c r="CB41" s="103">
        <f t="shared" si="47"/>
        <v>13.210599869139513</v>
      </c>
    </row>
    <row r="42" spans="1:80">
      <c r="A42" s="19" t="s">
        <v>42</v>
      </c>
      <c r="B42" s="67">
        <v>2561.21</v>
      </c>
      <c r="C42" s="13">
        <v>188.51333333333332</v>
      </c>
      <c r="D42" s="13">
        <v>148.19999999999999</v>
      </c>
      <c r="E42" s="131"/>
      <c r="F42" s="33"/>
      <c r="G42" s="67">
        <v>8.57</v>
      </c>
      <c r="H42" s="67">
        <v>6.59</v>
      </c>
      <c r="I42" s="67">
        <v>66334000</v>
      </c>
      <c r="J42" s="91" t="e">
        <f t="shared" si="7"/>
        <v>#DIV/0!</v>
      </c>
      <c r="K42" s="13">
        <v>97.23</v>
      </c>
      <c r="L42" s="13">
        <v>0.18</v>
      </c>
      <c r="M42" s="13">
        <v>-0.04</v>
      </c>
      <c r="N42" s="13">
        <v>2462700</v>
      </c>
      <c r="O42" s="94">
        <f t="shared" si="8"/>
        <v>8041.8107544156974</v>
      </c>
      <c r="P42" s="86"/>
      <c r="Q42" s="47"/>
      <c r="R42" s="82">
        <v>306237</v>
      </c>
      <c r="S42" s="20"/>
      <c r="T42" s="67">
        <v>100821000</v>
      </c>
      <c r="U42" s="80" t="e">
        <f t="shared" si="9"/>
        <v>#DIV/0!</v>
      </c>
      <c r="V42" s="67">
        <v>2959722.95</v>
      </c>
      <c r="W42" s="80">
        <v>3593750</v>
      </c>
      <c r="X42" s="87">
        <f t="shared" si="10"/>
        <v>11735.192024477774</v>
      </c>
      <c r="Y42" s="100">
        <v>23282.799999999999</v>
      </c>
      <c r="Z42" s="101">
        <f t="shared" si="11"/>
        <v>59632140.188000001</v>
      </c>
      <c r="AA42" s="101" t="e">
        <f t="shared" si="12"/>
        <v>#DIV/0!</v>
      </c>
      <c r="AB42" s="101">
        <f t="shared" si="13"/>
        <v>620487.29225573805</v>
      </c>
      <c r="AC42" s="21">
        <f t="shared" si="14"/>
        <v>2.1425000000000001</v>
      </c>
      <c r="AD42" s="21">
        <f t="shared" si="15"/>
        <v>4.4999999999999998E-2</v>
      </c>
      <c r="AE42" s="21">
        <f t="shared" si="16"/>
        <v>1.6475</v>
      </c>
      <c r="AF42" s="21">
        <f t="shared" si="17"/>
        <v>-0.01</v>
      </c>
      <c r="AG42" s="21">
        <f t="shared" si="48"/>
        <v>202.12385202735499</v>
      </c>
      <c r="AH42" s="22">
        <f t="shared" si="18"/>
        <v>96.10533677686054</v>
      </c>
      <c r="AI42" s="21">
        <f t="shared" si="49"/>
        <v>1548.0534619513544</v>
      </c>
      <c r="AJ42" s="22">
        <f t="shared" si="19"/>
        <v>85.439120092890761</v>
      </c>
      <c r="AK42" s="21">
        <f t="shared" si="50"/>
        <v>132.41669813868327</v>
      </c>
      <c r="AL42" s="22">
        <f t="shared" si="20"/>
        <v>99.194075420982514</v>
      </c>
      <c r="AM42" s="22">
        <f t="shared" si="51"/>
        <v>303.53424670178703</v>
      </c>
      <c r="AN42" s="22">
        <f t="shared" si="21"/>
        <v>96.860555826131687</v>
      </c>
      <c r="AO42" s="22">
        <f t="shared" si="22"/>
        <v>135.05464228746195</v>
      </c>
      <c r="AP42" s="25">
        <f t="shared" si="23"/>
        <v>1677.9166240799607</v>
      </c>
      <c r="AQ42" s="26">
        <f t="shared" si="24"/>
        <v>0.88477879382520297</v>
      </c>
      <c r="AR42" s="26">
        <f t="shared" si="25"/>
        <v>88.4778793825203</v>
      </c>
      <c r="AS42" s="26">
        <f t="shared" si="26"/>
        <v>0.78615128903349007</v>
      </c>
      <c r="AT42" s="26">
        <f t="shared" si="52"/>
        <v>7.3110203130359777</v>
      </c>
      <c r="AU42" s="26">
        <f t="shared" si="27"/>
        <v>78.615128903349003</v>
      </c>
      <c r="AV42" s="26">
        <f t="shared" si="53"/>
        <v>7.3110203130359794</v>
      </c>
      <c r="AW42" s="26">
        <f t="shared" si="28"/>
        <v>0.7692307692307887</v>
      </c>
      <c r="AX42" s="26">
        <f t="shared" si="29"/>
        <v>3.0769230769231548</v>
      </c>
      <c r="AY42" s="22">
        <f t="shared" si="30"/>
        <v>93.511143690880644</v>
      </c>
      <c r="AZ42" s="22">
        <f t="shared" si="31"/>
        <v>98.151464804099106</v>
      </c>
      <c r="BA42" s="27">
        <f t="shared" si="32"/>
        <v>4.5654448480124685</v>
      </c>
      <c r="BB42" s="27">
        <f t="shared" si="54"/>
        <v>1.6340759588052478</v>
      </c>
      <c r="BC42" s="27">
        <f t="shared" si="55"/>
        <v>6.5363038352209912</v>
      </c>
      <c r="BD42" s="27">
        <f t="shared" si="33"/>
        <v>4.5970782889284978</v>
      </c>
      <c r="BE42" s="27">
        <f t="shared" si="56"/>
        <v>-1.0000500033324755E-2</v>
      </c>
      <c r="BF42" s="27">
        <f t="shared" si="57"/>
        <v>-4.000200013329902E-2</v>
      </c>
      <c r="BG42" s="27">
        <f t="shared" si="34"/>
        <v>4.9056794542310378</v>
      </c>
      <c r="BH42" s="28">
        <f t="shared" si="64"/>
        <v>7.4253081981168503</v>
      </c>
      <c r="BI42" s="27">
        <f t="shared" si="36"/>
        <v>-0.12241761569703162</v>
      </c>
      <c r="BJ42" s="27">
        <f t="shared" si="65"/>
        <v>4.4827525702910593</v>
      </c>
      <c r="BK42" s="27">
        <f t="shared" si="66"/>
        <v>-0.24060602538839451</v>
      </c>
      <c r="BL42" s="27">
        <f t="shared" si="58"/>
        <v>7.0561163994793317</v>
      </c>
      <c r="BM42" s="27">
        <f t="shared" si="67"/>
        <v>4.3645641605996968</v>
      </c>
      <c r="BN42" s="27">
        <f t="shared" si="59"/>
        <v>7.0561163994793397</v>
      </c>
      <c r="BO42" s="27" t="e">
        <f t="shared" si="60"/>
        <v>#NUM!</v>
      </c>
      <c r="BP42" s="27" t="e">
        <f t="shared" si="61"/>
        <v>#NUM!</v>
      </c>
      <c r="BQ42" s="27">
        <f t="shared" si="62"/>
        <v>4.5380806130524958</v>
      </c>
      <c r="BR42" s="27">
        <f t="shared" si="39"/>
        <v>18.01021314422141</v>
      </c>
      <c r="BS42" s="27">
        <f t="shared" si="40"/>
        <v>18.428857225236502</v>
      </c>
      <c r="BT42" s="27">
        <f t="shared" si="63"/>
        <v>4.5770793058215657</v>
      </c>
      <c r="BU42" s="27">
        <f t="shared" si="41"/>
        <v>15.094706783527798</v>
      </c>
      <c r="BV42" s="62">
        <f t="shared" si="42"/>
        <v>4.5865118447486415</v>
      </c>
      <c r="BW42" s="95" t="e">
        <f t="shared" si="43"/>
        <v>#DIV/0!</v>
      </c>
      <c r="BX42" s="95">
        <f t="shared" si="44"/>
        <v>9.3703474715494366</v>
      </c>
      <c r="BY42" s="95" t="e">
        <f t="shared" si="45"/>
        <v>#DIV/0!</v>
      </c>
      <c r="BZ42" s="95">
        <f t="shared" si="46"/>
        <v>8.9924095550261054</v>
      </c>
      <c r="CA42" s="103" t="e">
        <f t="shared" si="47"/>
        <v>#DIV/0!</v>
      </c>
      <c r="CB42" s="103">
        <f t="shared" si="47"/>
        <v>13.338260403571375</v>
      </c>
    </row>
    <row r="43" spans="1:80">
      <c r="A43" s="19" t="s">
        <v>43</v>
      </c>
      <c r="B43" s="67">
        <v>2188.5</v>
      </c>
      <c r="C43" s="13">
        <v>199.26999999999998</v>
      </c>
      <c r="D43" s="13">
        <v>149.34</v>
      </c>
      <c r="E43" s="131"/>
      <c r="F43" s="33"/>
      <c r="G43" s="67">
        <v>5.97</v>
      </c>
      <c r="H43" s="67">
        <v>4.76</v>
      </c>
      <c r="I43" s="67">
        <v>66565000</v>
      </c>
      <c r="J43" s="91" t="e">
        <f t="shared" si="7"/>
        <v>#DIV/0!</v>
      </c>
      <c r="K43" s="13">
        <v>97.1</v>
      </c>
      <c r="L43" s="13">
        <v>0.18</v>
      </c>
      <c r="M43" s="13">
        <v>-1.1499999999999999</v>
      </c>
      <c r="N43" s="13">
        <v>2451600</v>
      </c>
      <c r="O43" s="94">
        <f t="shared" si="8"/>
        <v>7989.1548754179348</v>
      </c>
      <c r="P43" s="86"/>
      <c r="Q43" s="47"/>
      <c r="R43" s="82">
        <v>306866</v>
      </c>
      <c r="S43" s="20"/>
      <c r="T43" s="67">
        <v>101770000</v>
      </c>
      <c r="U43" s="80" t="e">
        <f t="shared" si="9"/>
        <v>#DIV/0!</v>
      </c>
      <c r="V43" s="67">
        <v>2959990.7</v>
      </c>
      <c r="W43" s="80">
        <v>3588900</v>
      </c>
      <c r="X43" s="87">
        <f t="shared" si="10"/>
        <v>11695.332816278114</v>
      </c>
      <c r="Y43" s="100">
        <v>23159.8</v>
      </c>
      <c r="Z43" s="101">
        <f t="shared" si="11"/>
        <v>50685222.299999997</v>
      </c>
      <c r="AA43" s="101" t="e">
        <f t="shared" si="12"/>
        <v>#DIV/0!</v>
      </c>
      <c r="AB43" s="101">
        <f t="shared" si="13"/>
        <v>521190.21649190062</v>
      </c>
      <c r="AC43" s="21">
        <f t="shared" si="14"/>
        <v>1.4924999999999999</v>
      </c>
      <c r="AD43" s="21">
        <f t="shared" si="15"/>
        <v>4.4999999999999998E-2</v>
      </c>
      <c r="AE43" s="21">
        <f t="shared" si="16"/>
        <v>1.19</v>
      </c>
      <c r="AF43" s="21">
        <f t="shared" si="17"/>
        <v>-0.28749999999999998</v>
      </c>
      <c r="AG43" s="21">
        <f t="shared" si="48"/>
        <v>204.52912586648051</v>
      </c>
      <c r="AH43" s="22">
        <f t="shared" si="18"/>
        <v>97.248990284505183</v>
      </c>
      <c r="AI43" s="21">
        <f t="shared" si="49"/>
        <v>1621.7408067402389</v>
      </c>
      <c r="AJ43" s="22">
        <f t="shared" si="19"/>
        <v>89.506022209312363</v>
      </c>
      <c r="AK43" s="21">
        <f t="shared" si="50"/>
        <v>132.03600013153456</v>
      </c>
      <c r="AL43" s="22">
        <f t="shared" si="20"/>
        <v>98.908892454147193</v>
      </c>
      <c r="AM43" s="22">
        <f t="shared" si="51"/>
        <v>300.04360286471649</v>
      </c>
      <c r="AN43" s="22">
        <f t="shared" si="21"/>
        <v>95.746659434131175</v>
      </c>
      <c r="AO43" s="22">
        <f t="shared" si="22"/>
        <v>115.40134727184042</v>
      </c>
      <c r="AP43" s="25">
        <f t="shared" si="23"/>
        <v>1412.809960751023</v>
      </c>
      <c r="AQ43" s="26">
        <f t="shared" si="24"/>
        <v>0.74498593972923932</v>
      </c>
      <c r="AR43" s="26">
        <f t="shared" si="25"/>
        <v>74.498593972923942</v>
      </c>
      <c r="AS43" s="26">
        <f t="shared" si="26"/>
        <v>0.74943543935364088</v>
      </c>
      <c r="AT43" s="26">
        <f t="shared" si="52"/>
        <v>-4.6703287512240035</v>
      </c>
      <c r="AU43" s="26">
        <f t="shared" si="27"/>
        <v>74.94354393536409</v>
      </c>
      <c r="AV43" s="26">
        <f t="shared" si="53"/>
        <v>-4.6703287512239937</v>
      </c>
      <c r="AW43" s="26">
        <f t="shared" si="28"/>
        <v>-4.7676443015936769</v>
      </c>
      <c r="AX43" s="26">
        <f t="shared" si="29"/>
        <v>-19.070577206374708</v>
      </c>
      <c r="AY43" s="22">
        <f t="shared" si="30"/>
        <v>93.836784752667853</v>
      </c>
      <c r="AZ43" s="22">
        <f t="shared" si="31"/>
        <v>97.709071796698481</v>
      </c>
      <c r="BA43" s="27">
        <f t="shared" si="32"/>
        <v>4.5772745997660458</v>
      </c>
      <c r="BB43" s="27">
        <f t="shared" si="54"/>
        <v>1.1829751753577256</v>
      </c>
      <c r="BC43" s="27">
        <f t="shared" si="55"/>
        <v>4.7319007014309022</v>
      </c>
      <c r="BD43" s="27">
        <f t="shared" si="33"/>
        <v>4.5941991481776547</v>
      </c>
      <c r="BE43" s="27">
        <f t="shared" si="56"/>
        <v>-0.28791407508430567</v>
      </c>
      <c r="BF43" s="27">
        <f t="shared" si="57"/>
        <v>-1.1516563003372227</v>
      </c>
      <c r="BG43" s="27">
        <f t="shared" si="34"/>
        <v>4.7484160288051598</v>
      </c>
      <c r="BH43" s="28">
        <f t="shared" si="64"/>
        <v>7.2533358801865511</v>
      </c>
      <c r="BI43" s="27">
        <f t="shared" si="36"/>
        <v>-0.29438993362733057</v>
      </c>
      <c r="BJ43" s="27">
        <f t="shared" si="65"/>
        <v>4.310780252360761</v>
      </c>
      <c r="BK43" s="27">
        <f t="shared" si="66"/>
        <v>-0.28843510343693707</v>
      </c>
      <c r="BL43" s="27">
        <f t="shared" si="58"/>
        <v>-4.7829078048542559</v>
      </c>
      <c r="BM43" s="27">
        <f t="shared" si="67"/>
        <v>4.3167350825511548</v>
      </c>
      <c r="BN43" s="27">
        <f t="shared" si="59"/>
        <v>-4.7829078048541973</v>
      </c>
      <c r="BO43" s="27" t="e">
        <f t="shared" si="60"/>
        <v>#NUM!</v>
      </c>
      <c r="BP43" s="27" t="e">
        <f t="shared" si="61"/>
        <v>#NUM!</v>
      </c>
      <c r="BQ43" s="27">
        <f t="shared" si="62"/>
        <v>4.5415569406792402</v>
      </c>
      <c r="BR43" s="27">
        <f t="shared" si="39"/>
        <v>18.013689471848153</v>
      </c>
      <c r="BS43" s="27">
        <f t="shared" si="40"/>
        <v>18.438225923168115</v>
      </c>
      <c r="BT43" s="27">
        <f t="shared" si="63"/>
        <v>4.5757413752972793</v>
      </c>
      <c r="BU43" s="27">
        <f t="shared" si="41"/>
        <v>15.093356306827106</v>
      </c>
      <c r="BV43" s="62">
        <f t="shared" si="42"/>
        <v>4.5819944083378878</v>
      </c>
      <c r="BW43" s="95" t="e">
        <f t="shared" si="43"/>
        <v>#DIV/0!</v>
      </c>
      <c r="BX43" s="95">
        <f t="shared" si="44"/>
        <v>9.3669451366106316</v>
      </c>
      <c r="BY43" s="95" t="e">
        <f t="shared" si="45"/>
        <v>#DIV/0!</v>
      </c>
      <c r="BZ43" s="95">
        <f t="shared" si="46"/>
        <v>8.9858402603772412</v>
      </c>
      <c r="CA43" s="103" t="e">
        <f t="shared" si="47"/>
        <v>#DIV/0!</v>
      </c>
      <c r="CB43" s="103">
        <f t="shared" si="47"/>
        <v>13.163870352935966</v>
      </c>
    </row>
    <row r="44" spans="1:80">
      <c r="A44" s="19" t="s">
        <v>44</v>
      </c>
      <c r="B44" s="67">
        <v>1922</v>
      </c>
      <c r="C44" s="13">
        <v>202.18333333333337</v>
      </c>
      <c r="D44" s="13">
        <v>142.22</v>
      </c>
      <c r="E44" s="131"/>
      <c r="F44" s="33"/>
      <c r="G44" s="67">
        <v>4.34</v>
      </c>
      <c r="H44" s="67">
        <v>3.2</v>
      </c>
      <c r="I44" s="67">
        <v>66673000</v>
      </c>
      <c r="J44" s="91" t="e">
        <f t="shared" si="7"/>
        <v>#DIV/0!</v>
      </c>
      <c r="K44" s="13">
        <v>97.42</v>
      </c>
      <c r="L44" s="13">
        <v>0.15</v>
      </c>
      <c r="M44" s="13">
        <v>-1.62</v>
      </c>
      <c r="N44" s="13">
        <v>2466475</v>
      </c>
      <c r="O44" s="94">
        <f t="shared" si="8"/>
        <v>8019.1531766442431</v>
      </c>
      <c r="P44" s="86"/>
      <c r="Q44" s="47"/>
      <c r="R44" s="82">
        <v>307573</v>
      </c>
      <c r="S44" s="20"/>
      <c r="T44" s="67">
        <v>102513000</v>
      </c>
      <c r="U44" s="80" t="e">
        <f t="shared" si="9"/>
        <v>#DIV/0!</v>
      </c>
      <c r="V44" s="67">
        <v>3041326.4775</v>
      </c>
      <c r="W44" s="80">
        <v>3600625</v>
      </c>
      <c r="X44" s="87">
        <f t="shared" si="10"/>
        <v>11706.570472700791</v>
      </c>
      <c r="Y44" s="100">
        <v>24547.5</v>
      </c>
      <c r="Z44" s="101">
        <f t="shared" si="11"/>
        <v>47180295</v>
      </c>
      <c r="AA44" s="101" t="e">
        <f t="shared" si="12"/>
        <v>#DIV/0!</v>
      </c>
      <c r="AB44" s="101">
        <f t="shared" si="13"/>
        <v>481299.0662150181</v>
      </c>
      <c r="AC44" s="21">
        <f t="shared" si="14"/>
        <v>1.085</v>
      </c>
      <c r="AD44" s="21">
        <f t="shared" si="15"/>
        <v>3.7499999999999999E-2</v>
      </c>
      <c r="AE44" s="21">
        <f t="shared" si="16"/>
        <v>0.8</v>
      </c>
      <c r="AF44" s="21">
        <f t="shared" si="17"/>
        <v>-0.40500000000000003</v>
      </c>
      <c r="AG44" s="21">
        <f t="shared" si="48"/>
        <v>206.16535887341234</v>
      </c>
      <c r="AH44" s="22">
        <f t="shared" si="18"/>
        <v>98.026982206781227</v>
      </c>
      <c r="AI44" s="21">
        <f t="shared" si="49"/>
        <v>1673.6365125559266</v>
      </c>
      <c r="AJ44" s="22">
        <f t="shared" si="19"/>
        <v>92.370214920010369</v>
      </c>
      <c r="AK44" s="21">
        <f t="shared" si="50"/>
        <v>131.50125433100186</v>
      </c>
      <c r="AL44" s="22">
        <f t="shared" si="20"/>
        <v>98.508311439707896</v>
      </c>
      <c r="AM44" s="22">
        <f t="shared" si="51"/>
        <v>295.18289649830808</v>
      </c>
      <c r="AN44" s="22">
        <f t="shared" si="21"/>
        <v>94.19556355129825</v>
      </c>
      <c r="AO44" s="22">
        <f t="shared" si="22"/>
        <v>101.34859011033919</v>
      </c>
      <c r="AP44" s="25">
        <f t="shared" si="23"/>
        <v>1225.9353957682767</v>
      </c>
      <c r="AQ44" s="26">
        <f t="shared" si="24"/>
        <v>0.64644549389945649</v>
      </c>
      <c r="AR44" s="26">
        <f t="shared" si="25"/>
        <v>64.644549389945652</v>
      </c>
      <c r="AS44" s="26">
        <f t="shared" si="26"/>
        <v>0.70342098755255122</v>
      </c>
      <c r="AT44" s="26">
        <f t="shared" si="52"/>
        <v>-6.1398820211618679</v>
      </c>
      <c r="AU44" s="26">
        <f t="shared" si="27"/>
        <v>70.342098755255122</v>
      </c>
      <c r="AV44" s="26">
        <f t="shared" si="53"/>
        <v>-6.1398820211618714</v>
      </c>
      <c r="AW44" s="26">
        <f t="shared" si="28"/>
        <v>-3.9586556039938103</v>
      </c>
      <c r="AX44" s="26">
        <f t="shared" si="29"/>
        <v>-15.834622415975241</v>
      </c>
      <c r="AY44" s="22">
        <f t="shared" si="30"/>
        <v>93.989032521815133</v>
      </c>
      <c r="AZ44" s="22">
        <f t="shared" si="31"/>
        <v>98.301918281841211</v>
      </c>
      <c r="BA44" s="27">
        <f t="shared" si="32"/>
        <v>4.5852427694152222</v>
      </c>
      <c r="BB44" s="27">
        <f t="shared" si="54"/>
        <v>0.79681696491764598</v>
      </c>
      <c r="BC44" s="27">
        <f t="shared" si="55"/>
        <v>3.1872678596705839</v>
      </c>
      <c r="BD44" s="27">
        <f t="shared" si="33"/>
        <v>4.5901409247167999</v>
      </c>
      <c r="BE44" s="27">
        <f t="shared" si="56"/>
        <v>-0.40582234608548262</v>
      </c>
      <c r="BF44" s="27">
        <f t="shared" si="57"/>
        <v>-1.6232893843419305</v>
      </c>
      <c r="BG44" s="27">
        <f t="shared" si="34"/>
        <v>4.6185659617044479</v>
      </c>
      <c r="BH44" s="28">
        <f t="shared" si="64"/>
        <v>7.1114594199758079</v>
      </c>
      <c r="BI44" s="27">
        <f t="shared" si="36"/>
        <v>-0.43626639383807342</v>
      </c>
      <c r="BJ44" s="27">
        <f t="shared" si="65"/>
        <v>4.1689037921500178</v>
      </c>
      <c r="BK44" s="27">
        <f t="shared" si="66"/>
        <v>-0.35179972209344695</v>
      </c>
      <c r="BL44" s="27">
        <f t="shared" si="58"/>
        <v>-6.336461865650989</v>
      </c>
      <c r="BM44" s="27">
        <f t="shared" si="67"/>
        <v>4.2533704638946448</v>
      </c>
      <c r="BN44" s="27">
        <f t="shared" si="59"/>
        <v>-6.3364618656509997</v>
      </c>
      <c r="BO44" s="27" t="e">
        <f t="shared" si="60"/>
        <v>#NUM!</v>
      </c>
      <c r="BP44" s="27" t="e">
        <f t="shared" si="61"/>
        <v>#NUM!</v>
      </c>
      <c r="BQ44" s="27">
        <f t="shared" si="62"/>
        <v>4.5431781001630727</v>
      </c>
      <c r="BR44" s="27">
        <f t="shared" si="39"/>
        <v>18.015310631331985</v>
      </c>
      <c r="BS44" s="27">
        <f t="shared" si="40"/>
        <v>18.445500177768878</v>
      </c>
      <c r="BT44" s="27">
        <f t="shared" si="63"/>
        <v>4.5790315283783967</v>
      </c>
      <c r="BU44" s="27">
        <f t="shared" si="41"/>
        <v>15.096617999468785</v>
      </c>
      <c r="BV44" s="62">
        <f t="shared" si="42"/>
        <v>4.5880435415287488</v>
      </c>
      <c r="BW44" s="95" t="e">
        <f t="shared" si="43"/>
        <v>#DIV/0!</v>
      </c>
      <c r="BX44" s="95">
        <f t="shared" si="44"/>
        <v>9.367905542022763</v>
      </c>
      <c r="BY44" s="95" t="e">
        <f t="shared" si="45"/>
        <v>#DIV/0!</v>
      </c>
      <c r="BZ44" s="95">
        <f t="shared" si="46"/>
        <v>8.9895881063385534</v>
      </c>
      <c r="CA44" s="103" t="e">
        <f t="shared" si="47"/>
        <v>#DIV/0!</v>
      </c>
      <c r="CB44" s="103">
        <f t="shared" si="47"/>
        <v>13.084244115158461</v>
      </c>
    </row>
    <row r="45" spans="1:80">
      <c r="A45" s="19" t="s">
        <v>45</v>
      </c>
      <c r="B45" s="67">
        <v>1928.59</v>
      </c>
      <c r="C45" s="13">
        <v>203.97666666666669</v>
      </c>
      <c r="D45" s="13">
        <v>136.59</v>
      </c>
      <c r="E45" s="131"/>
      <c r="F45" s="33"/>
      <c r="G45" s="67">
        <v>3.34</v>
      </c>
      <c r="H45" s="67">
        <v>2.02</v>
      </c>
      <c r="I45" s="67">
        <v>68495000</v>
      </c>
      <c r="J45" s="91" t="e">
        <f t="shared" si="7"/>
        <v>#DIV/0!</v>
      </c>
      <c r="K45" s="13">
        <v>98.36</v>
      </c>
      <c r="L45" s="13">
        <v>0.12</v>
      </c>
      <c r="M45" s="13">
        <v>1.44</v>
      </c>
      <c r="N45" s="13">
        <v>2466200</v>
      </c>
      <c r="O45" s="94">
        <f t="shared" si="8"/>
        <v>7999.7404998621405</v>
      </c>
      <c r="P45" s="86"/>
      <c r="Q45" s="47"/>
      <c r="R45" s="82">
        <v>308285</v>
      </c>
      <c r="S45" s="20"/>
      <c r="T45" s="67">
        <v>104419000</v>
      </c>
      <c r="U45" s="80" t="e">
        <f t="shared" si="9"/>
        <v>#DIV/0!</v>
      </c>
      <c r="V45" s="67">
        <v>3127475.9525000001</v>
      </c>
      <c r="W45" s="80">
        <v>3635475</v>
      </c>
      <c r="X45" s="87">
        <f t="shared" si="10"/>
        <v>11792.57829605722</v>
      </c>
      <c r="Y45" s="100">
        <v>24908</v>
      </c>
      <c r="Z45" s="101">
        <f t="shared" si="11"/>
        <v>48037319.719999999</v>
      </c>
      <c r="AA45" s="101" t="e">
        <f t="shared" si="12"/>
        <v>#DIV/0!</v>
      </c>
      <c r="AB45" s="101">
        <f t="shared" si="13"/>
        <v>487579.5326516424</v>
      </c>
      <c r="AC45" s="21">
        <f t="shared" si="14"/>
        <v>0.83499999999999996</v>
      </c>
      <c r="AD45" s="21">
        <f t="shared" si="15"/>
        <v>0.03</v>
      </c>
      <c r="AE45" s="21">
        <f t="shared" si="16"/>
        <v>0.505</v>
      </c>
      <c r="AF45" s="21">
        <f t="shared" si="17"/>
        <v>0.36</v>
      </c>
      <c r="AG45" s="21">
        <f t="shared" si="48"/>
        <v>207.20649393572307</v>
      </c>
      <c r="AH45" s="22">
        <f t="shared" si="18"/>
        <v>98.522018466925459</v>
      </c>
      <c r="AI45" s="21">
        <f t="shared" si="49"/>
        <v>1707.4439701095564</v>
      </c>
      <c r="AJ45" s="22">
        <f t="shared" si="19"/>
        <v>94.236093261394586</v>
      </c>
      <c r="AK45" s="21">
        <f t="shared" si="50"/>
        <v>131.97465884659348</v>
      </c>
      <c r="AL45" s="22">
        <f t="shared" si="20"/>
        <v>98.862941360890872</v>
      </c>
      <c r="AM45" s="22">
        <f t="shared" si="51"/>
        <v>299.43353020788373</v>
      </c>
      <c r="AN45" s="22">
        <f t="shared" si="21"/>
        <v>95.551979666436949</v>
      </c>
      <c r="AO45" s="22">
        <f t="shared" si="22"/>
        <v>101.69608605665923</v>
      </c>
      <c r="AP45" s="25">
        <f t="shared" si="23"/>
        <v>1228.3640462731212</v>
      </c>
      <c r="AQ45" s="26">
        <f t="shared" si="24"/>
        <v>0.64772614064522505</v>
      </c>
      <c r="AR45" s="26">
        <f t="shared" si="25"/>
        <v>64.7726140645225</v>
      </c>
      <c r="AS45" s="26">
        <f t="shared" si="26"/>
        <v>0.66963541581553443</v>
      </c>
      <c r="AT45" s="26">
        <f t="shared" si="52"/>
        <v>-4.8030372045862135</v>
      </c>
      <c r="AU45" s="26">
        <f t="shared" si="27"/>
        <v>66.963541581553443</v>
      </c>
      <c r="AV45" s="26">
        <f t="shared" si="53"/>
        <v>-4.8030372045862135</v>
      </c>
      <c r="AW45" s="26">
        <f t="shared" si="28"/>
        <v>2.2695658540156538</v>
      </c>
      <c r="AX45" s="26">
        <f t="shared" si="29"/>
        <v>9.0782634160626152</v>
      </c>
      <c r="AY45" s="22">
        <f t="shared" si="30"/>
        <v>96.55750877539225</v>
      </c>
      <c r="AZ45" s="22">
        <f t="shared" si="31"/>
        <v>98.290958094720921</v>
      </c>
      <c r="BA45" s="27">
        <f t="shared" si="32"/>
        <v>4.5902800609324901</v>
      </c>
      <c r="BB45" s="27">
        <f t="shared" si="54"/>
        <v>0.5037291517267839</v>
      </c>
      <c r="BC45" s="27">
        <f t="shared" si="55"/>
        <v>2.0149166069071356</v>
      </c>
      <c r="BD45" s="27">
        <f t="shared" si="33"/>
        <v>4.5937344602269308</v>
      </c>
      <c r="BE45" s="27">
        <f t="shared" si="56"/>
        <v>0.3593535510130863</v>
      </c>
      <c r="BF45" s="27">
        <f t="shared" si="57"/>
        <v>1.4374142040523452</v>
      </c>
      <c r="BG45" s="27">
        <f t="shared" si="34"/>
        <v>4.621988817128682</v>
      </c>
      <c r="BH45" s="28">
        <f t="shared" si="64"/>
        <v>7.1134385193929051</v>
      </c>
      <c r="BI45" s="27">
        <f t="shared" si="36"/>
        <v>-0.43428729442097658</v>
      </c>
      <c r="BJ45" s="27">
        <f t="shared" si="65"/>
        <v>4.170882891567115</v>
      </c>
      <c r="BK45" s="27">
        <f t="shared" si="66"/>
        <v>-0.40102187020266233</v>
      </c>
      <c r="BL45" s="27">
        <f t="shared" si="58"/>
        <v>-4.9222148109215382</v>
      </c>
      <c r="BM45" s="27">
        <f t="shared" si="67"/>
        <v>4.2041483157854289</v>
      </c>
      <c r="BN45" s="27">
        <f t="shared" si="59"/>
        <v>-4.922214810921588</v>
      </c>
      <c r="BO45" s="27" t="e">
        <f t="shared" si="60"/>
        <v>#NUM!</v>
      </c>
      <c r="BP45" s="27" t="e">
        <f t="shared" si="61"/>
        <v>#NUM!</v>
      </c>
      <c r="BQ45" s="27">
        <f t="shared" si="62"/>
        <v>4.5701387766987125</v>
      </c>
      <c r="BR45" s="27">
        <f t="shared" si="39"/>
        <v>18.042271307867626</v>
      </c>
      <c r="BS45" s="27">
        <f t="shared" si="40"/>
        <v>18.463922209191381</v>
      </c>
      <c r="BT45" s="27">
        <f t="shared" si="63"/>
        <v>4.5886342173479919</v>
      </c>
      <c r="BU45" s="27">
        <f t="shared" si="41"/>
        <v>15.106250334415405</v>
      </c>
      <c r="BV45" s="62">
        <f t="shared" si="42"/>
        <v>4.5879320401627419</v>
      </c>
      <c r="BW45" s="95" t="e">
        <f t="shared" si="43"/>
        <v>#DIV/0!</v>
      </c>
      <c r="BX45" s="95">
        <f t="shared" si="44"/>
        <v>9.3752256546154698</v>
      </c>
      <c r="BY45" s="95" t="e">
        <f t="shared" si="45"/>
        <v>#DIV/0!</v>
      </c>
      <c r="BZ45" s="95">
        <f t="shared" si="46"/>
        <v>8.9871643826186336</v>
      </c>
      <c r="CA45" s="103" t="e">
        <f t="shared" si="47"/>
        <v>#DIV/0!</v>
      </c>
      <c r="CB45" s="103">
        <f t="shared" si="47"/>
        <v>13.097208700014324</v>
      </c>
    </row>
    <row r="46" spans="1:80">
      <c r="A46" s="19" t="s">
        <v>46</v>
      </c>
      <c r="B46" s="67">
        <v>1916.46</v>
      </c>
      <c r="C46" s="13">
        <v>214.10666666666665</v>
      </c>
      <c r="D46" s="13">
        <v>139.69</v>
      </c>
      <c r="E46" s="131"/>
      <c r="F46" s="33"/>
      <c r="G46" s="67">
        <v>3.17</v>
      </c>
      <c r="H46" s="67">
        <v>2.1</v>
      </c>
      <c r="I46" s="67">
        <v>69461000</v>
      </c>
      <c r="J46" s="91" t="e">
        <f t="shared" si="7"/>
        <v>#DIV/0!</v>
      </c>
      <c r="K46" s="13">
        <v>98.78</v>
      </c>
      <c r="L46" s="13">
        <v>0.13</v>
      </c>
      <c r="M46" s="13">
        <v>2.36</v>
      </c>
      <c r="N46" s="13">
        <v>2479425</v>
      </c>
      <c r="O46" s="94">
        <f t="shared" si="8"/>
        <v>8026.6267400453216</v>
      </c>
      <c r="P46" s="86"/>
      <c r="Q46" s="47"/>
      <c r="R46" s="82">
        <v>308900</v>
      </c>
      <c r="S46" s="20"/>
      <c r="T46" s="67">
        <v>105370000</v>
      </c>
      <c r="U46" s="80" t="e">
        <f t="shared" si="9"/>
        <v>#DIV/0!</v>
      </c>
      <c r="V46" s="67">
        <v>3214753.2250000001</v>
      </c>
      <c r="W46" s="80">
        <v>3651200</v>
      </c>
      <c r="X46" s="87">
        <f t="shared" si="10"/>
        <v>11820.006474587246</v>
      </c>
      <c r="Y46" s="100">
        <v>25763.8</v>
      </c>
      <c r="Z46" s="101">
        <f t="shared" si="11"/>
        <v>49375292.148000002</v>
      </c>
      <c r="AA46" s="101" t="e">
        <f t="shared" si="12"/>
        <v>#DIV/0!</v>
      </c>
      <c r="AB46" s="101">
        <f t="shared" si="13"/>
        <v>498542.62455815315</v>
      </c>
      <c r="AC46" s="21">
        <f t="shared" si="14"/>
        <v>0.79249999999999998</v>
      </c>
      <c r="AD46" s="21">
        <f t="shared" si="15"/>
        <v>3.2500000000000001E-2</v>
      </c>
      <c r="AE46" s="21">
        <f t="shared" si="16"/>
        <v>0.52500000000000002</v>
      </c>
      <c r="AF46" s="21">
        <f t="shared" si="17"/>
        <v>0.59</v>
      </c>
      <c r="AG46" s="21">
        <f t="shared" si="48"/>
        <v>208.29432802888562</v>
      </c>
      <c r="AH46" s="22">
        <f t="shared" si="18"/>
        <v>99.039259063876813</v>
      </c>
      <c r="AI46" s="21">
        <f t="shared" si="49"/>
        <v>1743.3002934818569</v>
      </c>
      <c r="AJ46" s="22">
        <f t="shared" si="19"/>
        <v>96.215051219883847</v>
      </c>
      <c r="AK46" s="21">
        <f t="shared" si="50"/>
        <v>132.75330933378839</v>
      </c>
      <c r="AL46" s="22">
        <f t="shared" si="20"/>
        <v>99.446232714920129</v>
      </c>
      <c r="AM46" s="22">
        <f t="shared" si="51"/>
        <v>306.50016152078979</v>
      </c>
      <c r="AN46" s="22">
        <f t="shared" si="21"/>
        <v>97.807006386564865</v>
      </c>
      <c r="AO46" s="22">
        <f t="shared" si="22"/>
        <v>101.05646149992748</v>
      </c>
      <c r="AP46" s="25">
        <f t="shared" si="23"/>
        <v>1221.4274369033726</v>
      </c>
      <c r="AQ46" s="26">
        <f t="shared" si="24"/>
        <v>0.64406841130198789</v>
      </c>
      <c r="AR46" s="26">
        <f t="shared" si="25"/>
        <v>64.406841130198799</v>
      </c>
      <c r="AS46" s="26">
        <f t="shared" si="26"/>
        <v>0.65243180968987424</v>
      </c>
      <c r="AT46" s="26">
        <f t="shared" si="52"/>
        <v>-2.5691003969239423</v>
      </c>
      <c r="AU46" s="26">
        <f t="shared" si="27"/>
        <v>65.243180968987417</v>
      </c>
      <c r="AV46" s="26">
        <f t="shared" si="53"/>
        <v>-2.569100396923953</v>
      </c>
      <c r="AW46" s="26">
        <f t="shared" si="28"/>
        <v>1.1024411196220107</v>
      </c>
      <c r="AX46" s="26">
        <f t="shared" si="29"/>
        <v>4.409764478488043</v>
      </c>
      <c r="AY46" s="22">
        <f t="shared" si="30"/>
        <v>97.919280488320624</v>
      </c>
      <c r="AZ46" s="22">
        <f t="shared" si="31"/>
        <v>98.81804345714194</v>
      </c>
      <c r="BA46" s="27">
        <f t="shared" si="32"/>
        <v>4.5955163277277364</v>
      </c>
      <c r="BB46" s="27">
        <f t="shared" si="54"/>
        <v>0.52362667952463582</v>
      </c>
      <c r="BC46" s="27">
        <f t="shared" si="55"/>
        <v>2.0945067180985433</v>
      </c>
      <c r="BD46" s="27">
        <f t="shared" si="33"/>
        <v>4.5996171233850864</v>
      </c>
      <c r="BE46" s="27">
        <f t="shared" si="56"/>
        <v>0.58826631581556654</v>
      </c>
      <c r="BF46" s="27">
        <f t="shared" si="57"/>
        <v>2.3530652632622662</v>
      </c>
      <c r="BG46" s="27">
        <f t="shared" si="34"/>
        <v>4.6156793853968887</v>
      </c>
      <c r="BH46" s="28">
        <f t="shared" si="64"/>
        <v>7.107775484024021</v>
      </c>
      <c r="BI46" s="27">
        <f t="shared" si="36"/>
        <v>-0.43995032978986054</v>
      </c>
      <c r="BJ46" s="27">
        <f t="shared" si="65"/>
        <v>4.165219856198231</v>
      </c>
      <c r="BK46" s="27">
        <f t="shared" si="66"/>
        <v>-0.42704865146885929</v>
      </c>
      <c r="BL46" s="27">
        <f t="shared" si="58"/>
        <v>-2.6026781266196952</v>
      </c>
      <c r="BM46" s="27">
        <f t="shared" si="67"/>
        <v>4.1781215345192324</v>
      </c>
      <c r="BN46" s="27">
        <f t="shared" si="59"/>
        <v>-2.6026781266196508</v>
      </c>
      <c r="BO46" s="27" t="e">
        <f t="shared" si="60"/>
        <v>#NUM!</v>
      </c>
      <c r="BP46" s="27" t="e">
        <f t="shared" si="61"/>
        <v>#NUM!</v>
      </c>
      <c r="BQ46" s="27">
        <f t="shared" si="62"/>
        <v>4.5841434707827773</v>
      </c>
      <c r="BR46" s="27">
        <f t="shared" si="39"/>
        <v>18.056276001951691</v>
      </c>
      <c r="BS46" s="27">
        <f t="shared" si="40"/>
        <v>18.472988523575712</v>
      </c>
      <c r="BT46" s="27">
        <f t="shared" si="63"/>
        <v>4.5928951551124788</v>
      </c>
      <c r="BU46" s="27">
        <f t="shared" si="41"/>
        <v>15.110566438649894</v>
      </c>
      <c r="BV46" s="62">
        <f t="shared" si="42"/>
        <v>4.5932802141641416</v>
      </c>
      <c r="BW46" s="95" t="e">
        <f t="shared" si="43"/>
        <v>#DIV/0!</v>
      </c>
      <c r="BX46" s="95">
        <f t="shared" si="44"/>
        <v>9.3775488387253585</v>
      </c>
      <c r="BY46" s="95" t="e">
        <f t="shared" si="45"/>
        <v>#DIV/0!</v>
      </c>
      <c r="BZ46" s="95">
        <f t="shared" si="46"/>
        <v>8.9905196364954314</v>
      </c>
      <c r="CA46" s="103" t="e">
        <f t="shared" si="47"/>
        <v>#DIV/0!</v>
      </c>
      <c r="CB46" s="103">
        <f t="shared" si="47"/>
        <v>13.119444370361837</v>
      </c>
    </row>
    <row r="47" spans="1:80">
      <c r="A47" s="19" t="s">
        <v>47</v>
      </c>
      <c r="B47" s="67">
        <v>1799.89</v>
      </c>
      <c r="C47" s="13">
        <v>215.14</v>
      </c>
      <c r="D47" s="13">
        <v>141.22999999999999</v>
      </c>
      <c r="E47" s="131"/>
      <c r="F47" s="33"/>
      <c r="G47" s="67">
        <v>3.03</v>
      </c>
      <c r="H47" s="67">
        <v>2.27</v>
      </c>
      <c r="I47" s="67">
        <v>70566000</v>
      </c>
      <c r="J47" s="91" t="e">
        <f t="shared" si="7"/>
        <v>#DIV/0!</v>
      </c>
      <c r="K47" s="13">
        <v>99.74</v>
      </c>
      <c r="L47" s="13">
        <v>0.19</v>
      </c>
      <c r="M47" s="13">
        <v>1.76</v>
      </c>
      <c r="N47" s="13">
        <v>2499600</v>
      </c>
      <c r="O47" s="94">
        <f t="shared" si="8"/>
        <v>8077.374239393519</v>
      </c>
      <c r="P47" s="86"/>
      <c r="Q47" s="47"/>
      <c r="R47" s="82">
        <v>309457</v>
      </c>
      <c r="S47" s="20"/>
      <c r="T47" s="67">
        <v>106063000</v>
      </c>
      <c r="U47" s="80" t="e">
        <f t="shared" si="9"/>
        <v>#DIV/0!</v>
      </c>
      <c r="V47" s="67">
        <v>3293022.6675</v>
      </c>
      <c r="W47" s="80">
        <v>3686475</v>
      </c>
      <c r="X47" s="87">
        <f t="shared" si="10"/>
        <v>11912.721315077701</v>
      </c>
      <c r="Y47" s="100">
        <v>26633.200000000001</v>
      </c>
      <c r="Z47" s="101">
        <f t="shared" si="11"/>
        <v>47936830.348000005</v>
      </c>
      <c r="AA47" s="101" t="e">
        <f t="shared" si="12"/>
        <v>#DIV/0!</v>
      </c>
      <c r="AB47" s="101">
        <f t="shared" si="13"/>
        <v>481287.16238463152</v>
      </c>
      <c r="AC47" s="21">
        <f t="shared" si="14"/>
        <v>0.75749999999999995</v>
      </c>
      <c r="AD47" s="21">
        <f t="shared" si="15"/>
        <v>4.7500000000000001E-2</v>
      </c>
      <c r="AE47" s="21">
        <f t="shared" si="16"/>
        <v>0.5675</v>
      </c>
      <c r="AF47" s="21">
        <f t="shared" si="17"/>
        <v>0.44</v>
      </c>
      <c r="AG47" s="21">
        <f t="shared" si="48"/>
        <v>209.47639834044955</v>
      </c>
      <c r="AH47" s="22">
        <f t="shared" si="18"/>
        <v>99.601306859064323</v>
      </c>
      <c r="AI47" s="21">
        <f t="shared" si="49"/>
        <v>1782.873210143895</v>
      </c>
      <c r="AJ47" s="22">
        <f t="shared" si="19"/>
        <v>98.399132882575216</v>
      </c>
      <c r="AK47" s="21">
        <f t="shared" si="50"/>
        <v>133.33742389485707</v>
      </c>
      <c r="AL47" s="22">
        <f t="shared" si="20"/>
        <v>99.883796138865776</v>
      </c>
      <c r="AM47" s="22">
        <f t="shared" si="51"/>
        <v>311.89456436355573</v>
      </c>
      <c r="AN47" s="22">
        <f t="shared" si="21"/>
        <v>99.528409698968417</v>
      </c>
      <c r="AO47" s="22">
        <f t="shared" si="22"/>
        <v>94.909632598178149</v>
      </c>
      <c r="AP47" s="25">
        <f t="shared" si="23"/>
        <v>1145.6789299196773</v>
      </c>
      <c r="AQ47" s="26">
        <f t="shared" si="24"/>
        <v>0.60412562053320185</v>
      </c>
      <c r="AR47" s="26">
        <f t="shared" si="25"/>
        <v>60.412562053320173</v>
      </c>
      <c r="AS47" s="26">
        <f t="shared" si="26"/>
        <v>0.6564562610393232</v>
      </c>
      <c r="AT47" s="26">
        <f t="shared" si="52"/>
        <v>0.61683861664591877</v>
      </c>
      <c r="AU47" s="26">
        <f t="shared" si="27"/>
        <v>65.645626103932315</v>
      </c>
      <c r="AV47" s="26">
        <f t="shared" si="53"/>
        <v>0.61683861664592299</v>
      </c>
      <c r="AW47" s="26">
        <f t="shared" si="28"/>
        <v>-1.132903773985694</v>
      </c>
      <c r="AX47" s="26">
        <f t="shared" si="29"/>
        <v>-4.5316150959427759</v>
      </c>
      <c r="AY47" s="22">
        <f t="shared" si="30"/>
        <v>99.477000718947792</v>
      </c>
      <c r="AZ47" s="22">
        <f t="shared" si="31"/>
        <v>99.622122639511971</v>
      </c>
      <c r="BA47" s="27">
        <f t="shared" si="32"/>
        <v>4.6011752855794148</v>
      </c>
      <c r="BB47" s="27">
        <f t="shared" si="54"/>
        <v>0.5658957851678359</v>
      </c>
      <c r="BC47" s="27">
        <f t="shared" si="55"/>
        <v>2.2635831406713436</v>
      </c>
      <c r="BD47" s="27">
        <f t="shared" si="33"/>
        <v>4.604007471686379</v>
      </c>
      <c r="BE47" s="27">
        <f t="shared" si="56"/>
        <v>0.43903483012925903</v>
      </c>
      <c r="BF47" s="27">
        <f t="shared" si="57"/>
        <v>1.7561393205170361</v>
      </c>
      <c r="BG47" s="27">
        <f t="shared" si="34"/>
        <v>4.5529252030799947</v>
      </c>
      <c r="BH47" s="28">
        <f t="shared" si="64"/>
        <v>7.0437526921567413</v>
      </c>
      <c r="BI47" s="27">
        <f t="shared" si="36"/>
        <v>-0.50397312165714026</v>
      </c>
      <c r="BJ47" s="27">
        <f t="shared" si="65"/>
        <v>4.1011970643309512</v>
      </c>
      <c r="BK47" s="27">
        <f t="shared" si="66"/>
        <v>-0.42089921192288698</v>
      </c>
      <c r="BL47" s="27">
        <f t="shared" si="58"/>
        <v>0.61494395459723017</v>
      </c>
      <c r="BM47" s="27">
        <f t="shared" si="67"/>
        <v>4.1842709740652042</v>
      </c>
      <c r="BN47" s="27">
        <f t="shared" si="59"/>
        <v>0.61494395459718021</v>
      </c>
      <c r="BO47" s="27" t="e">
        <f t="shared" si="60"/>
        <v>#NUM!</v>
      </c>
      <c r="BP47" s="27" t="e">
        <f t="shared" si="61"/>
        <v>#NUM!</v>
      </c>
      <c r="BQ47" s="27">
        <f t="shared" si="62"/>
        <v>4.5999264688923143</v>
      </c>
      <c r="BR47" s="27">
        <f t="shared" si="39"/>
        <v>18.072059000061227</v>
      </c>
      <c r="BS47" s="27">
        <f t="shared" si="40"/>
        <v>18.479543815149139</v>
      </c>
      <c r="BT47" s="27">
        <f t="shared" si="63"/>
        <v>4.6025668001179767</v>
      </c>
      <c r="BU47" s="27">
        <f t="shared" si="41"/>
        <v>15.120181274888781</v>
      </c>
      <c r="BV47" s="62">
        <f t="shared" si="42"/>
        <v>4.6013842547812382</v>
      </c>
      <c r="BW47" s="95" t="e">
        <f t="shared" si="43"/>
        <v>#DIV/0!</v>
      </c>
      <c r="BX47" s="95">
        <f t="shared" si="44"/>
        <v>9.3853621261804552</v>
      </c>
      <c r="BY47" s="95" t="e">
        <f t="shared" si="45"/>
        <v>#DIV/0!</v>
      </c>
      <c r="BZ47" s="95">
        <f t="shared" si="46"/>
        <v>8.9968221283287377</v>
      </c>
      <c r="CA47" s="103" t="e">
        <f t="shared" si="47"/>
        <v>#DIV/0!</v>
      </c>
      <c r="CB47" s="103">
        <f t="shared" si="47"/>
        <v>13.084219382142273</v>
      </c>
    </row>
    <row r="48" spans="1:80">
      <c r="A48" s="19" t="s">
        <v>48</v>
      </c>
      <c r="B48" s="67">
        <v>1989.88</v>
      </c>
      <c r="C48" s="13">
        <v>203.86666666666667</v>
      </c>
      <c r="D48" s="13">
        <v>139.63</v>
      </c>
      <c r="E48" s="131"/>
      <c r="F48" s="33"/>
      <c r="G48" s="67">
        <v>3.02</v>
      </c>
      <c r="H48" s="67">
        <v>2.71</v>
      </c>
      <c r="I48" s="67">
        <v>71626000</v>
      </c>
      <c r="J48" s="91" t="e">
        <f t="shared" si="7"/>
        <v>#DIV/0!</v>
      </c>
      <c r="K48" s="13">
        <v>100.41</v>
      </c>
      <c r="L48" s="13">
        <v>0.18</v>
      </c>
      <c r="M48" s="13">
        <v>1.17</v>
      </c>
      <c r="N48" s="13">
        <v>2515775</v>
      </c>
      <c r="O48" s="94">
        <f t="shared" si="8"/>
        <v>8113.6496305637174</v>
      </c>
      <c r="P48" s="86"/>
      <c r="Q48" s="47"/>
      <c r="R48" s="82">
        <v>310067</v>
      </c>
      <c r="S48" s="20"/>
      <c r="T48" s="67">
        <v>108747000</v>
      </c>
      <c r="U48" s="80" t="e">
        <f t="shared" si="9"/>
        <v>#DIV/0!</v>
      </c>
      <c r="V48" s="67">
        <v>3349376.1850000001</v>
      </c>
      <c r="W48" s="80">
        <v>3711375</v>
      </c>
      <c r="X48" s="87">
        <f t="shared" si="10"/>
        <v>11969.590443355792</v>
      </c>
      <c r="Y48" s="100">
        <v>27778.1</v>
      </c>
      <c r="Z48" s="101">
        <f t="shared" si="11"/>
        <v>55275085.627999999</v>
      </c>
      <c r="AA48" s="101" t="e">
        <f t="shared" si="12"/>
        <v>#DIV/0!</v>
      </c>
      <c r="AB48" s="101">
        <f t="shared" si="13"/>
        <v>551228.88184532896</v>
      </c>
      <c r="AC48" s="21">
        <f t="shared" si="14"/>
        <v>0.755</v>
      </c>
      <c r="AD48" s="21">
        <f t="shared" si="15"/>
        <v>4.4999999999999998E-2</v>
      </c>
      <c r="AE48" s="21">
        <f t="shared" si="16"/>
        <v>0.67749999999999999</v>
      </c>
      <c r="AF48" s="21">
        <f t="shared" si="17"/>
        <v>0.29249999999999998</v>
      </c>
      <c r="AG48" s="21">
        <f t="shared" si="48"/>
        <v>210.89560093920608</v>
      </c>
      <c r="AH48" s="22">
        <f t="shared" si="18"/>
        <v>100.27610571303447</v>
      </c>
      <c r="AI48" s="21">
        <f t="shared" si="49"/>
        <v>1831.1890741387945</v>
      </c>
      <c r="AJ48" s="22">
        <f t="shared" si="19"/>
        <v>101.06574938369299</v>
      </c>
      <c r="AK48" s="21">
        <f t="shared" si="50"/>
        <v>133.72743585974953</v>
      </c>
      <c r="AL48" s="22">
        <f t="shared" si="20"/>
        <v>100.17595624257196</v>
      </c>
      <c r="AM48" s="22">
        <f t="shared" si="51"/>
        <v>315.54373076660937</v>
      </c>
      <c r="AN48" s="22">
        <f t="shared" si="21"/>
        <v>100.69289209244636</v>
      </c>
      <c r="AO48" s="22">
        <f t="shared" si="22"/>
        <v>104.927956549824</v>
      </c>
      <c r="AP48" s="25">
        <f t="shared" si="23"/>
        <v>1261.7690880394719</v>
      </c>
      <c r="AQ48" s="26">
        <f t="shared" si="24"/>
        <v>0.66534088510722622</v>
      </c>
      <c r="AR48" s="26">
        <f t="shared" si="25"/>
        <v>66.534088510722626</v>
      </c>
      <c r="AS48" s="26">
        <f t="shared" si="26"/>
        <v>0.6849084368868541</v>
      </c>
      <c r="AT48" s="26">
        <f t="shared" si="52"/>
        <v>4.3342074005790545</v>
      </c>
      <c r="AU48" s="26">
        <f t="shared" si="27"/>
        <v>68.490843688685416</v>
      </c>
      <c r="AV48" s="26">
        <f t="shared" si="53"/>
        <v>4.3342074005790714</v>
      </c>
      <c r="AW48" s="26">
        <f t="shared" si="28"/>
        <v>-1.4395187280670241</v>
      </c>
      <c r="AX48" s="26">
        <f t="shared" si="29"/>
        <v>-5.7580749122680963</v>
      </c>
      <c r="AY48" s="22">
        <f t="shared" si="30"/>
        <v>100.97128437909694</v>
      </c>
      <c r="AZ48" s="22">
        <f t="shared" si="31"/>
        <v>100.26678091831423</v>
      </c>
      <c r="BA48" s="27">
        <f t="shared" si="32"/>
        <v>4.6079274384019486</v>
      </c>
      <c r="BB48" s="27">
        <f t="shared" si="54"/>
        <v>0.67521528225338301</v>
      </c>
      <c r="BC48" s="27">
        <f t="shared" si="55"/>
        <v>2.700861129013532</v>
      </c>
      <c r="BD48" s="27">
        <f t="shared" si="33"/>
        <v>4.6069282021973565</v>
      </c>
      <c r="BE48" s="27">
        <f t="shared" si="56"/>
        <v>0.29207305109775206</v>
      </c>
      <c r="BF48" s="27">
        <f t="shared" si="57"/>
        <v>1.1682922043910082</v>
      </c>
      <c r="BG48" s="27">
        <f t="shared" si="34"/>
        <v>4.653273986567001</v>
      </c>
      <c r="BH48" s="28">
        <f t="shared" si="64"/>
        <v>7.1402700533321921</v>
      </c>
      <c r="BI48" s="27">
        <f t="shared" si="36"/>
        <v>-0.40745576048168985</v>
      </c>
      <c r="BJ48" s="27">
        <f t="shared" si="65"/>
        <v>4.1977144255064012</v>
      </c>
      <c r="BK48" s="27">
        <f t="shared" si="66"/>
        <v>-0.37847011843269429</v>
      </c>
      <c r="BL48" s="27">
        <f t="shared" si="58"/>
        <v>4.2429093490192695</v>
      </c>
      <c r="BM48" s="27">
        <f t="shared" si="67"/>
        <v>4.226700067555397</v>
      </c>
      <c r="BN48" s="27">
        <f t="shared" si="59"/>
        <v>4.2429093490192749</v>
      </c>
      <c r="BO48" s="27" t="e">
        <f t="shared" si="60"/>
        <v>#NUM!</v>
      </c>
      <c r="BP48" s="27" t="e">
        <f t="shared" si="61"/>
        <v>#NUM!</v>
      </c>
      <c r="BQ48" s="27">
        <f t="shared" si="62"/>
        <v>4.6148361633383859</v>
      </c>
      <c r="BR48" s="27">
        <f t="shared" si="39"/>
        <v>18.086968694507298</v>
      </c>
      <c r="BS48" s="27">
        <f t="shared" si="40"/>
        <v>18.504534641345664</v>
      </c>
      <c r="BT48" s="27">
        <f t="shared" si="63"/>
        <v>4.6092618038913447</v>
      </c>
      <c r="BU48" s="27">
        <f t="shared" si="41"/>
        <v>15.126912985867103</v>
      </c>
      <c r="BV48" s="62">
        <f t="shared" si="42"/>
        <v>4.6078344428847942</v>
      </c>
      <c r="BW48" s="95" t="e">
        <f t="shared" si="43"/>
        <v>#DIV/0!</v>
      </c>
      <c r="BX48" s="95">
        <f t="shared" si="44"/>
        <v>9.3901245827081663</v>
      </c>
      <c r="BY48" s="95" t="e">
        <f t="shared" si="45"/>
        <v>#DIV/0!</v>
      </c>
      <c r="BZ48" s="95">
        <f t="shared" si="46"/>
        <v>9.0013030619816838</v>
      </c>
      <c r="CA48" s="103" t="e">
        <f t="shared" si="47"/>
        <v>#DIV/0!</v>
      </c>
      <c r="CB48" s="103">
        <f t="shared" si="47"/>
        <v>13.219905395431727</v>
      </c>
    </row>
    <row r="49" spans="1:80">
      <c r="A49" s="19" t="s">
        <v>49</v>
      </c>
      <c r="B49" s="67">
        <v>1879.47</v>
      </c>
      <c r="C49" s="13">
        <v>216.34</v>
      </c>
      <c r="D49" s="13">
        <v>137.62</v>
      </c>
      <c r="E49" s="131"/>
      <c r="F49" s="33"/>
      <c r="G49" s="67">
        <v>3.14</v>
      </c>
      <c r="H49" s="67">
        <v>3.22</v>
      </c>
      <c r="I49" s="67">
        <v>72095000</v>
      </c>
      <c r="J49" s="91" t="e">
        <f t="shared" si="7"/>
        <v>#DIV/0!</v>
      </c>
      <c r="K49" s="13">
        <v>101.05</v>
      </c>
      <c r="L49" s="13">
        <v>0.18</v>
      </c>
      <c r="M49" s="13">
        <v>1.27</v>
      </c>
      <c r="N49" s="13">
        <v>2541525</v>
      </c>
      <c r="O49" s="94">
        <f t="shared" si="8"/>
        <v>8180.523368095789</v>
      </c>
      <c r="P49" s="86"/>
      <c r="Q49" s="47"/>
      <c r="R49" s="82">
        <v>310680</v>
      </c>
      <c r="S49" s="20"/>
      <c r="T49" s="67">
        <v>110357000</v>
      </c>
      <c r="U49" s="80" t="e">
        <f t="shared" si="9"/>
        <v>#DIV/0!</v>
      </c>
      <c r="V49" s="67">
        <v>3421593.9424999999</v>
      </c>
      <c r="W49" s="80">
        <v>3734750</v>
      </c>
      <c r="X49" s="87">
        <f t="shared" si="10"/>
        <v>12021.21153598558</v>
      </c>
      <c r="Y49" s="100">
        <v>29168.799999999999</v>
      </c>
      <c r="Z49" s="101">
        <f t="shared" si="11"/>
        <v>54821884.535999998</v>
      </c>
      <c r="AA49" s="101" t="e">
        <f t="shared" si="12"/>
        <v>#DIV/0!</v>
      </c>
      <c r="AB49" s="101">
        <f t="shared" si="13"/>
        <v>542343.4845613091</v>
      </c>
      <c r="AC49" s="21">
        <f t="shared" si="14"/>
        <v>0.78500000000000003</v>
      </c>
      <c r="AD49" s="21">
        <f t="shared" si="15"/>
        <v>4.4999999999999998E-2</v>
      </c>
      <c r="AE49" s="21">
        <f t="shared" si="16"/>
        <v>0.80500000000000005</v>
      </c>
      <c r="AF49" s="21">
        <f t="shared" si="17"/>
        <v>0.3175</v>
      </c>
      <c r="AG49" s="21">
        <f t="shared" si="48"/>
        <v>212.59331052676666</v>
      </c>
      <c r="AH49" s="22">
        <f t="shared" si="18"/>
        <v>101.08332836402438</v>
      </c>
      <c r="AI49" s="21">
        <f t="shared" si="49"/>
        <v>1890.1533623260636</v>
      </c>
      <c r="AJ49" s="22">
        <f t="shared" si="19"/>
        <v>104.32006651384791</v>
      </c>
      <c r="AK49" s="21">
        <f t="shared" si="50"/>
        <v>134.15202046860423</v>
      </c>
      <c r="AL49" s="22">
        <f t="shared" si="20"/>
        <v>100.49401490364214</v>
      </c>
      <c r="AM49" s="22">
        <f t="shared" si="51"/>
        <v>319.55113614734529</v>
      </c>
      <c r="AN49" s="22">
        <f t="shared" si="21"/>
        <v>101.97169182202042</v>
      </c>
      <c r="AO49" s="22">
        <f t="shared" si="22"/>
        <v>99.105949352070326</v>
      </c>
      <c r="AP49" s="25">
        <f t="shared" si="23"/>
        <v>1185.9954449431393</v>
      </c>
      <c r="AQ49" s="26">
        <f t="shared" si="24"/>
        <v>0.62538483986613713</v>
      </c>
      <c r="AR49" s="26">
        <f t="shared" si="25"/>
        <v>62.538483986613713</v>
      </c>
      <c r="AS49" s="26">
        <f t="shared" si="26"/>
        <v>0.63612831653878155</v>
      </c>
      <c r="AT49" s="26">
        <f t="shared" si="52"/>
        <v>-7.122137459686595</v>
      </c>
      <c r="AU49" s="26">
        <f t="shared" si="27"/>
        <v>63.612831653878153</v>
      </c>
      <c r="AV49" s="26">
        <f t="shared" si="53"/>
        <v>-7.1221374596866047</v>
      </c>
      <c r="AW49" s="26">
        <f t="shared" si="28"/>
        <v>2.5287022235140233</v>
      </c>
      <c r="AX49" s="26">
        <f t="shared" si="29"/>
        <v>10.114808894056093</v>
      </c>
      <c r="AY49" s="22">
        <f t="shared" si="30"/>
        <v>101.63243441363463</v>
      </c>
      <c r="AZ49" s="22">
        <f t="shared" si="31"/>
        <v>101.29305298503186</v>
      </c>
      <c r="BA49" s="27">
        <f t="shared" si="32"/>
        <v>4.6159452099955312</v>
      </c>
      <c r="BB49" s="27">
        <f t="shared" si="54"/>
        <v>0.80177715935825233</v>
      </c>
      <c r="BC49" s="27">
        <f t="shared" si="55"/>
        <v>3.2071086374330093</v>
      </c>
      <c r="BD49" s="27">
        <f t="shared" si="33"/>
        <v>4.6100981725281773</v>
      </c>
      <c r="BE49" s="27">
        <f t="shared" si="56"/>
        <v>0.31699703308207816</v>
      </c>
      <c r="BF49" s="27">
        <f t="shared" si="57"/>
        <v>1.2679881323283126</v>
      </c>
      <c r="BG49" s="27">
        <f t="shared" si="34"/>
        <v>4.5961894733591135</v>
      </c>
      <c r="BH49" s="28">
        <f t="shared" si="64"/>
        <v>7.0783377388615429</v>
      </c>
      <c r="BI49" s="27">
        <f t="shared" si="36"/>
        <v>-0.46938807495233914</v>
      </c>
      <c r="BJ49" s="27">
        <f t="shared" si="65"/>
        <v>4.135782111035752</v>
      </c>
      <c r="BK49" s="27">
        <f t="shared" si="66"/>
        <v>-0.45235498042780969</v>
      </c>
      <c r="BL49" s="27">
        <f t="shared" si="58"/>
        <v>-7.3884861995115401</v>
      </c>
      <c r="BM49" s="27">
        <f t="shared" si="67"/>
        <v>4.1528152055602821</v>
      </c>
      <c r="BN49" s="27">
        <f t="shared" si="59"/>
        <v>-7.3884861995114903</v>
      </c>
      <c r="BO49" s="27" t="e">
        <f t="shared" si="60"/>
        <v>#NUM!</v>
      </c>
      <c r="BP49" s="27" t="e">
        <f t="shared" si="61"/>
        <v>#NUM!</v>
      </c>
      <c r="BQ49" s="27">
        <f t="shared" si="62"/>
        <v>4.6213627205539698</v>
      </c>
      <c r="BR49" s="27">
        <f t="shared" si="39"/>
        <v>18.093495251722885</v>
      </c>
      <c r="BS49" s="27">
        <f t="shared" si="40"/>
        <v>18.51923112318164</v>
      </c>
      <c r="BT49" s="27">
        <f t="shared" si="63"/>
        <v>4.61561544384963</v>
      </c>
      <c r="BU49" s="27">
        <f t="shared" si="41"/>
        <v>15.133191439904564</v>
      </c>
      <c r="BV49" s="62">
        <f t="shared" si="42"/>
        <v>4.6180178302754928</v>
      </c>
      <c r="BW49" s="95" t="e">
        <f t="shared" si="43"/>
        <v>#DIV/0!</v>
      </c>
      <c r="BX49" s="95">
        <f t="shared" si="44"/>
        <v>9.3944279963531176</v>
      </c>
      <c r="BY49" s="95" t="e">
        <f t="shared" si="45"/>
        <v>#DIV/0!</v>
      </c>
      <c r="BZ49" s="95">
        <f t="shared" si="46"/>
        <v>9.009511408979872</v>
      </c>
      <c r="CA49" s="103" t="e">
        <f t="shared" si="47"/>
        <v>#DIV/0!</v>
      </c>
      <c r="CB49" s="103">
        <f t="shared" si="47"/>
        <v>13.203654815049303</v>
      </c>
    </row>
    <row r="50" spans="1:80">
      <c r="A50" s="19" t="s">
        <v>50</v>
      </c>
      <c r="B50" s="67">
        <v>1780.16</v>
      </c>
      <c r="C50" s="13">
        <v>236.47</v>
      </c>
      <c r="D50" s="13">
        <v>141.1</v>
      </c>
      <c r="E50" s="131"/>
      <c r="F50" s="33"/>
      <c r="G50" s="67">
        <v>3.83</v>
      </c>
      <c r="H50" s="67">
        <v>3.06</v>
      </c>
      <c r="I50" s="67">
        <v>74260000</v>
      </c>
      <c r="J50" s="91" t="e">
        <f t="shared" si="7"/>
        <v>#DIV/0!</v>
      </c>
      <c r="K50" s="13">
        <v>100.66</v>
      </c>
      <c r="L50" s="13">
        <v>0.15</v>
      </c>
      <c r="M50" s="13">
        <v>2.14</v>
      </c>
      <c r="N50" s="13">
        <v>2554275</v>
      </c>
      <c r="O50" s="94">
        <f t="shared" si="8"/>
        <v>8208.0619298115962</v>
      </c>
      <c r="P50" s="86"/>
      <c r="Q50" s="47"/>
      <c r="R50" s="82">
        <v>311191</v>
      </c>
      <c r="S50" s="20"/>
      <c r="T50" s="67">
        <v>112159000</v>
      </c>
      <c r="U50" s="80" t="e">
        <f t="shared" si="9"/>
        <v>#DIV/0!</v>
      </c>
      <c r="V50" s="67">
        <v>3502023.46</v>
      </c>
      <c r="W50" s="80">
        <v>3720325</v>
      </c>
      <c r="X50" s="87">
        <f t="shared" si="10"/>
        <v>11955.11759658859</v>
      </c>
      <c r="Y50" s="100">
        <v>30491.200000000001</v>
      </c>
      <c r="Z50" s="101">
        <f t="shared" si="11"/>
        <v>54279214.592</v>
      </c>
      <c r="AA50" s="101" t="e">
        <f t="shared" si="12"/>
        <v>#DIV/0!</v>
      </c>
      <c r="AB50" s="101">
        <f t="shared" si="13"/>
        <v>532898.27226067882</v>
      </c>
      <c r="AC50" s="21">
        <f t="shared" si="14"/>
        <v>0.95750000000000002</v>
      </c>
      <c r="AD50" s="21">
        <f t="shared" si="15"/>
        <v>3.7499999999999999E-2</v>
      </c>
      <c r="AE50" s="21">
        <f t="shared" si="16"/>
        <v>0.76500000000000001</v>
      </c>
      <c r="AF50" s="21">
        <f t="shared" si="17"/>
        <v>0.53500000000000003</v>
      </c>
      <c r="AG50" s="21">
        <f t="shared" si="48"/>
        <v>214.21964935229641</v>
      </c>
      <c r="AH50" s="22">
        <f t="shared" si="18"/>
        <v>101.85661582600918</v>
      </c>
      <c r="AI50" s="21">
        <f t="shared" si="49"/>
        <v>1947.9920552132412</v>
      </c>
      <c r="AJ50" s="22">
        <f t="shared" si="19"/>
        <v>107.51226054917167</v>
      </c>
      <c r="AK50" s="21">
        <f t="shared" si="50"/>
        <v>134.86973377811125</v>
      </c>
      <c r="AL50" s="22">
        <f t="shared" si="20"/>
        <v>101.0316578833766</v>
      </c>
      <c r="AM50" s="22">
        <f t="shared" si="51"/>
        <v>326.38953046089853</v>
      </c>
      <c r="AN50" s="22">
        <f t="shared" si="21"/>
        <v>104.15388602701168</v>
      </c>
      <c r="AO50" s="22">
        <f t="shared" si="22"/>
        <v>93.869253991062124</v>
      </c>
      <c r="AP50" s="25">
        <f t="shared" si="23"/>
        <v>1120.7641596294527</v>
      </c>
      <c r="AQ50" s="26">
        <f t="shared" si="24"/>
        <v>0.59098786381188417</v>
      </c>
      <c r="AR50" s="26">
        <f t="shared" si="25"/>
        <v>59.098786381188425</v>
      </c>
      <c r="AS50" s="26">
        <f t="shared" si="26"/>
        <v>0.59669302659956869</v>
      </c>
      <c r="AT50" s="26">
        <f t="shared" si="52"/>
        <v>-6.1992665495199173</v>
      </c>
      <c r="AU50" s="26">
        <f t="shared" si="27"/>
        <v>59.66930265995687</v>
      </c>
      <c r="AV50" s="26">
        <f t="shared" si="53"/>
        <v>-6.1992665495199137</v>
      </c>
      <c r="AW50" s="26">
        <f t="shared" si="28"/>
        <v>0.79376328844791288</v>
      </c>
      <c r="AX50" s="26">
        <f t="shared" si="29"/>
        <v>3.1750531537916515</v>
      </c>
      <c r="AY50" s="22">
        <f t="shared" si="30"/>
        <v>104.68443830441096</v>
      </c>
      <c r="AZ50" s="22">
        <f t="shared" si="31"/>
        <v>101.80120711515421</v>
      </c>
      <c r="BA50" s="27">
        <f t="shared" si="32"/>
        <v>4.6235660971268926</v>
      </c>
      <c r="BB50" s="27">
        <f t="shared" si="54"/>
        <v>0.76208871313614424</v>
      </c>
      <c r="BC50" s="27">
        <f t="shared" si="55"/>
        <v>3.0483548525445769</v>
      </c>
      <c r="BD50" s="27">
        <f t="shared" si="33"/>
        <v>4.6154339121176964</v>
      </c>
      <c r="BE50" s="27">
        <f t="shared" si="56"/>
        <v>0.53357395895190507</v>
      </c>
      <c r="BF50" s="27">
        <f t="shared" si="57"/>
        <v>2.1342958358076203</v>
      </c>
      <c r="BG50" s="27">
        <f t="shared" si="34"/>
        <v>4.5419028990611379</v>
      </c>
      <c r="BH50" s="28">
        <f t="shared" si="64"/>
        <v>7.0217660170217249</v>
      </c>
      <c r="BI50" s="27">
        <f t="shared" si="36"/>
        <v>-0.5259597967921571</v>
      </c>
      <c r="BJ50" s="27">
        <f t="shared" si="65"/>
        <v>4.0792103891959348</v>
      </c>
      <c r="BK50" s="27">
        <f t="shared" si="66"/>
        <v>-0.51635249113279924</v>
      </c>
      <c r="BL50" s="27">
        <f t="shared" si="58"/>
        <v>-6.3997510704989544</v>
      </c>
      <c r="BM50" s="27">
        <f t="shared" si="67"/>
        <v>4.0888176948552921</v>
      </c>
      <c r="BN50" s="27">
        <f t="shared" si="59"/>
        <v>-6.3997510704989935</v>
      </c>
      <c r="BO50" s="27" t="e">
        <f t="shared" si="60"/>
        <v>#NUM!</v>
      </c>
      <c r="BP50" s="27" t="e">
        <f t="shared" si="61"/>
        <v>#NUM!</v>
      </c>
      <c r="BQ50" s="27">
        <f t="shared" si="62"/>
        <v>4.6509504755442936</v>
      </c>
      <c r="BR50" s="27">
        <f t="shared" si="39"/>
        <v>18.123083006713209</v>
      </c>
      <c r="BS50" s="27">
        <f t="shared" si="40"/>
        <v>18.535428065376287</v>
      </c>
      <c r="BT50" s="27">
        <f t="shared" si="63"/>
        <v>4.611748501348214</v>
      </c>
      <c r="BU50" s="27">
        <f t="shared" si="41"/>
        <v>15.129321588024576</v>
      </c>
      <c r="BV50" s="62">
        <f t="shared" si="42"/>
        <v>4.623021961758834</v>
      </c>
      <c r="BW50" s="95" t="e">
        <f t="shared" si="43"/>
        <v>#DIV/0!</v>
      </c>
      <c r="BX50" s="95">
        <f t="shared" si="44"/>
        <v>9.3889147164470224</v>
      </c>
      <c r="BY50" s="95" t="e">
        <f t="shared" si="45"/>
        <v>#DIV/0!</v>
      </c>
      <c r="BZ50" s="95">
        <f t="shared" si="46"/>
        <v>9.0128721124371065</v>
      </c>
      <c r="CA50" s="103" t="e">
        <f t="shared" si="47"/>
        <v>#DIV/0!</v>
      </c>
      <c r="CB50" s="103">
        <f t="shared" si="47"/>
        <v>13.186085826134148</v>
      </c>
    </row>
    <row r="51" spans="1:80">
      <c r="A51" s="19" t="s">
        <v>51</v>
      </c>
      <c r="B51" s="67">
        <v>1915.1</v>
      </c>
      <c r="C51" s="13">
        <v>250.79999999999998</v>
      </c>
      <c r="D51" s="13">
        <v>142.22</v>
      </c>
      <c r="E51" s="131"/>
      <c r="F51" s="33"/>
      <c r="G51" s="67">
        <v>4.4800000000000004</v>
      </c>
      <c r="H51" s="67">
        <v>3.44</v>
      </c>
      <c r="I51" s="67">
        <v>74948000</v>
      </c>
      <c r="J51" s="91" t="e">
        <f t="shared" si="7"/>
        <v>#DIV/0!</v>
      </c>
      <c r="K51" s="13">
        <v>101.39</v>
      </c>
      <c r="L51" s="13">
        <v>0.09</v>
      </c>
      <c r="M51" s="13">
        <v>3.43</v>
      </c>
      <c r="N51" s="13">
        <v>2559425</v>
      </c>
      <c r="O51" s="94">
        <f t="shared" si="8"/>
        <v>8210.9698820691174</v>
      </c>
      <c r="P51" s="86"/>
      <c r="Q51" s="47"/>
      <c r="R51" s="82">
        <v>311708</v>
      </c>
      <c r="S51" s="20"/>
      <c r="T51" s="67">
        <v>114445000</v>
      </c>
      <c r="U51" s="80" t="e">
        <f t="shared" si="9"/>
        <v>#DIV/0!</v>
      </c>
      <c r="V51" s="67">
        <v>3573147.5625</v>
      </c>
      <c r="W51" s="80">
        <v>3747400</v>
      </c>
      <c r="X51" s="87">
        <f t="shared" si="10"/>
        <v>12022.148934258987</v>
      </c>
      <c r="Y51" s="100">
        <v>31583.4</v>
      </c>
      <c r="Z51" s="101">
        <f t="shared" si="11"/>
        <v>60485369.340000004</v>
      </c>
      <c r="AA51" s="101" t="e">
        <f t="shared" si="12"/>
        <v>#DIV/0!</v>
      </c>
      <c r="AB51" s="101">
        <f t="shared" si="13"/>
        <v>588765.197343576</v>
      </c>
      <c r="AC51" s="21">
        <f t="shared" si="14"/>
        <v>1.1200000000000001</v>
      </c>
      <c r="AD51" s="21">
        <f t="shared" si="15"/>
        <v>2.2499999999999999E-2</v>
      </c>
      <c r="AE51" s="21">
        <f t="shared" si="16"/>
        <v>0.86</v>
      </c>
      <c r="AF51" s="21">
        <f t="shared" si="17"/>
        <v>0.85750000000000004</v>
      </c>
      <c r="AG51" s="21">
        <f t="shared" si="48"/>
        <v>216.06193833672614</v>
      </c>
      <c r="AH51" s="22">
        <f t="shared" si="18"/>
        <v>102.73258272211282</v>
      </c>
      <c r="AI51" s="21">
        <f t="shared" si="49"/>
        <v>2015.0029819125766</v>
      </c>
      <c r="AJ51" s="22">
        <f t="shared" si="19"/>
        <v>111.21068231206317</v>
      </c>
      <c r="AK51" s="21">
        <f t="shared" si="50"/>
        <v>136.02624174525855</v>
      </c>
      <c r="AL51" s="22">
        <f t="shared" si="20"/>
        <v>101.89800434972656</v>
      </c>
      <c r="AM51" s="22">
        <f t="shared" si="51"/>
        <v>337.58469135570732</v>
      </c>
      <c r="AN51" s="22">
        <f t="shared" si="21"/>
        <v>107.72636431773816</v>
      </c>
      <c r="AO51" s="22">
        <f t="shared" si="22"/>
        <v>100.98474761722713</v>
      </c>
      <c r="AP51" s="25">
        <f t="shared" si="23"/>
        <v>1205.6906346936362</v>
      </c>
      <c r="AQ51" s="26">
        <f t="shared" si="24"/>
        <v>0.63577027021560883</v>
      </c>
      <c r="AR51" s="26">
        <f t="shared" si="25"/>
        <v>63.57702702156088</v>
      </c>
      <c r="AS51" s="26">
        <f t="shared" si="26"/>
        <v>0.56706539074960127</v>
      </c>
      <c r="AT51" s="26">
        <f t="shared" si="52"/>
        <v>-4.9653062008800815</v>
      </c>
      <c r="AU51" s="26">
        <f t="shared" si="27"/>
        <v>56.706539074960126</v>
      </c>
      <c r="AV51" s="26">
        <f t="shared" si="53"/>
        <v>-4.9653062008800841</v>
      </c>
      <c r="AW51" s="26">
        <f t="shared" si="28"/>
        <v>-4.218815918999308E-2</v>
      </c>
      <c r="AX51" s="26">
        <f t="shared" si="29"/>
        <v>-0.16875263675997232</v>
      </c>
      <c r="AY51" s="22">
        <f t="shared" si="30"/>
        <v>105.65431298194173</v>
      </c>
      <c r="AZ51" s="22">
        <f t="shared" si="31"/>
        <v>102.00646152849772</v>
      </c>
      <c r="BA51" s="27">
        <f t="shared" si="32"/>
        <v>4.6321293277873803</v>
      </c>
      <c r="BB51" s="27">
        <f t="shared" si="54"/>
        <v>0.85632306604876973</v>
      </c>
      <c r="BC51" s="27">
        <f t="shared" si="55"/>
        <v>3.4252922641950789</v>
      </c>
      <c r="BD51" s="27">
        <f t="shared" si="33"/>
        <v>4.6239723556377514</v>
      </c>
      <c r="BE51" s="27">
        <f t="shared" si="56"/>
        <v>0.85384435200550612</v>
      </c>
      <c r="BF51" s="27">
        <f t="shared" si="57"/>
        <v>3.4153774080220245</v>
      </c>
      <c r="BG51" s="27">
        <f t="shared" si="34"/>
        <v>4.6149694917467237</v>
      </c>
      <c r="BH51" s="28">
        <f t="shared" si="64"/>
        <v>7.0948078225668771</v>
      </c>
      <c r="BI51" s="27">
        <f t="shared" si="36"/>
        <v>-0.45291799124700433</v>
      </c>
      <c r="BJ51" s="27">
        <f t="shared" si="65"/>
        <v>4.1522521947410871</v>
      </c>
      <c r="BK51" s="27">
        <f t="shared" si="66"/>
        <v>-0.56728065430339381</v>
      </c>
      <c r="BL51" s="27">
        <f t="shared" si="58"/>
        <v>-5.0928163170594569</v>
      </c>
      <c r="BM51" s="27">
        <f t="shared" si="67"/>
        <v>4.0378895316846979</v>
      </c>
      <c r="BN51" s="27">
        <f t="shared" si="59"/>
        <v>-5.0928163170594232</v>
      </c>
      <c r="BO51" s="27" t="e">
        <f t="shared" si="60"/>
        <v>#NUM!</v>
      </c>
      <c r="BP51" s="27" t="e">
        <f t="shared" si="61"/>
        <v>#NUM!</v>
      </c>
      <c r="BQ51" s="27">
        <f t="shared" si="62"/>
        <v>4.6601725665316263</v>
      </c>
      <c r="BR51" s="27">
        <f t="shared" si="39"/>
        <v>18.132305097700542</v>
      </c>
      <c r="BS51" s="27">
        <f t="shared" si="40"/>
        <v>18.555604916208885</v>
      </c>
      <c r="BT51" s="27">
        <f t="shared" si="63"/>
        <v>4.6189744669644881</v>
      </c>
      <c r="BU51" s="27">
        <f t="shared" si="41"/>
        <v>15.136572824146549</v>
      </c>
      <c r="BV51" s="62">
        <f t="shared" si="42"/>
        <v>4.6250361595964566</v>
      </c>
      <c r="BW51" s="95" t="e">
        <f t="shared" si="43"/>
        <v>#DIV/0!</v>
      </c>
      <c r="BX51" s="95">
        <f t="shared" si="44"/>
        <v>9.394505971998413</v>
      </c>
      <c r="BY51" s="95" t="e">
        <f t="shared" si="45"/>
        <v>#DIV/0!</v>
      </c>
      <c r="BZ51" s="95">
        <f t="shared" si="46"/>
        <v>9.0132263297041462</v>
      </c>
      <c r="CA51" s="103" t="e">
        <f t="shared" si="47"/>
        <v>#DIV/0!</v>
      </c>
      <c r="CB51" s="103">
        <f t="shared" si="47"/>
        <v>13.285782736877412</v>
      </c>
    </row>
    <row r="52" spans="1:80">
      <c r="A52" s="19" t="s">
        <v>52</v>
      </c>
      <c r="B52" s="67">
        <v>1942.7</v>
      </c>
      <c r="C52" s="13">
        <v>244.13666666666668</v>
      </c>
      <c r="D52" s="13">
        <v>142.16</v>
      </c>
      <c r="E52" s="131"/>
      <c r="F52" s="33"/>
      <c r="G52" s="67">
        <v>4.67</v>
      </c>
      <c r="H52" s="67">
        <v>3.91</v>
      </c>
      <c r="I52" s="67">
        <v>75578000</v>
      </c>
      <c r="J52" s="91" t="e">
        <f t="shared" si="7"/>
        <v>#DIV/0!</v>
      </c>
      <c r="K52" s="13">
        <v>101.6</v>
      </c>
      <c r="L52" s="13">
        <v>0.08</v>
      </c>
      <c r="M52" s="13">
        <v>3.75</v>
      </c>
      <c r="N52" s="13">
        <v>2570550</v>
      </c>
      <c r="O52" s="94">
        <f t="shared" si="8"/>
        <v>8230.4744157453388</v>
      </c>
      <c r="P52" s="86"/>
      <c r="Q52" s="47"/>
      <c r="R52" s="82">
        <v>312321</v>
      </c>
      <c r="S52" s="20"/>
      <c r="T52" s="67">
        <v>115617000</v>
      </c>
      <c r="U52" s="80" t="e">
        <f t="shared" si="9"/>
        <v>#DIV/0!</v>
      </c>
      <c r="V52" s="67">
        <v>3656815.0950000002</v>
      </c>
      <c r="W52" s="80">
        <v>3755275</v>
      </c>
      <c r="X52" s="87">
        <f t="shared" si="10"/>
        <v>12023.767213860099</v>
      </c>
      <c r="Y52" s="100">
        <v>31403.9</v>
      </c>
      <c r="Z52" s="101">
        <f t="shared" si="11"/>
        <v>61008356.530000001</v>
      </c>
      <c r="AA52" s="101" t="e">
        <f t="shared" si="12"/>
        <v>#DIV/0!</v>
      </c>
      <c r="AB52" s="101">
        <f t="shared" si="13"/>
        <v>588107.21194753679</v>
      </c>
      <c r="AC52" s="21">
        <f t="shared" si="14"/>
        <v>1.1675</v>
      </c>
      <c r="AD52" s="21">
        <f t="shared" si="15"/>
        <v>0.02</v>
      </c>
      <c r="AE52" s="21">
        <f t="shared" si="16"/>
        <v>0.97750000000000004</v>
      </c>
      <c r="AF52" s="21">
        <f t="shared" si="17"/>
        <v>0.9375</v>
      </c>
      <c r="AG52" s="21">
        <f t="shared" si="48"/>
        <v>218.17394378396767</v>
      </c>
      <c r="AH52" s="22">
        <f t="shared" si="18"/>
        <v>103.73679371822151</v>
      </c>
      <c r="AI52" s="21">
        <f t="shared" si="49"/>
        <v>2093.7895985053583</v>
      </c>
      <c r="AJ52" s="22">
        <f t="shared" si="19"/>
        <v>115.55901999046483</v>
      </c>
      <c r="AK52" s="21">
        <f t="shared" si="50"/>
        <v>137.30148776162034</v>
      </c>
      <c r="AL52" s="22">
        <f t="shared" si="20"/>
        <v>102.85329814050523</v>
      </c>
      <c r="AM52" s="22">
        <f t="shared" si="51"/>
        <v>350.24411728154638</v>
      </c>
      <c r="AN52" s="22">
        <f t="shared" si="21"/>
        <v>111.76610297965335</v>
      </c>
      <c r="AO52" s="22">
        <f t="shared" si="22"/>
        <v>102.44011758967531</v>
      </c>
      <c r="AP52" s="25">
        <f t="shared" si="23"/>
        <v>1222.5822921302515</v>
      </c>
      <c r="AQ52" s="26">
        <f t="shared" si="24"/>
        <v>0.64467737565696059</v>
      </c>
      <c r="AR52" s="26">
        <f t="shared" si="25"/>
        <v>64.467737565696055</v>
      </c>
      <c r="AS52" s="26">
        <f t="shared" si="26"/>
        <v>0.58229680097213299</v>
      </c>
      <c r="AT52" s="26">
        <f t="shared" si="52"/>
        <v>2.6860059652727846</v>
      </c>
      <c r="AU52" s="26">
        <f t="shared" si="27"/>
        <v>58.229680097213297</v>
      </c>
      <c r="AV52" s="26">
        <f t="shared" si="53"/>
        <v>2.6860059652727832</v>
      </c>
      <c r="AW52" s="26">
        <f t="shared" si="28"/>
        <v>2.6167698368036119</v>
      </c>
      <c r="AX52" s="26">
        <f t="shared" si="29"/>
        <v>10.467079347214447</v>
      </c>
      <c r="AY52" s="22">
        <f t="shared" si="30"/>
        <v>106.54242496863414</v>
      </c>
      <c r="AZ52" s="22">
        <f t="shared" si="31"/>
        <v>102.44985091654564</v>
      </c>
      <c r="BA52" s="27">
        <f t="shared" si="32"/>
        <v>4.6418568615458913</v>
      </c>
      <c r="BB52" s="27">
        <f t="shared" si="54"/>
        <v>0.97275337585109867</v>
      </c>
      <c r="BC52" s="27">
        <f t="shared" si="55"/>
        <v>3.8910135034043947</v>
      </c>
      <c r="BD52" s="27">
        <f t="shared" si="33"/>
        <v>4.6333036830666359</v>
      </c>
      <c r="BE52" s="27">
        <f t="shared" si="56"/>
        <v>0.93313274288844283</v>
      </c>
      <c r="BF52" s="27">
        <f t="shared" si="57"/>
        <v>3.7325309715537713</v>
      </c>
      <c r="BG52" s="27">
        <f t="shared" si="34"/>
        <v>4.6292784092189452</v>
      </c>
      <c r="BH52" s="28">
        <f t="shared" si="64"/>
        <v>7.1087205337094721</v>
      </c>
      <c r="BI52" s="27">
        <f t="shared" si="36"/>
        <v>-0.4390052801044097</v>
      </c>
      <c r="BJ52" s="27">
        <f t="shared" si="65"/>
        <v>4.166164905883682</v>
      </c>
      <c r="BK52" s="27">
        <f t="shared" si="66"/>
        <v>-0.54077499393376383</v>
      </c>
      <c r="BL52" s="27">
        <f t="shared" si="58"/>
        <v>2.650566036962998</v>
      </c>
      <c r="BM52" s="27">
        <f t="shared" si="67"/>
        <v>4.0643951920543273</v>
      </c>
      <c r="BN52" s="27">
        <f t="shared" si="59"/>
        <v>2.6505660369629425</v>
      </c>
      <c r="BO52" s="27" t="e">
        <f t="shared" si="60"/>
        <v>#NUM!</v>
      </c>
      <c r="BP52" s="27" t="e">
        <f t="shared" si="61"/>
        <v>#NUM!</v>
      </c>
      <c r="BQ52" s="27">
        <f t="shared" si="62"/>
        <v>4.6685432623395862</v>
      </c>
      <c r="BR52" s="27">
        <f t="shared" si="39"/>
        <v>18.1406757935085</v>
      </c>
      <c r="BS52" s="27">
        <f t="shared" si="40"/>
        <v>18.56579356221399</v>
      </c>
      <c r="BT52" s="27">
        <f t="shared" si="63"/>
        <v>4.6210435351443815</v>
      </c>
      <c r="BU52" s="27">
        <f t="shared" si="41"/>
        <v>15.138672076184523</v>
      </c>
      <c r="BV52" s="62">
        <f t="shared" si="42"/>
        <v>4.6293734195012792</v>
      </c>
      <c r="BW52" s="95" t="e">
        <f t="shared" si="43"/>
        <v>#DIV/0!</v>
      </c>
      <c r="BX52" s="95">
        <f t="shared" si="44"/>
        <v>9.3946405711206591</v>
      </c>
      <c r="BY52" s="95" t="e">
        <f t="shared" si="45"/>
        <v>#DIV/0!</v>
      </c>
      <c r="BZ52" s="95">
        <f t="shared" si="46"/>
        <v>9.015598936693241</v>
      </c>
      <c r="CA52" s="103" t="e">
        <f t="shared" si="47"/>
        <v>#DIV/0!</v>
      </c>
      <c r="CB52" s="103">
        <f t="shared" si="47"/>
        <v>13.284664543504189</v>
      </c>
    </row>
    <row r="53" spans="1:80">
      <c r="A53" s="19" t="s">
        <v>53</v>
      </c>
      <c r="B53" s="67">
        <v>1784.66</v>
      </c>
      <c r="C53" s="13">
        <v>261.82666666666665</v>
      </c>
      <c r="D53" s="13">
        <v>145.88</v>
      </c>
      <c r="E53" s="131"/>
      <c r="F53" s="33"/>
      <c r="G53" s="67">
        <v>5.0199999999999996</v>
      </c>
      <c r="H53" s="67">
        <v>3.53</v>
      </c>
      <c r="I53" s="67">
        <v>76471000</v>
      </c>
      <c r="J53" s="91" t="e">
        <f t="shared" si="7"/>
        <v>#DIV/0!</v>
      </c>
      <c r="K53" s="13">
        <v>102.75</v>
      </c>
      <c r="L53" s="13">
        <v>7.0000000000000007E-2</v>
      </c>
      <c r="M53" s="13">
        <v>3.29</v>
      </c>
      <c r="N53" s="13">
        <v>2579200</v>
      </c>
      <c r="O53" s="94">
        <f t="shared" si="8"/>
        <v>8242.4939680104817</v>
      </c>
      <c r="P53" s="86"/>
      <c r="Q53" s="47"/>
      <c r="R53" s="82">
        <v>312915</v>
      </c>
      <c r="S53" s="20"/>
      <c r="T53" s="67">
        <v>116823000</v>
      </c>
      <c r="U53" s="80" t="e">
        <f t="shared" si="9"/>
        <v>#DIV/0!</v>
      </c>
      <c r="V53" s="67">
        <v>3812382.9624999999</v>
      </c>
      <c r="W53" s="80">
        <v>3797575</v>
      </c>
      <c r="X53" s="87">
        <f t="shared" si="10"/>
        <v>12136.123228352748</v>
      </c>
      <c r="Y53" s="100">
        <v>32203.1</v>
      </c>
      <c r="Z53" s="101">
        <f t="shared" si="11"/>
        <v>57471584.446000002</v>
      </c>
      <c r="AA53" s="101" t="e">
        <f t="shared" si="12"/>
        <v>#DIV/0!</v>
      </c>
      <c r="AB53" s="101">
        <f t="shared" si="13"/>
        <v>549167.1030092031</v>
      </c>
      <c r="AC53" s="21">
        <f t="shared" si="14"/>
        <v>1.2549999999999999</v>
      </c>
      <c r="AD53" s="21">
        <f t="shared" si="15"/>
        <v>1.7500000000000002E-2</v>
      </c>
      <c r="AE53" s="21">
        <f t="shared" si="16"/>
        <v>0.88249999999999995</v>
      </c>
      <c r="AF53" s="21">
        <f t="shared" si="17"/>
        <v>0.82250000000000001</v>
      </c>
      <c r="AG53" s="21">
        <f t="shared" si="48"/>
        <v>220.09932883786121</v>
      </c>
      <c r="AH53" s="22">
        <f t="shared" si="18"/>
        <v>104.65227092278482</v>
      </c>
      <c r="AI53" s="21">
        <f t="shared" si="49"/>
        <v>2167.7003713325971</v>
      </c>
      <c r="AJ53" s="22">
        <f t="shared" si="19"/>
        <v>119.63825339612822</v>
      </c>
      <c r="AK53" s="21">
        <f t="shared" si="50"/>
        <v>138.43079249845965</v>
      </c>
      <c r="AL53" s="22">
        <f t="shared" si="20"/>
        <v>103.69926651771088</v>
      </c>
      <c r="AM53" s="22">
        <f t="shared" si="51"/>
        <v>361.76714874010923</v>
      </c>
      <c r="AN53" s="22">
        <f t="shared" si="21"/>
        <v>115.44320776768396</v>
      </c>
      <c r="AO53" s="22">
        <f t="shared" si="22"/>
        <v>94.106542573526497</v>
      </c>
      <c r="AP53" s="25">
        <f t="shared" si="23"/>
        <v>1122.4563902341326</v>
      </c>
      <c r="AQ53" s="26">
        <f t="shared" si="24"/>
        <v>0.59188019048163376</v>
      </c>
      <c r="AR53" s="26">
        <f t="shared" si="25"/>
        <v>59.18801904816339</v>
      </c>
      <c r="AS53" s="26">
        <f t="shared" si="26"/>
        <v>0.55716249936344653</v>
      </c>
      <c r="AT53" s="26">
        <f t="shared" si="52"/>
        <v>-4.3164072972280181</v>
      </c>
      <c r="AU53" s="26">
        <f t="shared" si="27"/>
        <v>55.716249936344653</v>
      </c>
      <c r="AV53" s="26">
        <f t="shared" si="53"/>
        <v>-4.3164072972280154</v>
      </c>
      <c r="AW53" s="26">
        <f t="shared" si="28"/>
        <v>-1.1927611735673249</v>
      </c>
      <c r="AX53" s="26">
        <f t="shared" si="29"/>
        <v>-4.7710446942692997</v>
      </c>
      <c r="AY53" s="22">
        <f t="shared" si="30"/>
        <v>107.80128846723149</v>
      </c>
      <c r="AZ53" s="22">
        <f t="shared" si="31"/>
        <v>102.794598620511</v>
      </c>
      <c r="BA53" s="27">
        <f t="shared" si="32"/>
        <v>4.650643148826509</v>
      </c>
      <c r="BB53" s="27">
        <f t="shared" si="54"/>
        <v>0.87862872806176995</v>
      </c>
      <c r="BC53" s="27">
        <f t="shared" si="55"/>
        <v>3.5145149122470798</v>
      </c>
      <c r="BD53" s="27">
        <f t="shared" si="33"/>
        <v>4.6414950420929246</v>
      </c>
      <c r="BE53" s="27">
        <f t="shared" si="56"/>
        <v>0.81913590262887581</v>
      </c>
      <c r="BF53" s="27">
        <f t="shared" si="57"/>
        <v>3.2765436105155032</v>
      </c>
      <c r="BG53" s="27">
        <f t="shared" si="34"/>
        <v>4.5444275720545795</v>
      </c>
      <c r="BH53" s="28">
        <f t="shared" si="64"/>
        <v>7.0232747682907775</v>
      </c>
      <c r="BI53" s="27">
        <f t="shared" si="36"/>
        <v>-0.52445104552310418</v>
      </c>
      <c r="BJ53" s="27">
        <f t="shared" si="65"/>
        <v>4.0807191404649874</v>
      </c>
      <c r="BK53" s="27">
        <f t="shared" si="66"/>
        <v>-0.58489834127344031</v>
      </c>
      <c r="BL53" s="27">
        <f t="shared" si="58"/>
        <v>-4.4123347339676489</v>
      </c>
      <c r="BM53" s="27">
        <f t="shared" si="67"/>
        <v>4.0202718447146513</v>
      </c>
      <c r="BN53" s="27">
        <f t="shared" si="59"/>
        <v>-4.4123347339676044</v>
      </c>
      <c r="BO53" s="27" t="e">
        <f t="shared" si="60"/>
        <v>#NUM!</v>
      </c>
      <c r="BP53" s="27" t="e">
        <f t="shared" si="61"/>
        <v>#NUM!</v>
      </c>
      <c r="BQ53" s="27">
        <f t="shared" si="62"/>
        <v>4.6802896107896599</v>
      </c>
      <c r="BR53" s="27">
        <f t="shared" si="39"/>
        <v>18.152422141958574</v>
      </c>
      <c r="BS53" s="27">
        <f t="shared" si="40"/>
        <v>18.576170526780853</v>
      </c>
      <c r="BT53" s="27">
        <f t="shared" si="63"/>
        <v>4.6322988533763443</v>
      </c>
      <c r="BU53" s="27">
        <f t="shared" si="41"/>
        <v>15.149873263092458</v>
      </c>
      <c r="BV53" s="62">
        <f t="shared" si="42"/>
        <v>4.6327328090386208</v>
      </c>
      <c r="BW53" s="95" t="e">
        <f t="shared" si="43"/>
        <v>#DIV/0!</v>
      </c>
      <c r="BX53" s="95">
        <f t="shared" si="44"/>
        <v>9.4039416749280988</v>
      </c>
      <c r="BY53" s="95" t="e">
        <f t="shared" si="45"/>
        <v>#DIV/0!</v>
      </c>
      <c r="BZ53" s="95">
        <f t="shared" si="46"/>
        <v>9.0170582431300872</v>
      </c>
      <c r="CA53" s="103" t="e">
        <f t="shared" si="47"/>
        <v>#DIV/0!</v>
      </c>
      <c r="CB53" s="103">
        <f t="shared" si="47"/>
        <v>13.21615805124431</v>
      </c>
    </row>
    <row r="54" spans="1:80">
      <c r="A54" s="19" t="s">
        <v>54</v>
      </c>
      <c r="B54" s="67">
        <v>1805.6</v>
      </c>
      <c r="C54" s="13">
        <v>250.54</v>
      </c>
      <c r="D54" s="13">
        <v>144.13999999999999</v>
      </c>
      <c r="E54" s="131"/>
      <c r="F54" s="33"/>
      <c r="G54" s="67">
        <v>5.27</v>
      </c>
      <c r="H54" s="67">
        <v>3.34</v>
      </c>
      <c r="I54" s="67">
        <v>77112000</v>
      </c>
      <c r="J54" s="91" t="e">
        <f t="shared" si="7"/>
        <v>#DIV/0!</v>
      </c>
      <c r="K54" s="13">
        <v>103.32</v>
      </c>
      <c r="L54" s="13">
        <v>0.1</v>
      </c>
      <c r="M54" s="13">
        <v>2.81</v>
      </c>
      <c r="N54" s="13">
        <v>2596900</v>
      </c>
      <c r="O54" s="94">
        <f t="shared" si="8"/>
        <v>8286.0306247148274</v>
      </c>
      <c r="P54" s="86"/>
      <c r="Q54" s="47"/>
      <c r="R54" s="82">
        <v>313407</v>
      </c>
      <c r="S54" s="20"/>
      <c r="T54" s="67">
        <v>117784000</v>
      </c>
      <c r="U54" s="80" t="e">
        <f t="shared" si="9"/>
        <v>#DIV/0!</v>
      </c>
      <c r="V54" s="67">
        <v>3845995.2524999999</v>
      </c>
      <c r="W54" s="80">
        <v>3818750</v>
      </c>
      <c r="X54" s="87">
        <f t="shared" si="10"/>
        <v>12184.635314463301</v>
      </c>
      <c r="Y54" s="100">
        <v>33371.1</v>
      </c>
      <c r="Z54" s="101">
        <f t="shared" si="11"/>
        <v>60254858.159999996</v>
      </c>
      <c r="AA54" s="101" t="e">
        <f t="shared" si="12"/>
        <v>#DIV/0!</v>
      </c>
      <c r="AB54" s="101">
        <f t="shared" si="13"/>
        <v>570994.74190045951</v>
      </c>
      <c r="AC54" s="21">
        <f t="shared" si="14"/>
        <v>1.3174999999999999</v>
      </c>
      <c r="AD54" s="21">
        <f t="shared" si="15"/>
        <v>2.5000000000000001E-2</v>
      </c>
      <c r="AE54" s="21">
        <f t="shared" si="16"/>
        <v>0.83499999999999996</v>
      </c>
      <c r="AF54" s="21">
        <f t="shared" si="17"/>
        <v>0.70250000000000001</v>
      </c>
      <c r="AG54" s="21">
        <f t="shared" si="48"/>
        <v>221.93715823365736</v>
      </c>
      <c r="AH54" s="22">
        <f t="shared" si="18"/>
        <v>105.52611738499007</v>
      </c>
      <c r="AI54" s="21">
        <f t="shared" si="49"/>
        <v>2240.1015637351061</v>
      </c>
      <c r="AJ54" s="22">
        <f t="shared" si="19"/>
        <v>123.63417105955892</v>
      </c>
      <c r="AK54" s="21">
        <f t="shared" si="50"/>
        <v>139.40326881576135</v>
      </c>
      <c r="AL54" s="22">
        <f t="shared" si="20"/>
        <v>104.42775386499781</v>
      </c>
      <c r="AM54" s="22">
        <f t="shared" si="51"/>
        <v>371.9328056197063</v>
      </c>
      <c r="AN54" s="22">
        <f t="shared" si="21"/>
        <v>118.68716190595588</v>
      </c>
      <c r="AO54" s="22">
        <f t="shared" si="22"/>
        <v>95.210725443927373</v>
      </c>
      <c r="AP54" s="25">
        <f t="shared" si="23"/>
        <v>1134.1342935856637</v>
      </c>
      <c r="AQ54" s="26">
        <f t="shared" si="24"/>
        <v>0.59803804188705789</v>
      </c>
      <c r="AR54" s="26">
        <f t="shared" si="25"/>
        <v>59.803804188705783</v>
      </c>
      <c r="AS54" s="26">
        <f t="shared" si="26"/>
        <v>0.57531731460046298</v>
      </c>
      <c r="AT54" s="26">
        <f t="shared" si="52"/>
        <v>3.2584417037683222</v>
      </c>
      <c r="AU54" s="26">
        <f t="shared" si="27"/>
        <v>57.531731460046295</v>
      </c>
      <c r="AV54" s="26">
        <f t="shared" si="53"/>
        <v>3.2584417037683169</v>
      </c>
      <c r="AW54" s="26">
        <f t="shared" si="28"/>
        <v>-2.4628833078950918</v>
      </c>
      <c r="AX54" s="26">
        <f t="shared" si="29"/>
        <v>-9.8515332315803672</v>
      </c>
      <c r="AY54" s="22">
        <f t="shared" si="30"/>
        <v>108.70490717115186</v>
      </c>
      <c r="AZ54" s="22">
        <f t="shared" si="31"/>
        <v>103.50003611879845</v>
      </c>
      <c r="BA54" s="27">
        <f t="shared" si="32"/>
        <v>4.6589584804302229</v>
      </c>
      <c r="BB54" s="27">
        <f t="shared" si="54"/>
        <v>0.83153316037138936</v>
      </c>
      <c r="BC54" s="27">
        <f t="shared" si="55"/>
        <v>3.3261326414855574</v>
      </c>
      <c r="BD54" s="27">
        <f t="shared" si="33"/>
        <v>4.6484954817376698</v>
      </c>
      <c r="BE54" s="27">
        <f t="shared" si="56"/>
        <v>0.70004396447451711</v>
      </c>
      <c r="BF54" s="27">
        <f t="shared" si="57"/>
        <v>2.8001758578980684</v>
      </c>
      <c r="BG54" s="27">
        <f t="shared" si="34"/>
        <v>4.5560925976775355</v>
      </c>
      <c r="BH54" s="28">
        <f t="shared" si="64"/>
        <v>7.0336249019547648</v>
      </c>
      <c r="BI54" s="27">
        <f t="shared" si="36"/>
        <v>-0.5141009118591171</v>
      </c>
      <c r="BJ54" s="27">
        <f t="shared" si="65"/>
        <v>4.0910692741289738</v>
      </c>
      <c r="BK54" s="27">
        <f t="shared" si="66"/>
        <v>-0.55283353891975096</v>
      </c>
      <c r="BL54" s="27">
        <f t="shared" si="58"/>
        <v>3.2064802353689359</v>
      </c>
      <c r="BM54" s="27">
        <f t="shared" si="67"/>
        <v>4.0523366470683406</v>
      </c>
      <c r="BN54" s="27">
        <f t="shared" si="59"/>
        <v>3.2064802353689359</v>
      </c>
      <c r="BO54" s="27" t="e">
        <f t="shared" si="60"/>
        <v>#NUM!</v>
      </c>
      <c r="BP54" s="27" t="e">
        <f t="shared" si="61"/>
        <v>#NUM!</v>
      </c>
      <c r="BQ54" s="27">
        <f t="shared" si="62"/>
        <v>4.6886369372770265</v>
      </c>
      <c r="BR54" s="27">
        <f t="shared" si="39"/>
        <v>18.160769468445942</v>
      </c>
      <c r="BS54" s="27">
        <f t="shared" si="40"/>
        <v>18.584362996527382</v>
      </c>
      <c r="BT54" s="27">
        <f t="shared" si="63"/>
        <v>4.6378309682276395</v>
      </c>
      <c r="BU54" s="27">
        <f t="shared" si="41"/>
        <v>15.155433701902043</v>
      </c>
      <c r="BV54" s="62">
        <f t="shared" si="42"/>
        <v>4.6395719616792608</v>
      </c>
      <c r="BW54" s="95" t="e">
        <f t="shared" si="43"/>
        <v>#DIV/0!</v>
      </c>
      <c r="BX54" s="95">
        <f t="shared" si="44"/>
        <v>9.4079310365562989</v>
      </c>
      <c r="BY54" s="95" t="e">
        <f t="shared" si="45"/>
        <v>#DIV/0!</v>
      </c>
      <c r="BZ54" s="95">
        <f t="shared" si="46"/>
        <v>9.022326318589343</v>
      </c>
      <c r="CA54" s="103" t="e">
        <f t="shared" si="47"/>
        <v>#DIV/0!</v>
      </c>
      <c r="CB54" s="103">
        <f t="shared" si="47"/>
        <v>13.255135280015116</v>
      </c>
    </row>
    <row r="55" spans="1:80">
      <c r="A55" s="19" t="s">
        <v>55</v>
      </c>
      <c r="B55" s="67">
        <v>1796.75</v>
      </c>
      <c r="C55" s="13">
        <v>246.82333333333335</v>
      </c>
      <c r="D55" s="13">
        <v>140.59</v>
      </c>
      <c r="E55" s="131"/>
      <c r="F55" s="33"/>
      <c r="G55" s="67">
        <v>5.07</v>
      </c>
      <c r="H55" s="67">
        <v>3.11</v>
      </c>
      <c r="I55" s="67">
        <v>77834000</v>
      </c>
      <c r="J55" s="91" t="e">
        <f t="shared" si="7"/>
        <v>#DIV/0!</v>
      </c>
      <c r="K55" s="13">
        <v>103.74</v>
      </c>
      <c r="L55" s="13">
        <v>0.15</v>
      </c>
      <c r="M55" s="13">
        <v>1.88</v>
      </c>
      <c r="N55" s="13">
        <v>2605050</v>
      </c>
      <c r="O55" s="94">
        <f t="shared" si="8"/>
        <v>8298.451834862386</v>
      </c>
      <c r="P55" s="86"/>
      <c r="Q55" s="47"/>
      <c r="R55" s="82">
        <v>313920</v>
      </c>
      <c r="S55" s="20"/>
      <c r="T55" s="67">
        <v>117334000</v>
      </c>
      <c r="U55" s="80" t="e">
        <f t="shared" si="9"/>
        <v>#DIV/0!</v>
      </c>
      <c r="V55" s="67">
        <v>3892449.0225</v>
      </c>
      <c r="W55" s="80">
        <v>3834175</v>
      </c>
      <c r="X55" s="87">
        <f t="shared" si="10"/>
        <v>12213.860219164118</v>
      </c>
      <c r="Y55" s="100">
        <v>34864.5</v>
      </c>
      <c r="Z55" s="101">
        <f t="shared" si="11"/>
        <v>62642790.375</v>
      </c>
      <c r="AA55" s="101" t="e">
        <f t="shared" si="12"/>
        <v>#DIV/0!</v>
      </c>
      <c r="AB55" s="101">
        <f t="shared" si="13"/>
        <v>589043.75334590208</v>
      </c>
      <c r="AC55" s="21">
        <f t="shared" si="14"/>
        <v>1.2675000000000001</v>
      </c>
      <c r="AD55" s="21">
        <f t="shared" si="15"/>
        <v>3.7499999999999999E-2</v>
      </c>
      <c r="AE55" s="21">
        <f t="shared" si="16"/>
        <v>0.77749999999999997</v>
      </c>
      <c r="AF55" s="21">
        <f t="shared" si="17"/>
        <v>0.47</v>
      </c>
      <c r="AG55" s="21">
        <f t="shared" si="48"/>
        <v>223.66271963892407</v>
      </c>
      <c r="AH55" s="22">
        <f t="shared" si="18"/>
        <v>106.34658294765839</v>
      </c>
      <c r="AI55" s="21">
        <f t="shared" si="49"/>
        <v>2309.7687223672679</v>
      </c>
      <c r="AJ55" s="22">
        <f t="shared" si="19"/>
        <v>127.47919377951118</v>
      </c>
      <c r="AK55" s="21">
        <f t="shared" si="50"/>
        <v>140.05846417919543</v>
      </c>
      <c r="AL55" s="22">
        <f t="shared" si="20"/>
        <v>104.91856430816331</v>
      </c>
      <c r="AM55" s="22">
        <f t="shared" si="51"/>
        <v>378.92514236535675</v>
      </c>
      <c r="AN55" s="22">
        <f t="shared" si="21"/>
        <v>120.91848054978782</v>
      </c>
      <c r="AO55" s="22">
        <f t="shared" si="22"/>
        <v>94.744057898414113</v>
      </c>
      <c r="AP55" s="25">
        <f t="shared" si="23"/>
        <v>1125.1318320738808</v>
      </c>
      <c r="AQ55" s="26">
        <f t="shared" si="24"/>
        <v>0.59329097226301097</v>
      </c>
      <c r="AR55" s="26">
        <f t="shared" si="25"/>
        <v>59.329097226301101</v>
      </c>
      <c r="AS55" s="26">
        <f t="shared" si="26"/>
        <v>0.56959768795494747</v>
      </c>
      <c r="AT55" s="26">
        <f t="shared" si="52"/>
        <v>-0.9941690438236821</v>
      </c>
      <c r="AU55" s="26">
        <f t="shared" si="27"/>
        <v>56.959768795494746</v>
      </c>
      <c r="AV55" s="26">
        <f t="shared" si="53"/>
        <v>-0.99416904382367899</v>
      </c>
      <c r="AW55" s="26">
        <f t="shared" si="28"/>
        <v>0.16359627285011946</v>
      </c>
      <c r="AX55" s="26">
        <f t="shared" si="29"/>
        <v>0.65438509140047785</v>
      </c>
      <c r="AY55" s="22">
        <f t="shared" si="30"/>
        <v>109.72271170193271</v>
      </c>
      <c r="AZ55" s="22">
        <f t="shared" si="31"/>
        <v>103.82485620981782</v>
      </c>
      <c r="BA55" s="27">
        <f t="shared" si="32"/>
        <v>4.6667034108776688</v>
      </c>
      <c r="BB55" s="27">
        <f t="shared" si="54"/>
        <v>0.77449304474459524</v>
      </c>
      <c r="BC55" s="27">
        <f t="shared" si="55"/>
        <v>3.097972178978381</v>
      </c>
      <c r="BD55" s="27">
        <f t="shared" si="33"/>
        <v>4.6531844712238009</v>
      </c>
      <c r="BE55" s="27">
        <f t="shared" si="56"/>
        <v>0.46889894861310566</v>
      </c>
      <c r="BF55" s="27">
        <f t="shared" si="57"/>
        <v>1.8755957944524226</v>
      </c>
      <c r="BG55" s="27">
        <f t="shared" si="34"/>
        <v>4.5511791285227616</v>
      </c>
      <c r="BH55" s="28">
        <f t="shared" si="64"/>
        <v>7.025655491838676</v>
      </c>
      <c r="BI55" s="27">
        <f t="shared" si="36"/>
        <v>-0.52207032197520575</v>
      </c>
      <c r="BJ55" s="27">
        <f t="shared" si="65"/>
        <v>4.0830998640128859</v>
      </c>
      <c r="BK55" s="27">
        <f t="shared" si="66"/>
        <v>-0.56282497796046815</v>
      </c>
      <c r="BL55" s="27">
        <f t="shared" si="58"/>
        <v>-0.99914390407171982</v>
      </c>
      <c r="BM55" s="27">
        <f t="shared" si="67"/>
        <v>4.0423452080276228</v>
      </c>
      <c r="BN55" s="27">
        <f t="shared" si="59"/>
        <v>-0.99914390407178644</v>
      </c>
      <c r="BO55" s="27" t="e">
        <f t="shared" si="60"/>
        <v>#NUM!</v>
      </c>
      <c r="BP55" s="27" t="e">
        <f t="shared" si="61"/>
        <v>#NUM!</v>
      </c>
      <c r="BQ55" s="27">
        <f t="shared" si="62"/>
        <v>4.6979563805100124</v>
      </c>
      <c r="BR55" s="27">
        <f t="shared" si="39"/>
        <v>18.170088911678928</v>
      </c>
      <c r="BS55" s="27">
        <f t="shared" si="40"/>
        <v>18.580535126696301</v>
      </c>
      <c r="BT55" s="27">
        <f t="shared" si="63"/>
        <v>4.6418877689232545</v>
      </c>
      <c r="BU55" s="27">
        <f t="shared" si="41"/>
        <v>15.159464845781846</v>
      </c>
      <c r="BV55" s="62">
        <f t="shared" si="42"/>
        <v>4.6427054045875442</v>
      </c>
      <c r="BW55" s="95" t="e">
        <f t="shared" si="43"/>
        <v>#DIV/0!</v>
      </c>
      <c r="BX55" s="95">
        <f t="shared" si="44"/>
        <v>9.4103266694048475</v>
      </c>
      <c r="BY55" s="95" t="e">
        <f t="shared" si="45"/>
        <v>#DIV/0!</v>
      </c>
      <c r="BZ55" s="95">
        <f t="shared" si="46"/>
        <v>9.0238242504663724</v>
      </c>
      <c r="CA55" s="103" t="e">
        <f t="shared" si="47"/>
        <v>#DIV/0!</v>
      </c>
      <c r="CB55" s="103">
        <f t="shared" si="47"/>
        <v>13.286255743993474</v>
      </c>
    </row>
    <row r="56" spans="1:80">
      <c r="A56" s="19" t="s">
        <v>56</v>
      </c>
      <c r="B56" s="67">
        <v>1771.54</v>
      </c>
      <c r="C56" s="13">
        <v>233.65666666666667</v>
      </c>
      <c r="D56" s="13">
        <v>140.82</v>
      </c>
      <c r="E56" s="131"/>
      <c r="F56" s="33"/>
      <c r="G56" s="67">
        <v>4.6500000000000004</v>
      </c>
      <c r="H56" s="67">
        <v>2.72</v>
      </c>
      <c r="I56" s="67">
        <v>78456000</v>
      </c>
      <c r="J56" s="91" t="e">
        <f t="shared" si="7"/>
        <v>#DIV/0!</v>
      </c>
      <c r="K56" s="13">
        <v>104.38</v>
      </c>
      <c r="L56" s="13">
        <v>0.14000000000000001</v>
      </c>
      <c r="M56" s="13">
        <v>1.69</v>
      </c>
      <c r="N56" s="13">
        <v>2617600</v>
      </c>
      <c r="O56" s="94">
        <f t="shared" si="8"/>
        <v>8322.205689723145</v>
      </c>
      <c r="P56" s="86"/>
      <c r="Q56" s="47"/>
      <c r="R56" s="82">
        <v>314532</v>
      </c>
      <c r="S56" s="20"/>
      <c r="T56" s="67">
        <v>118939000</v>
      </c>
      <c r="U56" s="80" t="e">
        <f t="shared" si="9"/>
        <v>#DIV/0!</v>
      </c>
      <c r="V56" s="67">
        <v>3929783.8525</v>
      </c>
      <c r="W56" s="80">
        <v>3857825</v>
      </c>
      <c r="X56" s="87">
        <f t="shared" si="10"/>
        <v>12265.286202993653</v>
      </c>
      <c r="Y56" s="100">
        <v>36461.9</v>
      </c>
      <c r="Z56" s="101">
        <f t="shared" si="11"/>
        <v>64593714.325999998</v>
      </c>
      <c r="AA56" s="101" t="e">
        <f t="shared" si="12"/>
        <v>#DIV/0!</v>
      </c>
      <c r="AB56" s="101">
        <f t="shared" si="13"/>
        <v>603286.36737070605</v>
      </c>
      <c r="AC56" s="21">
        <f t="shared" si="14"/>
        <v>1.1625000000000001</v>
      </c>
      <c r="AD56" s="21">
        <f t="shared" si="15"/>
        <v>3.5000000000000003E-2</v>
      </c>
      <c r="AE56" s="21">
        <f t="shared" si="16"/>
        <v>0.68</v>
      </c>
      <c r="AF56" s="21">
        <f t="shared" si="17"/>
        <v>0.42249999999999999</v>
      </c>
      <c r="AG56" s="21">
        <f t="shared" si="48"/>
        <v>225.18362613246873</v>
      </c>
      <c r="AH56" s="22">
        <f t="shared" si="18"/>
        <v>107.06973971170245</v>
      </c>
      <c r="AI56" s="21">
        <f t="shared" si="49"/>
        <v>2372.5944316156579</v>
      </c>
      <c r="AJ56" s="22">
        <f t="shared" si="19"/>
        <v>130.94662785031389</v>
      </c>
      <c r="AK56" s="21">
        <f t="shared" si="50"/>
        <v>140.65021119035251</v>
      </c>
      <c r="AL56" s="22">
        <f t="shared" si="20"/>
        <v>105.36184524236528</v>
      </c>
      <c r="AM56" s="22">
        <f t="shared" si="51"/>
        <v>385.32897727133127</v>
      </c>
      <c r="AN56" s="22">
        <f t="shared" si="21"/>
        <v>122.96200287107924</v>
      </c>
      <c r="AO56" s="22">
        <f t="shared" si="22"/>
        <v>93.414714528652581</v>
      </c>
      <c r="AP56" s="25">
        <f t="shared" si="23"/>
        <v>1106.5079615761199</v>
      </c>
      <c r="AQ56" s="26">
        <f t="shared" si="24"/>
        <v>0.58347045708431378</v>
      </c>
      <c r="AR56" s="26">
        <f t="shared" si="25"/>
        <v>58.347045708431381</v>
      </c>
      <c r="AS56" s="26">
        <f t="shared" si="26"/>
        <v>0.60267914461389216</v>
      </c>
      <c r="AT56" s="26">
        <f t="shared" si="52"/>
        <v>5.8078635778383418</v>
      </c>
      <c r="AU56" s="26">
        <f t="shared" si="27"/>
        <v>60.267914461389218</v>
      </c>
      <c r="AV56" s="26">
        <f t="shared" si="53"/>
        <v>5.8078635778383472</v>
      </c>
      <c r="AW56" s="26">
        <f t="shared" si="28"/>
        <v>-0.62491123419968764</v>
      </c>
      <c r="AX56" s="26">
        <f t="shared" si="29"/>
        <v>-2.4996449367987505</v>
      </c>
      <c r="AY56" s="22">
        <f t="shared" si="30"/>
        <v>110.59954607609571</v>
      </c>
      <c r="AZ56" s="22">
        <f t="shared" si="31"/>
        <v>104.32503929476178</v>
      </c>
      <c r="BA56" s="27">
        <f t="shared" si="32"/>
        <v>4.6734803951566928</v>
      </c>
      <c r="BB56" s="27">
        <f t="shared" si="54"/>
        <v>0.67769842790239565</v>
      </c>
      <c r="BC56" s="27">
        <f t="shared" si="55"/>
        <v>2.7107937116095826</v>
      </c>
      <c r="BD56" s="27">
        <f t="shared" si="33"/>
        <v>4.6574005709715385</v>
      </c>
      <c r="BE56" s="27">
        <f t="shared" si="56"/>
        <v>0.42160997477376227</v>
      </c>
      <c r="BF56" s="27">
        <f t="shared" si="57"/>
        <v>1.6864398990950491</v>
      </c>
      <c r="BG56" s="27">
        <f t="shared" si="34"/>
        <v>4.5370488759595062</v>
      </c>
      <c r="BH56" s="28">
        <f t="shared" si="64"/>
        <v>7.0089643547441343</v>
      </c>
      <c r="BI56" s="27">
        <f t="shared" si="36"/>
        <v>-0.53876145906974793</v>
      </c>
      <c r="BJ56" s="27">
        <f t="shared" si="65"/>
        <v>4.0664087269183433</v>
      </c>
      <c r="BK56" s="27">
        <f t="shared" si="66"/>
        <v>-0.50637032235401191</v>
      </c>
      <c r="BL56" s="27">
        <f t="shared" si="58"/>
        <v>5.6454655606456239</v>
      </c>
      <c r="BM56" s="27">
        <f t="shared" si="67"/>
        <v>4.0987998636340794</v>
      </c>
      <c r="BN56" s="27">
        <f t="shared" si="59"/>
        <v>5.6454655606456683</v>
      </c>
      <c r="BO56" s="27" t="e">
        <f t="shared" si="60"/>
        <v>#NUM!</v>
      </c>
      <c r="BP56" s="27" t="e">
        <f t="shared" si="61"/>
        <v>#NUM!</v>
      </c>
      <c r="BQ56" s="27">
        <f t="shared" si="62"/>
        <v>4.7059159848853795</v>
      </c>
      <c r="BR56" s="27">
        <f t="shared" si="39"/>
        <v>18.178048516054293</v>
      </c>
      <c r="BS56" s="27">
        <f t="shared" si="40"/>
        <v>18.594121314606905</v>
      </c>
      <c r="BT56" s="27">
        <f t="shared" si="63"/>
        <v>4.6480380862152675</v>
      </c>
      <c r="BU56" s="27">
        <f t="shared" si="41"/>
        <v>15.165614111128697</v>
      </c>
      <c r="BV56" s="62">
        <f t="shared" si="42"/>
        <v>4.6475114031347395</v>
      </c>
      <c r="BW56" s="95" t="e">
        <f t="shared" si="43"/>
        <v>#DIV/0!</v>
      </c>
      <c r="BX56" s="95">
        <f t="shared" si="44"/>
        <v>9.4145282913566284</v>
      </c>
      <c r="BY56" s="95" t="e">
        <f t="shared" si="45"/>
        <v>#DIV/0!</v>
      </c>
      <c r="BZ56" s="95">
        <f t="shared" si="46"/>
        <v>9.0266826056184968</v>
      </c>
      <c r="CA56" s="103" t="e">
        <f t="shared" si="47"/>
        <v>#DIV/0!</v>
      </c>
      <c r="CB56" s="103">
        <f t="shared" si="47"/>
        <v>13.310147267406935</v>
      </c>
    </row>
    <row r="57" spans="1:80">
      <c r="A57" s="19" t="s">
        <v>57</v>
      </c>
      <c r="B57" s="67">
        <v>1832.2</v>
      </c>
      <c r="C57" s="13">
        <v>240.4</v>
      </c>
      <c r="D57" s="13">
        <v>139.94</v>
      </c>
      <c r="E57" s="131"/>
      <c r="F57" s="33"/>
      <c r="G57" s="67">
        <v>3.95</v>
      </c>
      <c r="H57" s="67">
        <v>1.93</v>
      </c>
      <c r="I57" s="67">
        <v>78885000</v>
      </c>
      <c r="J57" s="91" t="e">
        <f t="shared" si="7"/>
        <v>#DIV/0!</v>
      </c>
      <c r="K57" s="13">
        <v>104.39</v>
      </c>
      <c r="L57" s="13">
        <v>0.16</v>
      </c>
      <c r="M57" s="13">
        <v>1.88</v>
      </c>
      <c r="N57" s="13">
        <v>2630150</v>
      </c>
      <c r="O57" s="94">
        <f t="shared" si="8"/>
        <v>8346.3704879016277</v>
      </c>
      <c r="P57" s="86"/>
      <c r="Q57" s="47"/>
      <c r="R57" s="82">
        <v>315125</v>
      </c>
      <c r="S57" s="20"/>
      <c r="T57" s="67">
        <v>120122000</v>
      </c>
      <c r="U57" s="80" t="e">
        <f t="shared" si="9"/>
        <v>#DIV/0!</v>
      </c>
      <c r="V57" s="67">
        <v>3957754.1575000002</v>
      </c>
      <c r="W57" s="80">
        <v>3858425</v>
      </c>
      <c r="X57" s="87">
        <f t="shared" si="10"/>
        <v>12244.109480364936</v>
      </c>
      <c r="Y57" s="100">
        <v>38347.300000000003</v>
      </c>
      <c r="Z57" s="101">
        <f t="shared" si="11"/>
        <v>70259923.060000002</v>
      </c>
      <c r="AA57" s="101" t="e">
        <f t="shared" si="12"/>
        <v>#DIV/0!</v>
      </c>
      <c r="AB57" s="101">
        <f t="shared" si="13"/>
        <v>653056.10119255353</v>
      </c>
      <c r="AC57" s="21">
        <f t="shared" si="14"/>
        <v>0.98750000000000004</v>
      </c>
      <c r="AD57" s="21">
        <f t="shared" si="15"/>
        <v>0.04</v>
      </c>
      <c r="AE57" s="21">
        <f t="shared" si="16"/>
        <v>0.48249999999999998</v>
      </c>
      <c r="AF57" s="21">
        <f t="shared" si="17"/>
        <v>0.47</v>
      </c>
      <c r="AG57" s="21">
        <f t="shared" si="48"/>
        <v>226.27013712855791</v>
      </c>
      <c r="AH57" s="22">
        <f t="shared" si="18"/>
        <v>107.58635120581144</v>
      </c>
      <c r="AI57" s="21">
        <f t="shared" si="49"/>
        <v>2418.3855041458405</v>
      </c>
      <c r="AJ57" s="22">
        <f t="shared" si="19"/>
        <v>133.47389776782498</v>
      </c>
      <c r="AK57" s="21">
        <f t="shared" si="50"/>
        <v>141.31126718294715</v>
      </c>
      <c r="AL57" s="22">
        <f t="shared" si="20"/>
        <v>105.85704591500438</v>
      </c>
      <c r="AM57" s="22">
        <f t="shared" si="51"/>
        <v>392.57316204403224</v>
      </c>
      <c r="AN57" s="22">
        <f t="shared" si="21"/>
        <v>125.27368852505552</v>
      </c>
      <c r="AO57" s="22">
        <f t="shared" si="22"/>
        <v>96.61336462027235</v>
      </c>
      <c r="AP57" s="25">
        <f t="shared" si="23"/>
        <v>1144.2539745556121</v>
      </c>
      <c r="AQ57" s="26">
        <f t="shared" si="24"/>
        <v>0.60337423022561509</v>
      </c>
      <c r="AR57" s="26">
        <f t="shared" si="25"/>
        <v>60.337423022561509</v>
      </c>
      <c r="AS57" s="26">
        <f t="shared" si="26"/>
        <v>0.58211314475873543</v>
      </c>
      <c r="AT57" s="26">
        <f t="shared" si="52"/>
        <v>-3.412429323123896</v>
      </c>
      <c r="AU57" s="26">
        <f t="shared" si="27"/>
        <v>58.211314475873543</v>
      </c>
      <c r="AV57" s="26">
        <f t="shared" si="53"/>
        <v>-3.4124293231238991</v>
      </c>
      <c r="AW57" s="26">
        <f t="shared" si="28"/>
        <v>-0.66457053022724866</v>
      </c>
      <c r="AX57" s="26">
        <f t="shared" si="29"/>
        <v>-2.6582821209089946</v>
      </c>
      <c r="AY57" s="22">
        <f t="shared" si="30"/>
        <v>111.20430804798625</v>
      </c>
      <c r="AZ57" s="22">
        <f t="shared" si="31"/>
        <v>104.82522237970574</v>
      </c>
      <c r="BA57" s="27">
        <f t="shared" si="32"/>
        <v>4.6782937921522221</v>
      </c>
      <c r="BB57" s="27">
        <f t="shared" si="54"/>
        <v>0.48133969955292955</v>
      </c>
      <c r="BC57" s="27">
        <f t="shared" si="55"/>
        <v>1.9253587982117182</v>
      </c>
      <c r="BD57" s="27">
        <f t="shared" si="33"/>
        <v>4.6620895604576695</v>
      </c>
      <c r="BE57" s="27">
        <f t="shared" si="56"/>
        <v>0.46889894861310566</v>
      </c>
      <c r="BF57" s="27">
        <f t="shared" si="57"/>
        <v>1.8755957944524226</v>
      </c>
      <c r="BG57" s="27">
        <f t="shared" si="34"/>
        <v>4.5707170817553182</v>
      </c>
      <c r="BH57" s="28">
        <f t="shared" si="64"/>
        <v>7.042508153030548</v>
      </c>
      <c r="BI57" s="27">
        <f t="shared" si="36"/>
        <v>-0.50521766078333374</v>
      </c>
      <c r="BJ57" s="27">
        <f t="shared" si="65"/>
        <v>4.0999525252047579</v>
      </c>
      <c r="BK57" s="27">
        <f t="shared" si="66"/>
        <v>-0.54109044334330181</v>
      </c>
      <c r="BL57" s="27">
        <f t="shared" si="58"/>
        <v>-3.4720120989289893</v>
      </c>
      <c r="BM57" s="27">
        <f t="shared" si="67"/>
        <v>4.0640797426447897</v>
      </c>
      <c r="BN57" s="27">
        <f t="shared" si="59"/>
        <v>-3.4720120989289782</v>
      </c>
      <c r="BO57" s="27" t="e">
        <f t="shared" si="60"/>
        <v>#NUM!</v>
      </c>
      <c r="BP57" s="27" t="e">
        <f t="shared" si="61"/>
        <v>#NUM!</v>
      </c>
      <c r="BQ57" s="27">
        <f t="shared" si="62"/>
        <v>4.7113691225047774</v>
      </c>
      <c r="BR57" s="27">
        <f t="shared" si="39"/>
        <v>18.183501653673691</v>
      </c>
      <c r="BS57" s="27">
        <f t="shared" si="40"/>
        <v>18.604018450957444</v>
      </c>
      <c r="BT57" s="27">
        <f t="shared" si="63"/>
        <v>4.648133885420207</v>
      </c>
      <c r="BU57" s="27">
        <f t="shared" si="41"/>
        <v>15.165769627085595</v>
      </c>
      <c r="BV57" s="62">
        <f t="shared" si="42"/>
        <v>4.6522944144922649</v>
      </c>
      <c r="BW57" s="95" t="e">
        <f t="shared" si="43"/>
        <v>#DIV/0!</v>
      </c>
      <c r="BX57" s="95">
        <f t="shared" si="44"/>
        <v>9.4128002415775107</v>
      </c>
      <c r="BY57" s="95" t="e">
        <f t="shared" si="45"/>
        <v>#DIV/0!</v>
      </c>
      <c r="BZ57" s="95">
        <f t="shared" si="46"/>
        <v>9.0295820512400073</v>
      </c>
      <c r="CA57" s="103" t="e">
        <f t="shared" si="47"/>
        <v>#DIV/0!</v>
      </c>
      <c r="CB57" s="103">
        <f t="shared" si="47"/>
        <v>13.3894183175737</v>
      </c>
    </row>
    <row r="58" spans="1:80">
      <c r="A58" s="19" t="s">
        <v>58</v>
      </c>
      <c r="B58" s="67">
        <v>1928.27</v>
      </c>
      <c r="C58" s="13">
        <v>239.84333333333333</v>
      </c>
      <c r="D58" s="13">
        <v>139.01</v>
      </c>
      <c r="E58" s="131"/>
      <c r="F58" s="33"/>
      <c r="G58" s="67">
        <v>3.16</v>
      </c>
      <c r="H58" s="67">
        <v>2.06</v>
      </c>
      <c r="I58" s="67">
        <v>80118000</v>
      </c>
      <c r="J58" s="91" t="e">
        <f t="shared" si="7"/>
        <v>#DIV/0!</v>
      </c>
      <c r="K58" s="13">
        <v>105.1</v>
      </c>
      <c r="L58" s="13">
        <v>0.14000000000000001</v>
      </c>
      <c r="M58" s="13">
        <v>1.68</v>
      </c>
      <c r="N58" s="13">
        <v>2653425</v>
      </c>
      <c r="O58" s="94">
        <f t="shared" si="8"/>
        <v>8407.0242696914011</v>
      </c>
      <c r="P58" s="86"/>
      <c r="Q58" s="47"/>
      <c r="R58" s="82">
        <v>315620</v>
      </c>
      <c r="S58" s="20"/>
      <c r="T58" s="67">
        <v>123300000</v>
      </c>
      <c r="U58" s="80" t="e">
        <f t="shared" si="9"/>
        <v>#DIV/0!</v>
      </c>
      <c r="V58" s="67">
        <v>3997847.68</v>
      </c>
      <c r="W58" s="80">
        <v>3884600</v>
      </c>
      <c r="X58" s="87">
        <f t="shared" si="10"/>
        <v>12307.838540016477</v>
      </c>
      <c r="Y58" s="100">
        <v>39957.800000000003</v>
      </c>
      <c r="Z58" s="101">
        <f t="shared" si="11"/>
        <v>77049427.006000012</v>
      </c>
      <c r="AA58" s="101" t="e">
        <f t="shared" si="12"/>
        <v>#DIV/0!</v>
      </c>
      <c r="AB58" s="101">
        <f t="shared" si="13"/>
        <v>712494.23993737798</v>
      </c>
      <c r="AC58" s="21">
        <f t="shared" si="14"/>
        <v>0.79</v>
      </c>
      <c r="AD58" s="21">
        <f t="shared" si="15"/>
        <v>3.5000000000000003E-2</v>
      </c>
      <c r="AE58" s="21">
        <f t="shared" si="16"/>
        <v>0.51500000000000001</v>
      </c>
      <c r="AF58" s="21">
        <f t="shared" si="17"/>
        <v>0.42</v>
      </c>
      <c r="AG58" s="21">
        <f t="shared" si="48"/>
        <v>227.43542833476997</v>
      </c>
      <c r="AH58" s="22">
        <f t="shared" si="18"/>
        <v>108.14042091452134</v>
      </c>
      <c r="AI58" s="21">
        <f t="shared" si="49"/>
        <v>2468.2042455312449</v>
      </c>
      <c r="AJ58" s="22">
        <f t="shared" si="19"/>
        <v>136.22346006184219</v>
      </c>
      <c r="AK58" s="21">
        <f t="shared" si="50"/>
        <v>141.90477450511551</v>
      </c>
      <c r="AL58" s="22">
        <f t="shared" si="20"/>
        <v>106.3016455078474</v>
      </c>
      <c r="AM58" s="22">
        <f t="shared" si="51"/>
        <v>399.16839116637198</v>
      </c>
      <c r="AN58" s="22">
        <f t="shared" si="21"/>
        <v>127.37828649227643</v>
      </c>
      <c r="AO58" s="22">
        <f t="shared" si="22"/>
        <v>101.67921220190621</v>
      </c>
      <c r="AP58" s="25">
        <f t="shared" si="23"/>
        <v>1203.1138751708143</v>
      </c>
      <c r="AQ58" s="26">
        <f t="shared" si="24"/>
        <v>0.63441152440556003</v>
      </c>
      <c r="AR58" s="26">
        <f t="shared" si="25"/>
        <v>63.441152440556003</v>
      </c>
      <c r="AS58" s="26">
        <f t="shared" si="26"/>
        <v>0.57958667463483104</v>
      </c>
      <c r="AT58" s="26">
        <f t="shared" si="52"/>
        <v>-0.43401701999901054</v>
      </c>
      <c r="AU58" s="26">
        <f t="shared" si="27"/>
        <v>57.958667463483103</v>
      </c>
      <c r="AV58" s="26">
        <f t="shared" si="53"/>
        <v>-0.43401701999901277</v>
      </c>
      <c r="AW58" s="26">
        <f t="shared" si="28"/>
        <v>0.85605352132940293</v>
      </c>
      <c r="AX58" s="26">
        <f t="shared" si="29"/>
        <v>3.4242140853176117</v>
      </c>
      <c r="AY58" s="22">
        <f t="shared" si="30"/>
        <v>112.94247007908427</v>
      </c>
      <c r="AZ58" s="22">
        <f t="shared" si="31"/>
        <v>105.75285276234079</v>
      </c>
      <c r="BA58" s="27">
        <f t="shared" si="32"/>
        <v>4.6834305762573747</v>
      </c>
      <c r="BB58" s="27">
        <f t="shared" si="54"/>
        <v>0.51367841051526142</v>
      </c>
      <c r="BC58" s="27">
        <f t="shared" si="55"/>
        <v>2.0547136420610457</v>
      </c>
      <c r="BD58" s="27">
        <f t="shared" si="33"/>
        <v>4.666280765076138</v>
      </c>
      <c r="BE58" s="27">
        <f t="shared" si="56"/>
        <v>0.41912046184684471</v>
      </c>
      <c r="BF58" s="27">
        <f t="shared" si="57"/>
        <v>1.6764818473873788</v>
      </c>
      <c r="BG58" s="27">
        <f t="shared" si="34"/>
        <v>4.6218228790335818</v>
      </c>
      <c r="BH58" s="28">
        <f t="shared" si="64"/>
        <v>7.0926683708221274</v>
      </c>
      <c r="BI58" s="27">
        <f t="shared" si="36"/>
        <v>-0.45505744299175405</v>
      </c>
      <c r="BJ58" s="27">
        <f t="shared" si="65"/>
        <v>4.1501127429963374</v>
      </c>
      <c r="BK58" s="27">
        <f t="shared" si="66"/>
        <v>-0.54544005942303297</v>
      </c>
      <c r="BL58" s="27">
        <f t="shared" si="58"/>
        <v>-0.43496160797311667</v>
      </c>
      <c r="BM58" s="27">
        <f t="shared" si="67"/>
        <v>4.0597301265650581</v>
      </c>
      <c r="BN58" s="27">
        <f t="shared" si="59"/>
        <v>-0.43496160797316108</v>
      </c>
      <c r="BO58" s="27" t="e">
        <f t="shared" si="60"/>
        <v>#NUM!</v>
      </c>
      <c r="BP58" s="27" t="e">
        <f t="shared" si="61"/>
        <v>#NUM!</v>
      </c>
      <c r="BQ58" s="27">
        <f t="shared" si="62"/>
        <v>4.7268785747252418</v>
      </c>
      <c r="BR58" s="27">
        <f t="shared" si="39"/>
        <v>18.199011105894154</v>
      </c>
      <c r="BS58" s="27">
        <f t="shared" si="40"/>
        <v>18.630130968134573</v>
      </c>
      <c r="BT58" s="27">
        <f t="shared" si="63"/>
        <v>4.6549122778829055</v>
      </c>
      <c r="BU58" s="27">
        <f t="shared" si="41"/>
        <v>15.17253057638017</v>
      </c>
      <c r="BV58" s="62">
        <f t="shared" si="42"/>
        <v>4.6611047940385646</v>
      </c>
      <c r="BW58" s="95" t="e">
        <f t="shared" si="43"/>
        <v>#DIV/0!</v>
      </c>
      <c r="BX58" s="95">
        <f t="shared" si="44"/>
        <v>9.4179916180601833</v>
      </c>
      <c r="BY58" s="95" t="e">
        <f t="shared" si="45"/>
        <v>#DIV/0!</v>
      </c>
      <c r="BZ58" s="95">
        <f t="shared" si="46"/>
        <v>9.0368228579744034</v>
      </c>
      <c r="CA58" s="103" t="e">
        <f t="shared" si="47"/>
        <v>#DIV/0!</v>
      </c>
      <c r="CB58" s="103">
        <f t="shared" si="47"/>
        <v>13.476527106793847</v>
      </c>
    </row>
    <row r="59" spans="1:80">
      <c r="A59" s="19" t="s">
        <v>59</v>
      </c>
      <c r="B59" s="67">
        <v>1914.65</v>
      </c>
      <c r="C59" s="13">
        <v>241.87</v>
      </c>
      <c r="D59" s="13">
        <v>140.19999999999999</v>
      </c>
      <c r="E59" s="131"/>
      <c r="F59" s="33"/>
      <c r="G59" s="67">
        <v>3.24</v>
      </c>
      <c r="H59" s="67">
        <v>2.2400000000000002</v>
      </c>
      <c r="I59" s="67">
        <v>80986000</v>
      </c>
      <c r="J59" s="91" t="e">
        <f t="shared" si="7"/>
        <v>#DIV/0!</v>
      </c>
      <c r="K59" s="13">
        <v>105.56</v>
      </c>
      <c r="L59" s="13">
        <v>0.11</v>
      </c>
      <c r="M59" s="13">
        <v>1.39</v>
      </c>
      <c r="N59" s="13">
        <v>2665100</v>
      </c>
      <c r="O59" s="94">
        <f t="shared" si="8"/>
        <v>8430.1258935914466</v>
      </c>
      <c r="P59" s="86"/>
      <c r="Q59" s="47"/>
      <c r="R59" s="82">
        <v>316140</v>
      </c>
      <c r="S59" s="20"/>
      <c r="T59" s="67">
        <v>124518000</v>
      </c>
      <c r="U59" s="80" t="e">
        <f t="shared" si="9"/>
        <v>#DIV/0!</v>
      </c>
      <c r="V59" s="67">
        <v>3967723.855</v>
      </c>
      <c r="W59" s="80">
        <v>3901650</v>
      </c>
      <c r="X59" s="87">
        <f t="shared" si="10"/>
        <v>12341.525906244069</v>
      </c>
      <c r="Y59" s="100">
        <v>42161.7</v>
      </c>
      <c r="Z59" s="101">
        <f t="shared" si="11"/>
        <v>80724898.905000001</v>
      </c>
      <c r="AA59" s="101" t="e">
        <f t="shared" si="12"/>
        <v>#DIV/0!</v>
      </c>
      <c r="AB59" s="101">
        <f t="shared" si="13"/>
        <v>742325.17524393159</v>
      </c>
      <c r="AC59" s="21">
        <f t="shared" si="14"/>
        <v>0.81</v>
      </c>
      <c r="AD59" s="21">
        <f t="shared" si="15"/>
        <v>2.75E-2</v>
      </c>
      <c r="AE59" s="21">
        <f t="shared" si="16"/>
        <v>0.56000000000000005</v>
      </c>
      <c r="AF59" s="21">
        <f t="shared" si="17"/>
        <v>0.34749999999999998</v>
      </c>
      <c r="AG59" s="21">
        <f t="shared" si="48"/>
        <v>228.7090667334447</v>
      </c>
      <c r="AH59" s="22">
        <f t="shared" si="18"/>
        <v>108.74600727164267</v>
      </c>
      <c r="AI59" s="21">
        <f t="shared" si="49"/>
        <v>2523.4920206311449</v>
      </c>
      <c r="AJ59" s="22">
        <f t="shared" si="19"/>
        <v>139.27486556722747</v>
      </c>
      <c r="AK59" s="21">
        <f t="shared" si="50"/>
        <v>142.39789359652076</v>
      </c>
      <c r="AL59" s="22">
        <f t="shared" si="20"/>
        <v>106.67104372598712</v>
      </c>
      <c r="AM59" s="22">
        <f t="shared" si="51"/>
        <v>404.71683180358457</v>
      </c>
      <c r="AN59" s="22">
        <f t="shared" si="21"/>
        <v>129.14884467451907</v>
      </c>
      <c r="AO59" s="22">
        <f t="shared" si="22"/>
        <v>100.96101875898071</v>
      </c>
      <c r="AP59" s="25">
        <f t="shared" si="23"/>
        <v>1192.0914674202086</v>
      </c>
      <c r="AQ59" s="26">
        <f t="shared" si="24"/>
        <v>0.62859932104892546</v>
      </c>
      <c r="AR59" s="26">
        <f t="shared" si="25"/>
        <v>62.859932104892543</v>
      </c>
      <c r="AS59" s="26">
        <f t="shared" si="26"/>
        <v>0.57965022532765531</v>
      </c>
      <c r="AT59" s="26">
        <f t="shared" si="52"/>
        <v>1.0964829870235697E-2</v>
      </c>
      <c r="AU59" s="26">
        <f t="shared" si="27"/>
        <v>57.965022532765531</v>
      </c>
      <c r="AV59" s="26">
        <f t="shared" si="53"/>
        <v>1.0964829870237995E-2</v>
      </c>
      <c r="AW59" s="26">
        <f t="shared" si="28"/>
        <v>1.2339514978602084</v>
      </c>
      <c r="AX59" s="26">
        <f t="shared" si="29"/>
        <v>4.9358059914408337</v>
      </c>
      <c r="AY59" s="22">
        <f t="shared" si="30"/>
        <v>114.16609103852716</v>
      </c>
      <c r="AZ59" s="22">
        <f t="shared" si="31"/>
        <v>106.21816252462928</v>
      </c>
      <c r="BA59" s="27">
        <f t="shared" si="32"/>
        <v>4.6890149545512747</v>
      </c>
      <c r="BB59" s="27">
        <f t="shared" si="54"/>
        <v>0.55843782939000164</v>
      </c>
      <c r="BC59" s="27">
        <f t="shared" si="55"/>
        <v>2.2337513175600066</v>
      </c>
      <c r="BD59" s="27">
        <f t="shared" si="33"/>
        <v>4.6697497412148818</v>
      </c>
      <c r="BE59" s="27">
        <f t="shared" si="56"/>
        <v>0.34689761387438622</v>
      </c>
      <c r="BF59" s="27">
        <f t="shared" si="57"/>
        <v>1.3875904554975449</v>
      </c>
      <c r="BG59" s="27">
        <f t="shared" si="34"/>
        <v>4.6147344894608979</v>
      </c>
      <c r="BH59" s="28">
        <f t="shared" si="64"/>
        <v>7.0834645790942874</v>
      </c>
      <c r="BI59" s="27">
        <f t="shared" si="36"/>
        <v>-0.46426123471959441</v>
      </c>
      <c r="BJ59" s="27">
        <f t="shared" si="65"/>
        <v>4.1409089512684965</v>
      </c>
      <c r="BK59" s="27">
        <f t="shared" si="66"/>
        <v>-0.54533041713526598</v>
      </c>
      <c r="BL59" s="27">
        <f t="shared" si="58"/>
        <v>1.096422877669978E-2</v>
      </c>
      <c r="BM59" s="27">
        <f t="shared" si="67"/>
        <v>4.0598397688528252</v>
      </c>
      <c r="BN59" s="27">
        <f t="shared" si="59"/>
        <v>1.0964228776710883E-2</v>
      </c>
      <c r="BO59" s="27" t="e">
        <f t="shared" si="60"/>
        <v>#NUM!</v>
      </c>
      <c r="BP59" s="27" t="e">
        <f t="shared" si="61"/>
        <v>#NUM!</v>
      </c>
      <c r="BQ59" s="27">
        <f t="shared" si="62"/>
        <v>4.737654327023157</v>
      </c>
      <c r="BR59" s="27">
        <f t="shared" si="39"/>
        <v>18.209786858192071</v>
      </c>
      <c r="BS59" s="27">
        <f t="shared" si="40"/>
        <v>18.639960841731853</v>
      </c>
      <c r="BT59" s="27">
        <f t="shared" si="63"/>
        <v>4.6592795116351233</v>
      </c>
      <c r="BU59" s="27">
        <f t="shared" si="41"/>
        <v>15.176910098551145</v>
      </c>
      <c r="BV59" s="62">
        <f t="shared" si="42"/>
        <v>4.6654951160744274</v>
      </c>
      <c r="BW59" s="95" t="e">
        <f t="shared" si="43"/>
        <v>#DIV/0!</v>
      </c>
      <c r="BX59" s="95">
        <f t="shared" si="44"/>
        <v>9.4207249451018953</v>
      </c>
      <c r="BY59" s="95" t="e">
        <f t="shared" si="45"/>
        <v>#DIV/0!</v>
      </c>
      <c r="BZ59" s="95">
        <f t="shared" si="46"/>
        <v>9.0395669848810023</v>
      </c>
      <c r="CA59" s="103" t="e">
        <f t="shared" si="47"/>
        <v>#DIV/0!</v>
      </c>
      <c r="CB59" s="103">
        <f t="shared" si="47"/>
        <v>13.517542667718368</v>
      </c>
    </row>
    <row r="60" spans="1:80">
      <c r="A60" s="19" t="s">
        <v>60</v>
      </c>
      <c r="B60" s="67">
        <v>1922.56</v>
      </c>
      <c r="C60" s="13">
        <v>245.75</v>
      </c>
      <c r="D60" s="13">
        <v>141.93</v>
      </c>
      <c r="E60" s="131"/>
      <c r="F60" s="33"/>
      <c r="G60" s="67">
        <v>3.25</v>
      </c>
      <c r="H60" s="67">
        <v>1.84</v>
      </c>
      <c r="I60" s="67">
        <v>81812000</v>
      </c>
      <c r="J60" s="91" t="e">
        <f t="shared" si="7"/>
        <v>#DIV/0!</v>
      </c>
      <c r="K60" s="13">
        <v>106.73</v>
      </c>
      <c r="L60" s="13">
        <v>0.08</v>
      </c>
      <c r="M60" s="13">
        <v>1.55</v>
      </c>
      <c r="N60" s="13">
        <v>2678325</v>
      </c>
      <c r="O60" s="94">
        <f t="shared" si="8"/>
        <v>8455.5364730989986</v>
      </c>
      <c r="P60" s="86"/>
      <c r="Q60" s="47"/>
      <c r="R60" s="82">
        <v>316754</v>
      </c>
      <c r="S60" s="20"/>
      <c r="T60" s="67">
        <v>126184000</v>
      </c>
      <c r="U60" s="80" t="e">
        <f t="shared" si="9"/>
        <v>#DIV/0!</v>
      </c>
      <c r="V60" s="67">
        <v>4055112.02</v>
      </c>
      <c r="W60" s="80">
        <v>3944975</v>
      </c>
      <c r="X60" s="87">
        <f t="shared" si="10"/>
        <v>12454.381002291999</v>
      </c>
      <c r="Y60" s="100">
        <v>42775.9</v>
      </c>
      <c r="Z60" s="101">
        <f t="shared" si="11"/>
        <v>82239234.304000005</v>
      </c>
      <c r="AA60" s="101" t="e">
        <f t="shared" si="12"/>
        <v>#DIV/0!</v>
      </c>
      <c r="AB60" s="101">
        <f t="shared" si="13"/>
        <v>752787.78590671148</v>
      </c>
      <c r="AC60" s="21">
        <f t="shared" si="14"/>
        <v>0.8125</v>
      </c>
      <c r="AD60" s="21">
        <f t="shared" si="15"/>
        <v>0.02</v>
      </c>
      <c r="AE60" s="21">
        <f t="shared" si="16"/>
        <v>0.46</v>
      </c>
      <c r="AF60" s="21">
        <f t="shared" si="17"/>
        <v>0.38750000000000001</v>
      </c>
      <c r="AG60" s="21">
        <f t="shared" si="48"/>
        <v>229.76112844041853</v>
      </c>
      <c r="AH60" s="22">
        <f t="shared" si="18"/>
        <v>109.24623890509221</v>
      </c>
      <c r="AI60" s="21">
        <f t="shared" si="49"/>
        <v>2569.9242738107578</v>
      </c>
      <c r="AJ60" s="22">
        <f t="shared" si="19"/>
        <v>141.83752309366443</v>
      </c>
      <c r="AK60" s="21">
        <f t="shared" si="50"/>
        <v>142.94968543420728</v>
      </c>
      <c r="AL60" s="22">
        <f t="shared" si="20"/>
        <v>107.08439402042534</v>
      </c>
      <c r="AM60" s="22">
        <f t="shared" si="51"/>
        <v>410.98994269654014</v>
      </c>
      <c r="AN60" s="22">
        <f t="shared" si="21"/>
        <v>131.15065176697414</v>
      </c>
      <c r="AO60" s="22">
        <f t="shared" si="22"/>
        <v>101.37811935615697</v>
      </c>
      <c r="AP60" s="25">
        <f t="shared" si="23"/>
        <v>1196.1524958285449</v>
      </c>
      <c r="AQ60" s="26">
        <f t="shared" si="24"/>
        <v>0.63074073365861816</v>
      </c>
      <c r="AR60" s="26">
        <f t="shared" si="25"/>
        <v>63.074073365861821</v>
      </c>
      <c r="AS60" s="26">
        <f t="shared" si="26"/>
        <v>0.57753814852492369</v>
      </c>
      <c r="AT60" s="26">
        <f t="shared" si="52"/>
        <v>-0.36437091032574703</v>
      </c>
      <c r="AU60" s="26">
        <f t="shared" si="27"/>
        <v>57.753814852492368</v>
      </c>
      <c r="AV60" s="26">
        <f t="shared" si="53"/>
        <v>-0.36437091032574703</v>
      </c>
      <c r="AW60" s="26">
        <f t="shared" si="28"/>
        <v>-0.4650179666032539</v>
      </c>
      <c r="AX60" s="26">
        <f t="shared" si="29"/>
        <v>-1.8600718664130156</v>
      </c>
      <c r="AY60" s="22">
        <f t="shared" si="30"/>
        <v>115.33050453219053</v>
      </c>
      <c r="AZ60" s="22">
        <f t="shared" si="31"/>
        <v>106.74524788705028</v>
      </c>
      <c r="BA60" s="27">
        <f t="shared" si="32"/>
        <v>4.6936044068850826</v>
      </c>
      <c r="BB60" s="27">
        <f t="shared" si="54"/>
        <v>0.45894523338079196</v>
      </c>
      <c r="BC60" s="27">
        <f t="shared" si="55"/>
        <v>1.8357809335231678</v>
      </c>
      <c r="BD60" s="27">
        <f t="shared" si="33"/>
        <v>4.6736172527413711</v>
      </c>
      <c r="BE60" s="27">
        <f t="shared" si="56"/>
        <v>0.38675115264892312</v>
      </c>
      <c r="BF60" s="27">
        <f t="shared" si="57"/>
        <v>1.5470046105956925</v>
      </c>
      <c r="BG60" s="27">
        <f t="shared" si="34"/>
        <v>4.6188572824298157</v>
      </c>
      <c r="BH60" s="28">
        <f t="shared" si="64"/>
        <v>7.0868654312558865</v>
      </c>
      <c r="BI60" s="27">
        <f t="shared" si="36"/>
        <v>-0.46086038255799466</v>
      </c>
      <c r="BJ60" s="27">
        <f t="shared" si="65"/>
        <v>4.1443098034300965</v>
      </c>
      <c r="BK60" s="27">
        <f t="shared" si="66"/>
        <v>-0.54898078071610956</v>
      </c>
      <c r="BL60" s="27">
        <f t="shared" si="58"/>
        <v>-0.36503635808435853</v>
      </c>
      <c r="BM60" s="27">
        <f t="shared" si="67"/>
        <v>4.056189405271982</v>
      </c>
      <c r="BN60" s="27">
        <f t="shared" si="59"/>
        <v>-0.36503635808431412</v>
      </c>
      <c r="BO60" s="27" t="e">
        <f t="shared" si="60"/>
        <v>#NUM!</v>
      </c>
      <c r="BP60" s="27" t="e">
        <f t="shared" si="61"/>
        <v>#NUM!</v>
      </c>
      <c r="BQ60" s="27">
        <f t="shared" si="62"/>
        <v>4.7478019589112801</v>
      </c>
      <c r="BR60" s="27">
        <f t="shared" si="39"/>
        <v>18.219934490080195</v>
      </c>
      <c r="BS60" s="27">
        <f t="shared" si="40"/>
        <v>18.653251717149448</v>
      </c>
      <c r="BT60" s="27">
        <f t="shared" si="63"/>
        <v>4.6703022809258732</v>
      </c>
      <c r="BU60" s="27">
        <f t="shared" si="41"/>
        <v>15.187953175106417</v>
      </c>
      <c r="BV60" s="62">
        <f t="shared" si="42"/>
        <v>4.6704451348372951</v>
      </c>
      <c r="BW60" s="95" t="e">
        <f t="shared" si="43"/>
        <v>#DIV/0!</v>
      </c>
      <c r="BX60" s="95">
        <f t="shared" si="44"/>
        <v>9.4298277277291831</v>
      </c>
      <c r="BY60" s="95" t="e">
        <f t="shared" si="45"/>
        <v>#DIV/0!</v>
      </c>
      <c r="BZ60" s="95">
        <f t="shared" si="46"/>
        <v>9.0425767097158865</v>
      </c>
      <c r="CA60" s="103" t="e">
        <f t="shared" si="47"/>
        <v>#DIV/0!</v>
      </c>
      <c r="CB60" s="103">
        <f t="shared" si="47"/>
        <v>13.531538642236868</v>
      </c>
    </row>
    <row r="61" spans="1:80">
      <c r="A61" s="19" t="s">
        <v>61</v>
      </c>
      <c r="B61" s="67">
        <v>1965.32</v>
      </c>
      <c r="C61" s="13">
        <v>244.11333333333332</v>
      </c>
      <c r="D61" s="13">
        <v>141.27000000000001</v>
      </c>
      <c r="E61" s="131"/>
      <c r="F61" s="33"/>
      <c r="G61" s="67">
        <v>3.21</v>
      </c>
      <c r="H61" s="67">
        <v>2.27</v>
      </c>
      <c r="I61" s="67">
        <v>82446000</v>
      </c>
      <c r="J61" s="91" t="e">
        <f t="shared" si="7"/>
        <v>#DIV/0!</v>
      </c>
      <c r="K61" s="13">
        <v>107.66</v>
      </c>
      <c r="L61" s="13">
        <v>0.08</v>
      </c>
      <c r="M61" s="13">
        <v>1.23</v>
      </c>
      <c r="N61" s="13">
        <v>2702850</v>
      </c>
      <c r="O61" s="94">
        <f t="shared" si="8"/>
        <v>8505.8140449703387</v>
      </c>
      <c r="P61" s="86"/>
      <c r="Q61" s="47"/>
      <c r="R61" s="82">
        <v>317765</v>
      </c>
      <c r="S61" s="20"/>
      <c r="T61" s="67">
        <v>127782000</v>
      </c>
      <c r="U61" s="80" t="e">
        <f t="shared" si="9"/>
        <v>#DIV/0!</v>
      </c>
      <c r="V61" s="67">
        <v>4098195.87</v>
      </c>
      <c r="W61" s="80">
        <v>3979050</v>
      </c>
      <c r="X61" s="87">
        <f t="shared" si="10"/>
        <v>12521.989520557645</v>
      </c>
      <c r="Y61" s="100">
        <v>43408.1</v>
      </c>
      <c r="Z61" s="101">
        <f t="shared" si="11"/>
        <v>85310807.091999993</v>
      </c>
      <c r="AA61" s="101" t="e">
        <f t="shared" si="12"/>
        <v>#DIV/0!</v>
      </c>
      <c r="AB61" s="101">
        <f t="shared" si="13"/>
        <v>776497.21487713442</v>
      </c>
      <c r="AC61" s="21">
        <f t="shared" si="14"/>
        <v>0.80249999999999999</v>
      </c>
      <c r="AD61" s="21">
        <f t="shared" si="15"/>
        <v>0.02</v>
      </c>
      <c r="AE61" s="21">
        <f t="shared" si="16"/>
        <v>0.5675</v>
      </c>
      <c r="AF61" s="21">
        <f t="shared" si="17"/>
        <v>0.3075</v>
      </c>
      <c r="AG61" s="21">
        <f t="shared" si="48"/>
        <v>231.06502284431792</v>
      </c>
      <c r="AH61" s="22">
        <f t="shared" si="18"/>
        <v>109.86621131087864</v>
      </c>
      <c r="AI61" s="21">
        <f t="shared" si="49"/>
        <v>2628.261554826262</v>
      </c>
      <c r="AJ61" s="22">
        <f t="shared" si="19"/>
        <v>145.05723486789063</v>
      </c>
      <c r="AK61" s="21">
        <f t="shared" si="50"/>
        <v>143.38925571691746</v>
      </c>
      <c r="AL61" s="22">
        <f t="shared" si="20"/>
        <v>107.41367853203813</v>
      </c>
      <c r="AM61" s="22">
        <f t="shared" si="51"/>
        <v>416.04511899170757</v>
      </c>
      <c r="AN61" s="22">
        <f t="shared" si="21"/>
        <v>132.76380478370791</v>
      </c>
      <c r="AO61" s="22">
        <f t="shared" si="22"/>
        <v>103.63288819752954</v>
      </c>
      <c r="AP61" s="25">
        <f t="shared" si="23"/>
        <v>1219.5951104007695</v>
      </c>
      <c r="AQ61" s="26">
        <f t="shared" si="24"/>
        <v>0.64310221094995534</v>
      </c>
      <c r="AR61" s="26">
        <f t="shared" si="25"/>
        <v>64.310221094995541</v>
      </c>
      <c r="AS61" s="26">
        <f t="shared" si="26"/>
        <v>0.57870661168309812</v>
      </c>
      <c r="AT61" s="26">
        <f t="shared" si="52"/>
        <v>0.20231791807325114</v>
      </c>
      <c r="AU61" s="26">
        <f t="shared" si="27"/>
        <v>57.870661168309809</v>
      </c>
      <c r="AV61" s="26">
        <f t="shared" si="53"/>
        <v>0.20231791807324728</v>
      </c>
      <c r="AW61" s="26">
        <f t="shared" si="28"/>
        <v>1.3024704466624293</v>
      </c>
      <c r="AX61" s="26">
        <f t="shared" si="29"/>
        <v>5.2098817866497171</v>
      </c>
      <c r="AY61" s="22">
        <f t="shared" si="30"/>
        <v>116.22425532514767</v>
      </c>
      <c r="AZ61" s="22">
        <f t="shared" si="31"/>
        <v>107.72269730205031</v>
      </c>
      <c r="BA61" s="27">
        <f t="shared" si="32"/>
        <v>4.699263364736761</v>
      </c>
      <c r="BB61" s="27">
        <f t="shared" si="54"/>
        <v>0.5658957851678359</v>
      </c>
      <c r="BC61" s="27">
        <f t="shared" si="55"/>
        <v>2.2635831406713436</v>
      </c>
      <c r="BD61" s="27">
        <f t="shared" si="33"/>
        <v>4.6766875345985897</v>
      </c>
      <c r="BE61" s="27">
        <f t="shared" si="56"/>
        <v>0.30702818572185819</v>
      </c>
      <c r="BF61" s="27">
        <f t="shared" si="57"/>
        <v>1.2281127428874328</v>
      </c>
      <c r="BG61" s="27">
        <f t="shared" si="34"/>
        <v>4.6408547330917438</v>
      </c>
      <c r="BH61" s="28">
        <f t="shared" si="64"/>
        <v>7.1062742059233548</v>
      </c>
      <c r="BI61" s="27">
        <f t="shared" si="36"/>
        <v>-0.4414516078905269</v>
      </c>
      <c r="BJ61" s="27">
        <f t="shared" si="65"/>
        <v>4.1637185780975647</v>
      </c>
      <c r="BK61" s="27">
        <f t="shared" si="66"/>
        <v>-0.54695964540609554</v>
      </c>
      <c r="BL61" s="27">
        <f t="shared" si="58"/>
        <v>0.20211353100140217</v>
      </c>
      <c r="BM61" s="27">
        <f t="shared" si="67"/>
        <v>4.0582105405819959</v>
      </c>
      <c r="BN61" s="27">
        <f t="shared" si="59"/>
        <v>0.20211353100139107</v>
      </c>
      <c r="BO61" s="27" t="e">
        <f t="shared" si="60"/>
        <v>#NUM!</v>
      </c>
      <c r="BP61" s="27" t="e">
        <f t="shared" si="61"/>
        <v>#NUM!</v>
      </c>
      <c r="BQ61" s="27">
        <f t="shared" si="62"/>
        <v>4.7555215603730518</v>
      </c>
      <c r="BR61" s="27">
        <f t="shared" si="39"/>
        <v>18.227654091541968</v>
      </c>
      <c r="BS61" s="27">
        <f t="shared" si="40"/>
        <v>18.665836244917688</v>
      </c>
      <c r="BT61" s="27">
        <f t="shared" si="63"/>
        <v>4.6789781131328114</v>
      </c>
      <c r="BU61" s="27">
        <f t="shared" si="41"/>
        <v>15.196553655301464</v>
      </c>
      <c r="BV61" s="62">
        <f t="shared" si="42"/>
        <v>4.6795603075672449</v>
      </c>
      <c r="BW61" s="95" t="e">
        <f t="shared" si="43"/>
        <v>#DIV/0!</v>
      </c>
      <c r="BX61" s="95">
        <f t="shared" si="44"/>
        <v>9.4352415394224298</v>
      </c>
      <c r="BY61" s="95" t="e">
        <f t="shared" si="45"/>
        <v>#DIV/0!</v>
      </c>
      <c r="BZ61" s="95">
        <f t="shared" si="46"/>
        <v>9.0485052139440363</v>
      </c>
      <c r="CA61" s="103" t="e">
        <f t="shared" si="47"/>
        <v>#DIV/0!</v>
      </c>
      <c r="CB61" s="103">
        <f t="shared" si="47"/>
        <v>13.562548334799649</v>
      </c>
    </row>
    <row r="62" spans="1:80">
      <c r="A62" s="19" t="s">
        <v>62</v>
      </c>
      <c r="B62" s="67">
        <v>1881.19</v>
      </c>
      <c r="C62" s="13">
        <v>250.75666666666666</v>
      </c>
      <c r="D62" s="13">
        <v>143.11000000000001</v>
      </c>
      <c r="E62" s="131"/>
      <c r="F62" s="33"/>
      <c r="G62" s="67">
        <v>3.51</v>
      </c>
      <c r="H62" s="67">
        <v>2.76</v>
      </c>
      <c r="I62" s="67">
        <v>83239000</v>
      </c>
      <c r="J62" s="91" t="e">
        <f t="shared" si="7"/>
        <v>#DIV/0!</v>
      </c>
      <c r="K62" s="13">
        <v>107.08</v>
      </c>
      <c r="L62" s="13">
        <v>7.0000000000000007E-2</v>
      </c>
      <c r="M62" s="13">
        <v>1.4</v>
      </c>
      <c r="N62" s="13">
        <v>2711075</v>
      </c>
      <c r="O62" s="94">
        <f t="shared" si="8"/>
        <v>8517.6789574222094</v>
      </c>
      <c r="P62" s="86"/>
      <c r="Q62" s="47"/>
      <c r="R62" s="82">
        <v>318288</v>
      </c>
      <c r="S62" s="20"/>
      <c r="T62" s="67">
        <v>128545000</v>
      </c>
      <c r="U62" s="80" t="e">
        <f t="shared" si="9"/>
        <v>#DIV/0!</v>
      </c>
      <c r="V62" s="67">
        <v>4157355.52</v>
      </c>
      <c r="W62" s="80">
        <v>3957925</v>
      </c>
      <c r="X62" s="87">
        <f t="shared" si="10"/>
        <v>12435.043105615041</v>
      </c>
      <c r="Y62" s="100">
        <v>44584.7</v>
      </c>
      <c r="Z62" s="101">
        <f t="shared" si="11"/>
        <v>83872291.792999998</v>
      </c>
      <c r="AA62" s="101" t="e">
        <f t="shared" si="12"/>
        <v>#DIV/0!</v>
      </c>
      <c r="AB62" s="101">
        <f t="shared" si="13"/>
        <v>758172.48798859352</v>
      </c>
      <c r="AC62" s="21">
        <f t="shared" si="14"/>
        <v>0.87749999999999995</v>
      </c>
      <c r="AD62" s="21">
        <f t="shared" si="15"/>
        <v>1.7500000000000002E-2</v>
      </c>
      <c r="AE62" s="21">
        <f t="shared" si="16"/>
        <v>0.69</v>
      </c>
      <c r="AF62" s="21">
        <f t="shared" si="17"/>
        <v>0.35</v>
      </c>
      <c r="AG62" s="21">
        <f t="shared" si="48"/>
        <v>232.6593715019437</v>
      </c>
      <c r="AH62" s="22">
        <f t="shared" si="18"/>
        <v>110.62428816892368</v>
      </c>
      <c r="AI62" s="21">
        <f t="shared" si="49"/>
        <v>2700.8015737394671</v>
      </c>
      <c r="AJ62" s="22">
        <f t="shared" si="19"/>
        <v>149.06081455024443</v>
      </c>
      <c r="AK62" s="21">
        <f t="shared" si="50"/>
        <v>143.89111811192669</v>
      </c>
      <c r="AL62" s="22">
        <f t="shared" si="20"/>
        <v>107.78962640690028</v>
      </c>
      <c r="AM62" s="22">
        <f t="shared" si="51"/>
        <v>421.86975065759145</v>
      </c>
      <c r="AN62" s="22">
        <f t="shared" si="21"/>
        <v>134.62249805067984</v>
      </c>
      <c r="AO62" s="22">
        <f t="shared" si="22"/>
        <v>99.196646321367837</v>
      </c>
      <c r="AP62" s="25">
        <f t="shared" si="23"/>
        <v>1163.4456447361028</v>
      </c>
      <c r="AQ62" s="26">
        <f t="shared" si="24"/>
        <v>0.6134941506972873</v>
      </c>
      <c r="AR62" s="26">
        <f t="shared" si="25"/>
        <v>61.349415069728721</v>
      </c>
      <c r="AS62" s="26">
        <f t="shared" si="26"/>
        <v>0.57071264306698399</v>
      </c>
      <c r="AT62" s="26">
        <f t="shared" si="52"/>
        <v>-1.3813508355926041</v>
      </c>
      <c r="AU62" s="26">
        <f t="shared" si="27"/>
        <v>57.071264306698396</v>
      </c>
      <c r="AV62" s="26">
        <f t="shared" si="53"/>
        <v>-1.3813508355926056</v>
      </c>
      <c r="AW62" s="26">
        <f t="shared" si="28"/>
        <v>0.5939487107819108</v>
      </c>
      <c r="AX62" s="26">
        <f t="shared" si="29"/>
        <v>2.3757948431276432</v>
      </c>
      <c r="AY62" s="22">
        <f t="shared" si="30"/>
        <v>117.34214866712718</v>
      </c>
      <c r="AZ62" s="22">
        <f t="shared" si="31"/>
        <v>108.05050653501158</v>
      </c>
      <c r="BA62" s="27">
        <f t="shared" si="32"/>
        <v>4.7061396686761929</v>
      </c>
      <c r="BB62" s="27">
        <f t="shared" si="54"/>
        <v>0.68763039394319492</v>
      </c>
      <c r="BC62" s="27">
        <f t="shared" si="55"/>
        <v>2.7505215757727797</v>
      </c>
      <c r="BD62" s="27">
        <f t="shared" si="33"/>
        <v>4.6801814238528454</v>
      </c>
      <c r="BE62" s="27">
        <f t="shared" si="56"/>
        <v>0.34938892542557554</v>
      </c>
      <c r="BF62" s="27">
        <f t="shared" si="57"/>
        <v>1.3975557017023021</v>
      </c>
      <c r="BG62" s="27">
        <f t="shared" si="34"/>
        <v>4.5971042064750733</v>
      </c>
      <c r="BH62" s="28">
        <f t="shared" si="64"/>
        <v>7.0591412646215081</v>
      </c>
      <c r="BI62" s="27">
        <f t="shared" si="36"/>
        <v>-0.48858454919237293</v>
      </c>
      <c r="BJ62" s="27">
        <f t="shared" si="65"/>
        <v>4.1165856367957181</v>
      </c>
      <c r="BK62" s="27">
        <f t="shared" si="66"/>
        <v>-0.56086944807178363</v>
      </c>
      <c r="BL62" s="27">
        <f t="shared" si="58"/>
        <v>-1.3909802665688087</v>
      </c>
      <c r="BM62" s="27">
        <f t="shared" si="67"/>
        <v>4.0443007379163074</v>
      </c>
      <c r="BN62" s="27">
        <f t="shared" si="59"/>
        <v>-1.3909802665688531</v>
      </c>
      <c r="BO62" s="27" t="e">
        <f t="shared" si="60"/>
        <v>#NUM!</v>
      </c>
      <c r="BP62" s="27" t="e">
        <f t="shared" si="61"/>
        <v>#NUM!</v>
      </c>
      <c r="BQ62" s="27">
        <f t="shared" si="62"/>
        <v>4.7650940147935614</v>
      </c>
      <c r="BR62" s="27">
        <f t="shared" si="39"/>
        <v>18.237226545962475</v>
      </c>
      <c r="BS62" s="27">
        <f t="shared" si="40"/>
        <v>18.671789595548276</v>
      </c>
      <c r="BT62" s="27">
        <f t="shared" si="63"/>
        <v>4.6735762186521521</v>
      </c>
      <c r="BU62" s="27">
        <f t="shared" si="41"/>
        <v>15.191230456000991</v>
      </c>
      <c r="BV62" s="62">
        <f t="shared" si="42"/>
        <v>4.6825987709105465</v>
      </c>
      <c r="BW62" s="95" t="e">
        <f t="shared" si="43"/>
        <v>#DIV/0!</v>
      </c>
      <c r="BX62" s="95">
        <f t="shared" si="44"/>
        <v>9.4282738227063696</v>
      </c>
      <c r="BY62" s="95" t="e">
        <f t="shared" si="45"/>
        <v>#DIV/0!</v>
      </c>
      <c r="BZ62" s="95">
        <f t="shared" si="46"/>
        <v>9.0498991598717513</v>
      </c>
      <c r="CA62" s="103" t="e">
        <f t="shared" si="47"/>
        <v>#DIV/0!</v>
      </c>
      <c r="CB62" s="103">
        <f t="shared" si="47"/>
        <v>13.538666195450592</v>
      </c>
    </row>
    <row r="63" spans="1:80">
      <c r="A63" s="19" t="s">
        <v>63</v>
      </c>
      <c r="B63" s="67">
        <v>2028.48</v>
      </c>
      <c r="C63" s="13">
        <v>245.31999999999996</v>
      </c>
      <c r="D63" s="13">
        <v>143.96</v>
      </c>
      <c r="E63" s="131"/>
      <c r="F63" s="33"/>
      <c r="G63" s="67">
        <v>4.1500000000000004</v>
      </c>
      <c r="H63" s="67">
        <v>2.92</v>
      </c>
      <c r="I63" s="67">
        <v>84250000</v>
      </c>
      <c r="J63" s="91" t="e">
        <f t="shared" si="7"/>
        <v>#DIV/0!</v>
      </c>
      <c r="K63" s="13">
        <v>108.29</v>
      </c>
      <c r="L63" s="13">
        <v>0.09</v>
      </c>
      <c r="M63" s="13">
        <v>2.0499999999999998</v>
      </c>
      <c r="N63" s="13">
        <v>2728150</v>
      </c>
      <c r="O63" s="94">
        <f t="shared" si="8"/>
        <v>8556.6738700197275</v>
      </c>
      <c r="P63" s="86"/>
      <c r="Q63" s="47"/>
      <c r="R63" s="82">
        <v>318833</v>
      </c>
      <c r="S63" s="20"/>
      <c r="T63" s="67">
        <v>129687000</v>
      </c>
      <c r="U63" s="80" t="e">
        <f t="shared" si="9"/>
        <v>#DIV/0!</v>
      </c>
      <c r="V63" s="67">
        <v>4245785.1550000003</v>
      </c>
      <c r="W63" s="80">
        <v>4002600</v>
      </c>
      <c r="X63" s="87">
        <f t="shared" si="10"/>
        <v>12553.907531529045</v>
      </c>
      <c r="Y63" s="100">
        <v>46218.7</v>
      </c>
      <c r="Z63" s="101">
        <f t="shared" si="11"/>
        <v>93753708.57599999</v>
      </c>
      <c r="AA63" s="101" t="e">
        <f t="shared" si="12"/>
        <v>#DIV/0!</v>
      </c>
      <c r="AB63" s="101">
        <f t="shared" si="13"/>
        <v>841354.7148789654</v>
      </c>
      <c r="AC63" s="21">
        <f t="shared" si="14"/>
        <v>1.0375000000000001</v>
      </c>
      <c r="AD63" s="21">
        <f t="shared" si="15"/>
        <v>2.2499999999999999E-2</v>
      </c>
      <c r="AE63" s="21">
        <f t="shared" si="16"/>
        <v>0.73</v>
      </c>
      <c r="AF63" s="21">
        <f t="shared" si="17"/>
        <v>0.51249999999999996</v>
      </c>
      <c r="AG63" s="21">
        <f t="shared" si="48"/>
        <v>234.35778491390789</v>
      </c>
      <c r="AH63" s="22">
        <f t="shared" si="18"/>
        <v>111.43184547255684</v>
      </c>
      <c r="AI63" s="21">
        <f t="shared" si="49"/>
        <v>2779.6649796926595</v>
      </c>
      <c r="AJ63" s="22">
        <f t="shared" si="19"/>
        <v>153.41339033511156</v>
      </c>
      <c r="AK63" s="21">
        <f t="shared" si="50"/>
        <v>144.62856009225032</v>
      </c>
      <c r="AL63" s="22">
        <f t="shared" si="20"/>
        <v>108.34204824223565</v>
      </c>
      <c r="AM63" s="22">
        <f t="shared" si="51"/>
        <v>430.51808054607204</v>
      </c>
      <c r="AN63" s="22">
        <f t="shared" si="21"/>
        <v>137.38225926071874</v>
      </c>
      <c r="AO63" s="22">
        <f t="shared" si="22"/>
        <v>106.96336527940731</v>
      </c>
      <c r="AP63" s="25">
        <f t="shared" si="23"/>
        <v>1251.8301522763609</v>
      </c>
      <c r="AQ63" s="26">
        <f t="shared" si="24"/>
        <v>0.66010000515515299</v>
      </c>
      <c r="AR63" s="26">
        <f t="shared" si="25"/>
        <v>66.010000515515301</v>
      </c>
      <c r="AS63" s="26">
        <f t="shared" si="26"/>
        <v>0.58682537094407317</v>
      </c>
      <c r="AT63" s="26">
        <f t="shared" si="52"/>
        <v>2.8232645750583165</v>
      </c>
      <c r="AU63" s="26">
        <f t="shared" si="27"/>
        <v>58.682537094407316</v>
      </c>
      <c r="AV63" s="26">
        <f t="shared" si="53"/>
        <v>2.8232645750583214</v>
      </c>
      <c r="AW63" s="26">
        <f t="shared" si="28"/>
        <v>-2.1186440677966156</v>
      </c>
      <c r="AX63" s="26">
        <f t="shared" si="29"/>
        <v>-8.4745762711864625</v>
      </c>
      <c r="AY63" s="22">
        <f t="shared" si="30"/>
        <v>118.76735695053358</v>
      </c>
      <c r="AZ63" s="22">
        <f t="shared" si="31"/>
        <v>108.73103451711657</v>
      </c>
      <c r="BA63" s="27">
        <f t="shared" si="32"/>
        <v>4.7134131526426915</v>
      </c>
      <c r="BB63" s="27">
        <f t="shared" si="54"/>
        <v>0.72734839664985174</v>
      </c>
      <c r="BC63" s="27">
        <f t="shared" si="55"/>
        <v>2.9093935865994069</v>
      </c>
      <c r="BD63" s="27">
        <f t="shared" si="33"/>
        <v>4.6852933357390212</v>
      </c>
      <c r="BE63" s="27">
        <f t="shared" si="56"/>
        <v>0.51119118861757684</v>
      </c>
      <c r="BF63" s="27">
        <f t="shared" si="57"/>
        <v>2.0447647544703074</v>
      </c>
      <c r="BG63" s="27">
        <f t="shared" si="34"/>
        <v>4.6724863952700115</v>
      </c>
      <c r="BH63" s="28">
        <f t="shared" si="64"/>
        <v>7.1323618813361245</v>
      </c>
      <c r="BI63" s="27">
        <f t="shared" si="36"/>
        <v>-0.41536393247775738</v>
      </c>
      <c r="BJ63" s="27">
        <f t="shared" si="65"/>
        <v>4.1898062535103344</v>
      </c>
      <c r="BK63" s="27">
        <f t="shared" si="66"/>
        <v>-0.53302799754695285</v>
      </c>
      <c r="BL63" s="27">
        <f t="shared" si="58"/>
        <v>2.784145052483078</v>
      </c>
      <c r="BM63" s="27">
        <f t="shared" si="67"/>
        <v>4.0721421884411386</v>
      </c>
      <c r="BN63" s="27">
        <f t="shared" si="59"/>
        <v>2.7841450524831224</v>
      </c>
      <c r="BO63" s="27" t="e">
        <f t="shared" si="60"/>
        <v>#NUM!</v>
      </c>
      <c r="BP63" s="27" t="e">
        <f t="shared" si="61"/>
        <v>#NUM!</v>
      </c>
      <c r="BQ63" s="27">
        <f t="shared" si="62"/>
        <v>4.7771665960278309</v>
      </c>
      <c r="BR63" s="27">
        <f t="shared" si="39"/>
        <v>18.249299127196746</v>
      </c>
      <c r="BS63" s="27">
        <f t="shared" si="40"/>
        <v>18.680634412960174</v>
      </c>
      <c r="BT63" s="27">
        <f t="shared" si="63"/>
        <v>4.6848128136402885</v>
      </c>
      <c r="BU63" s="27">
        <f t="shared" si="41"/>
        <v>15.202454707925662</v>
      </c>
      <c r="BV63" s="62">
        <f t="shared" si="42"/>
        <v>4.6888772595152695</v>
      </c>
      <c r="BW63" s="95" t="e">
        <f t="shared" si="43"/>
        <v>#DIV/0!</v>
      </c>
      <c r="BX63" s="95">
        <f t="shared" si="44"/>
        <v>9.437787253192317</v>
      </c>
      <c r="BY63" s="95" t="e">
        <f t="shared" si="45"/>
        <v>#DIV/0!</v>
      </c>
      <c r="BZ63" s="95">
        <f t="shared" si="46"/>
        <v>9.05446682703775</v>
      </c>
      <c r="CA63" s="103" t="e">
        <f t="shared" si="47"/>
        <v>#DIV/0!</v>
      </c>
      <c r="CB63" s="103">
        <f t="shared" si="47"/>
        <v>13.6427686275337</v>
      </c>
    </row>
    <row r="64" spans="1:80">
      <c r="A64" s="19" t="s">
        <v>64</v>
      </c>
      <c r="B64" s="67">
        <v>2392.46</v>
      </c>
      <c r="C64" s="13">
        <v>243.22666666666669</v>
      </c>
      <c r="D64" s="13">
        <v>140.91</v>
      </c>
      <c r="E64" s="131"/>
      <c r="F64" s="33"/>
      <c r="G64" s="67">
        <v>4.53</v>
      </c>
      <c r="H64" s="67">
        <v>3.54</v>
      </c>
      <c r="I64" s="67">
        <v>85677000</v>
      </c>
      <c r="J64" s="91" t="e">
        <f t="shared" si="7"/>
        <v>#DIV/0!</v>
      </c>
      <c r="K64" s="13">
        <v>109.61</v>
      </c>
      <c r="L64" s="13">
        <v>0.09</v>
      </c>
      <c r="M64" s="13">
        <v>1.78</v>
      </c>
      <c r="N64" s="13">
        <v>2749875</v>
      </c>
      <c r="O64" s="94">
        <f t="shared" si="8"/>
        <v>8607.6157385670031</v>
      </c>
      <c r="P64" s="86"/>
      <c r="Q64" s="47"/>
      <c r="R64" s="82">
        <v>319470</v>
      </c>
      <c r="S64" s="20"/>
      <c r="T64" s="67">
        <v>130605000</v>
      </c>
      <c r="U64" s="80" t="e">
        <f t="shared" si="9"/>
        <v>#DIV/0!</v>
      </c>
      <c r="V64" s="67">
        <v>4292435.8925000001</v>
      </c>
      <c r="W64" s="80">
        <v>4051400</v>
      </c>
      <c r="X64" s="87">
        <f t="shared" si="10"/>
        <v>12681.628947945035</v>
      </c>
      <c r="Y64" s="100">
        <v>46425</v>
      </c>
      <c r="Z64" s="101">
        <f t="shared" si="11"/>
        <v>111069955.5</v>
      </c>
      <c r="AA64" s="101" t="e">
        <f t="shared" si="12"/>
        <v>#DIV/0!</v>
      </c>
      <c r="AB64" s="101">
        <f t="shared" si="13"/>
        <v>988008.48976608715</v>
      </c>
      <c r="AC64" s="21">
        <f t="shared" si="14"/>
        <v>1.1325000000000001</v>
      </c>
      <c r="AD64" s="21">
        <f t="shared" si="15"/>
        <v>2.2499999999999999E-2</v>
      </c>
      <c r="AE64" s="21">
        <f t="shared" si="16"/>
        <v>0.88500000000000001</v>
      </c>
      <c r="AF64" s="21">
        <f t="shared" si="17"/>
        <v>0.44500000000000001</v>
      </c>
      <c r="AG64" s="21">
        <f t="shared" si="48"/>
        <v>236.43185131039598</v>
      </c>
      <c r="AH64" s="22">
        <f t="shared" si="18"/>
        <v>112.41801730498896</v>
      </c>
      <c r="AI64" s="21">
        <f t="shared" si="49"/>
        <v>2878.0651199737799</v>
      </c>
      <c r="AJ64" s="22">
        <f t="shared" si="19"/>
        <v>158.84422435297452</v>
      </c>
      <c r="AK64" s="21">
        <f t="shared" si="50"/>
        <v>145.27215718466084</v>
      </c>
      <c r="AL64" s="22">
        <f t="shared" si="20"/>
        <v>108.82417035691361</v>
      </c>
      <c r="AM64" s="22">
        <f t="shared" si="51"/>
        <v>438.18130237979216</v>
      </c>
      <c r="AN64" s="22">
        <f t="shared" si="21"/>
        <v>139.82766347555955</v>
      </c>
      <c r="AO64" s="22">
        <f t="shared" si="22"/>
        <v>126.1563204450479</v>
      </c>
      <c r="AP64" s="25">
        <f t="shared" si="23"/>
        <v>1470.0127045138588</v>
      </c>
      <c r="AQ64" s="26">
        <f t="shared" si="24"/>
        <v>0.77514940190825288</v>
      </c>
      <c r="AR64" s="26">
        <f t="shared" si="25"/>
        <v>77.514940190825271</v>
      </c>
      <c r="AS64" s="26">
        <f t="shared" si="26"/>
        <v>0.57933614735226391</v>
      </c>
      <c r="AT64" s="26">
        <f t="shared" si="52"/>
        <v>-1.2762269599490461</v>
      </c>
      <c r="AU64" s="26">
        <f t="shared" si="27"/>
        <v>57.933614735226392</v>
      </c>
      <c r="AV64" s="26">
        <f t="shared" si="53"/>
        <v>-1.2762269599490423</v>
      </c>
      <c r="AW64" s="26">
        <f t="shared" si="28"/>
        <v>3.0161095734866139</v>
      </c>
      <c r="AX64" s="26">
        <f t="shared" si="29"/>
        <v>12.064438293946456</v>
      </c>
      <c r="AY64" s="22">
        <f t="shared" si="30"/>
        <v>120.77900108547021</v>
      </c>
      <c r="AZ64" s="22">
        <f t="shared" si="31"/>
        <v>109.59688929961912</v>
      </c>
      <c r="BA64" s="27">
        <f t="shared" si="32"/>
        <v>4.7222242209212411</v>
      </c>
      <c r="BB64" s="27">
        <f t="shared" si="54"/>
        <v>0.88110682785496053</v>
      </c>
      <c r="BC64" s="27">
        <f t="shared" si="55"/>
        <v>3.5244273114198421</v>
      </c>
      <c r="BD64" s="27">
        <f t="shared" si="33"/>
        <v>4.6897334637650427</v>
      </c>
      <c r="BE64" s="27">
        <f t="shared" si="56"/>
        <v>0.44401280260215614</v>
      </c>
      <c r="BF64" s="27">
        <f t="shared" si="57"/>
        <v>1.7760512104086246</v>
      </c>
      <c r="BG64" s="27">
        <f t="shared" si="34"/>
        <v>4.8375217764482858</v>
      </c>
      <c r="BH64" s="28">
        <f t="shared" si="64"/>
        <v>7.2930263222618699</v>
      </c>
      <c r="BI64" s="27">
        <f t="shared" si="36"/>
        <v>-0.25469949155201171</v>
      </c>
      <c r="BJ64" s="27">
        <f t="shared" si="65"/>
        <v>4.3504706944360798</v>
      </c>
      <c r="BK64" s="27">
        <f t="shared" si="66"/>
        <v>-0.54587240449678009</v>
      </c>
      <c r="BL64" s="27">
        <f t="shared" si="58"/>
        <v>-1.2844406949827247</v>
      </c>
      <c r="BM64" s="27">
        <f t="shared" si="67"/>
        <v>4.0592977814913116</v>
      </c>
      <c r="BN64" s="27">
        <f t="shared" si="59"/>
        <v>-1.2844406949827025</v>
      </c>
      <c r="BO64" s="27" t="e">
        <f t="shared" si="60"/>
        <v>#NUM!</v>
      </c>
      <c r="BP64" s="27" t="e">
        <f t="shared" si="61"/>
        <v>#NUM!</v>
      </c>
      <c r="BQ64" s="27">
        <f t="shared" si="62"/>
        <v>4.793962438316246</v>
      </c>
      <c r="BR64" s="27">
        <f t="shared" si="39"/>
        <v>18.26609496948516</v>
      </c>
      <c r="BS64" s="27">
        <f t="shared" si="40"/>
        <v>18.687688058912961</v>
      </c>
      <c r="BT64" s="27">
        <f t="shared" si="63"/>
        <v>4.6969286112276318</v>
      </c>
      <c r="BU64" s="27">
        <f t="shared" si="41"/>
        <v>15.214573058361843</v>
      </c>
      <c r="BV64" s="62">
        <f t="shared" si="42"/>
        <v>4.6968089918083846</v>
      </c>
      <c r="BW64" s="95" t="e">
        <f t="shared" si="43"/>
        <v>#DIV/0!</v>
      </c>
      <c r="BX64" s="95">
        <f t="shared" si="44"/>
        <v>9.4479096856664402</v>
      </c>
      <c r="BY64" s="95" t="e">
        <f t="shared" si="45"/>
        <v>#DIV/0!</v>
      </c>
      <c r="BZ64" s="95">
        <f t="shared" si="46"/>
        <v>9.0604026413688086</v>
      </c>
      <c r="CA64" s="103" t="e">
        <f t="shared" si="47"/>
        <v>#DIV/0!</v>
      </c>
      <c r="CB64" s="103">
        <f t="shared" si="47"/>
        <v>13.803446569573742</v>
      </c>
    </row>
    <row r="65" spans="1:80">
      <c r="A65" s="60" t="s">
        <v>65</v>
      </c>
      <c r="B65" s="67">
        <v>2576.0500000000002</v>
      </c>
      <c r="C65" s="29">
        <v>249.25666666666666</v>
      </c>
      <c r="D65" s="29">
        <v>145.16</v>
      </c>
      <c r="E65" s="132"/>
      <c r="F65" s="128"/>
      <c r="G65" s="67">
        <v>4.51</v>
      </c>
      <c r="H65" s="67">
        <v>4.25</v>
      </c>
      <c r="I65" s="72">
        <f>I64*((1/4)*I64/I63+(1/4)*I63/I62+(1/4)*I62/I61+(1/4)*I61/I60)</f>
        <v>86671952.55919306</v>
      </c>
      <c r="J65" s="91" t="e">
        <f t="shared" si="7"/>
        <v>#DIV/0!</v>
      </c>
      <c r="K65" s="29">
        <v>110.22</v>
      </c>
      <c r="L65" s="29">
        <v>0.1</v>
      </c>
      <c r="M65" s="29">
        <v>1.24</v>
      </c>
      <c r="N65" s="29">
        <v>2779900</v>
      </c>
      <c r="O65" s="94">
        <f t="shared" si="8"/>
        <v>8684.4736019993761</v>
      </c>
      <c r="P65" s="72"/>
      <c r="Q65" s="72"/>
      <c r="R65" s="83">
        <v>320100</v>
      </c>
      <c r="S65" s="20"/>
      <c r="T65" s="72">
        <f>T64*((1/4)*T64/T63+(1/4)*T63/T62+(1/4)*T62/T61+(1/4)*T61/T60)</f>
        <v>131734660.86518298</v>
      </c>
      <c r="U65" s="80" t="e">
        <f t="shared" si="9"/>
        <v>#DIV/0!</v>
      </c>
      <c r="V65" s="67">
        <v>4352503.4375</v>
      </c>
      <c r="W65" s="80">
        <v>4073675</v>
      </c>
      <c r="X65" s="87">
        <f t="shared" si="10"/>
        <v>12726.257419556388</v>
      </c>
      <c r="Y65" s="100">
        <v>46025.9</v>
      </c>
      <c r="Z65" s="101">
        <f t="shared" si="11"/>
        <v>118565019.69500001</v>
      </c>
      <c r="AA65" s="101" t="e">
        <f t="shared" si="12"/>
        <v>#DIV/0!</v>
      </c>
      <c r="AB65" s="101">
        <f t="shared" si="13"/>
        <v>1043591.7065005107</v>
      </c>
      <c r="AC65" s="30">
        <f t="shared" si="14"/>
        <v>1.1274999999999999</v>
      </c>
      <c r="AD65" s="30">
        <f t="shared" si="15"/>
        <v>2.5000000000000001E-2</v>
      </c>
      <c r="AE65" s="30">
        <f t="shared" si="16"/>
        <v>1.0625</v>
      </c>
      <c r="AF65" s="30">
        <f t="shared" si="17"/>
        <v>0.31</v>
      </c>
      <c r="AG65" s="30">
        <f t="shared" si="48"/>
        <v>238.94393973056896</v>
      </c>
      <c r="AH65" s="45">
        <f t="shared" si="18"/>
        <v>113.61245873885449</v>
      </c>
      <c r="AI65" s="30">
        <f t="shared" si="49"/>
        <v>3000.3828875726654</v>
      </c>
      <c r="AJ65" s="45">
        <f t="shared" si="19"/>
        <v>165.59510388797594</v>
      </c>
      <c r="AK65" s="30">
        <f t="shared" si="50"/>
        <v>145.72250087193331</v>
      </c>
      <c r="AL65" s="45">
        <f t="shared" si="20"/>
        <v>109.16152528502006</v>
      </c>
      <c r="AM65" s="45">
        <f t="shared" si="51"/>
        <v>443.61475052930155</v>
      </c>
      <c r="AN65" s="45">
        <f t="shared" si="21"/>
        <v>141.56152650265648</v>
      </c>
      <c r="AO65" s="45">
        <f t="shared" si="22"/>
        <v>135.83716730163334</v>
      </c>
      <c r="AP65" s="46">
        <f t="shared" si="23"/>
        <v>1571.0314678599025</v>
      </c>
      <c r="AQ65" s="43">
        <f t="shared" si="24"/>
        <v>0.82841740003422348</v>
      </c>
      <c r="AR65" s="43">
        <f t="shared" si="25"/>
        <v>82.841740003422359</v>
      </c>
      <c r="AS65" s="43">
        <f t="shared" si="26"/>
        <v>0.58237158484560758</v>
      </c>
      <c r="AT65" s="43">
        <f t="shared" si="52"/>
        <v>0.52395099239301968</v>
      </c>
      <c r="AU65" s="43">
        <f t="shared" si="27"/>
        <v>58.237158484560759</v>
      </c>
      <c r="AV65" s="43">
        <f t="shared" si="53"/>
        <v>0.52395099239301812</v>
      </c>
      <c r="AW65" s="43">
        <f t="shared" si="28"/>
        <v>0.69847116578358737</v>
      </c>
      <c r="AX65" s="43">
        <f t="shared" si="29"/>
        <v>2.7938846631343495</v>
      </c>
      <c r="AY65" s="45">
        <f t="shared" si="30"/>
        <v>122.1815872664379</v>
      </c>
      <c r="AZ65" s="45">
        <f t="shared" si="31"/>
        <v>110.79354245702487</v>
      </c>
      <c r="BA65" s="38">
        <f t="shared" si="32"/>
        <v>4.7327931722704752</v>
      </c>
      <c r="BB65" s="38">
        <f t="shared" si="54"/>
        <v>1.056895134923419</v>
      </c>
      <c r="BC65" s="38">
        <f t="shared" si="55"/>
        <v>4.2275805396936761</v>
      </c>
      <c r="BD65" s="38">
        <f t="shared" si="33"/>
        <v>4.6928286686723455</v>
      </c>
      <c r="BE65" s="38">
        <f t="shared" si="56"/>
        <v>0.3095204907302751</v>
      </c>
      <c r="BF65" s="38">
        <f t="shared" si="57"/>
        <v>1.2380819629211004</v>
      </c>
      <c r="BG65" s="38">
        <f t="shared" si="34"/>
        <v>4.9114568691479716</v>
      </c>
      <c r="BH65" s="44">
        <f t="shared" si="64"/>
        <v>7.3594876685196242</v>
      </c>
      <c r="BI65" s="38">
        <f t="shared" si="36"/>
        <v>-0.18823814529425756</v>
      </c>
      <c r="BJ65" s="38">
        <f t="shared" si="65"/>
        <v>4.4169320406938342</v>
      </c>
      <c r="BK65" s="38">
        <f t="shared" si="66"/>
        <v>-0.54064657304677488</v>
      </c>
      <c r="BL65" s="38">
        <f t="shared" si="58"/>
        <v>0.52258314500052139</v>
      </c>
      <c r="BM65" s="38">
        <f t="shared" si="67"/>
        <v>4.0645236129413167</v>
      </c>
      <c r="BN65" s="38">
        <f t="shared" si="59"/>
        <v>0.52258314500051029</v>
      </c>
      <c r="BO65" s="38" t="e">
        <f t="shared" si="60"/>
        <v>#NUM!</v>
      </c>
      <c r="BP65" s="38" t="e">
        <f t="shared" si="61"/>
        <v>#NUM!</v>
      </c>
      <c r="BQ65" s="38">
        <f t="shared" si="62"/>
        <v>4.8055083583505107</v>
      </c>
      <c r="BR65" s="27">
        <f t="shared" si="39"/>
        <v>18.277640889519425</v>
      </c>
      <c r="BS65" s="27">
        <f t="shared" si="40"/>
        <v>18.696300312536987</v>
      </c>
      <c r="BT65" s="38">
        <f t="shared" si="63"/>
        <v>4.7024783684550897</v>
      </c>
      <c r="BU65" s="27">
        <f t="shared" si="41"/>
        <v>15.220056098409048</v>
      </c>
      <c r="BV65" s="31">
        <f t="shared" si="42"/>
        <v>4.7076684915409928</v>
      </c>
      <c r="BW65" s="95" t="e">
        <f t="shared" si="43"/>
        <v>#DIV/0!</v>
      </c>
      <c r="BX65" s="95">
        <f t="shared" si="44"/>
        <v>9.45142265143323</v>
      </c>
      <c r="BY65" s="95" t="e">
        <f t="shared" si="45"/>
        <v>#DIV/0!</v>
      </c>
      <c r="BZ65" s="95">
        <f t="shared" si="46"/>
        <v>9.0692920668210011</v>
      </c>
      <c r="CA65" s="103" t="e">
        <f t="shared" si="47"/>
        <v>#DIV/0!</v>
      </c>
      <c r="CB65" s="103">
        <f t="shared" si="47"/>
        <v>13.858178885203273</v>
      </c>
    </row>
    <row r="66" spans="1:80">
      <c r="A66" s="37" t="s">
        <v>86</v>
      </c>
      <c r="B66" s="67" t="s">
        <v>67</v>
      </c>
      <c r="D66" s="20">
        <f>D65*((1/4)*(D65/D64)+(1/4)*(D64/D63)+(1/4)*(D63/D62)+(1/4)*(D62/D61))</f>
        <v>146.17390074425145</v>
      </c>
      <c r="E66" s="23"/>
      <c r="F66" s="23"/>
      <c r="G66" s="67" t="s">
        <v>67</v>
      </c>
      <c r="H66" s="67" t="s">
        <v>67</v>
      </c>
      <c r="J66" s="39"/>
      <c r="K66" s="23">
        <v>110.01</v>
      </c>
      <c r="L66" s="23">
        <v>0.11</v>
      </c>
      <c r="M66" s="23">
        <v>-0.06</v>
      </c>
      <c r="N66" s="23">
        <v>2793275</v>
      </c>
      <c r="O66" s="92"/>
      <c r="P66" s="69" t="s">
        <v>67</v>
      </c>
      <c r="Q66" s="70" t="s">
        <v>67</v>
      </c>
      <c r="R66" s="84">
        <v>320623</v>
      </c>
      <c r="S66" s="20"/>
      <c r="T66" s="76" t="s">
        <v>67</v>
      </c>
      <c r="U66" s="76"/>
      <c r="V66" s="76" t="s">
        <v>67</v>
      </c>
      <c r="W66" s="80">
        <v>4076200</v>
      </c>
      <c r="X66" s="87">
        <f t="shared" si="10"/>
        <v>12713.373650673844</v>
      </c>
      <c r="Y66" s="100" t="s">
        <v>67</v>
      </c>
      <c r="Z66" s="101" t="e">
        <f t="shared" si="11"/>
        <v>#VALUE!</v>
      </c>
      <c r="AA66" s="101"/>
      <c r="AB66" s="101"/>
      <c r="AC66" s="32"/>
      <c r="AD66" s="32"/>
      <c r="AE66" s="32"/>
      <c r="AF66" s="32"/>
    </row>
    <row r="67" spans="1:80">
      <c r="D67" s="20" t="s">
        <v>87</v>
      </c>
      <c r="E67" s="36"/>
      <c r="F67" s="36"/>
      <c r="I67" s="39"/>
      <c r="J67" s="39"/>
      <c r="P67" s="20" t="s">
        <v>131</v>
      </c>
      <c r="Y67" s="67" t="s">
        <v>67</v>
      </c>
      <c r="Z67" s="97"/>
      <c r="AA67" s="75"/>
      <c r="AB67" s="75"/>
    </row>
    <row r="68" spans="1:80">
      <c r="D68" s="20" t="s">
        <v>123</v>
      </c>
      <c r="I68" s="39"/>
      <c r="J68" s="39"/>
      <c r="P68" s="20" t="s">
        <v>130</v>
      </c>
    </row>
    <row r="70" spans="1:80">
      <c r="A70" s="20" t="s">
        <v>89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AC70" s="35"/>
      <c r="AD70" s="35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65"/>
  <sheetViews>
    <sheetView topLeftCell="BS1" workbookViewId="0">
      <selection activeCell="CB1" sqref="CB1:CB65"/>
    </sheetView>
  </sheetViews>
  <sheetFormatPr defaultRowHeight="15"/>
  <cols>
    <col min="1" max="1" width="7" bestFit="1" customWidth="1"/>
    <col min="2" max="2" width="8.85546875" bestFit="1" customWidth="1"/>
    <col min="3" max="3" width="10.42578125" bestFit="1" customWidth="1"/>
    <col min="4" max="4" width="6.140625" bestFit="1" customWidth="1"/>
    <col min="5" max="5" width="7" bestFit="1" customWidth="1"/>
    <col min="6" max="6" width="8.7109375" bestFit="1" customWidth="1"/>
    <col min="7" max="7" width="9.42578125" bestFit="1" customWidth="1"/>
    <col min="8" max="8" width="6.85546875" bestFit="1" customWidth="1"/>
    <col min="9" max="9" width="23.42578125" bestFit="1" customWidth="1"/>
    <col min="10" max="10" width="22.140625" bestFit="1" customWidth="1"/>
    <col min="11" max="11" width="9" bestFit="1" customWidth="1"/>
    <col min="12" max="12" width="11.42578125" bestFit="1" customWidth="1"/>
    <col min="13" max="13" width="8.85546875" bestFit="1" customWidth="1"/>
    <col min="14" max="14" width="25.5703125" bestFit="1" customWidth="1"/>
    <col min="15" max="15" width="24.85546875" bestFit="1" customWidth="1"/>
    <col min="16" max="16" width="16.42578125" bestFit="1" customWidth="1"/>
    <col min="17" max="17" width="22.42578125" bestFit="1" customWidth="1"/>
    <col min="18" max="18" width="18.5703125" bestFit="1" customWidth="1"/>
    <col min="19" max="19" width="24.42578125" bestFit="1" customWidth="1"/>
    <col min="20" max="20" width="28" bestFit="1" customWidth="1"/>
    <col min="21" max="21" width="27.85546875" bestFit="1" customWidth="1"/>
    <col min="22" max="22" width="26.140625" bestFit="1" customWidth="1"/>
    <col min="23" max="23" width="30.140625" bestFit="1" customWidth="1"/>
    <col min="24" max="24" width="29.42578125" bestFit="1" customWidth="1"/>
    <col min="25" max="25" width="10.85546875" bestFit="1" customWidth="1"/>
    <col min="26" max="26" width="10.42578125" bestFit="1" customWidth="1"/>
    <col min="27" max="27" width="11.5703125" bestFit="1" customWidth="1"/>
    <col min="28" max="28" width="15.7109375" bestFit="1" customWidth="1"/>
    <col min="29" max="29" width="9.42578125" bestFit="1" customWidth="1"/>
    <col min="30" max="30" width="11.42578125" bestFit="1" customWidth="1"/>
    <col min="31" max="31" width="6.85546875" bestFit="1" customWidth="1"/>
    <col min="32" max="32" width="8.85546875" bestFit="1" customWidth="1"/>
    <col min="33" max="33" width="11.7109375" bestFit="1" customWidth="1"/>
    <col min="34" max="34" width="10.42578125" bestFit="1" customWidth="1"/>
    <col min="35" max="35" width="11.7109375" bestFit="1" customWidth="1"/>
    <col min="36" max="36" width="10.42578125" bestFit="1" customWidth="1"/>
    <col min="37" max="37" width="13.85546875" bestFit="1" customWidth="1"/>
    <col min="38" max="38" width="12" bestFit="1" customWidth="1"/>
    <col min="39" max="39" width="13.85546875" bestFit="1" customWidth="1"/>
    <col min="40" max="40" width="12" bestFit="1" customWidth="1"/>
    <col min="41" max="41" width="15.28515625" bestFit="1" customWidth="1"/>
    <col min="42" max="42" width="11.5703125" bestFit="1" customWidth="1"/>
    <col min="43" max="43" width="19" bestFit="1" customWidth="1"/>
    <col min="44" max="44" width="15.85546875" bestFit="1" customWidth="1"/>
    <col min="45" max="45" width="10.42578125" bestFit="1" customWidth="1"/>
    <col min="46" max="46" width="16.85546875" bestFit="1" customWidth="1"/>
    <col min="47" max="47" width="10.42578125" bestFit="1" customWidth="1"/>
    <col min="48" max="48" width="16.85546875" bestFit="1" customWidth="1"/>
    <col min="49" max="50" width="11" bestFit="1" customWidth="1"/>
    <col min="51" max="51" width="25.7109375" bestFit="1" customWidth="1"/>
    <col min="52" max="52" width="28.42578125" bestFit="1" customWidth="1"/>
    <col min="53" max="53" width="12.28515625" bestFit="1" customWidth="1"/>
    <col min="54" max="55" width="16.85546875" bestFit="1" customWidth="1"/>
    <col min="56" max="56" width="14.42578125" bestFit="1" customWidth="1"/>
    <col min="57" max="58" width="18.5703125" bestFit="1" customWidth="1"/>
    <col min="59" max="59" width="17.7109375" bestFit="1" customWidth="1"/>
    <col min="60" max="60" width="14" bestFit="1" customWidth="1"/>
    <col min="61" max="61" width="18.42578125" bestFit="1" customWidth="1"/>
    <col min="62" max="62" width="18.28515625" bestFit="1" customWidth="1"/>
    <col min="63" max="63" width="11" bestFit="1" customWidth="1"/>
    <col min="64" max="64" width="19.28515625" bestFit="1" customWidth="1"/>
    <col min="65" max="65" width="10.42578125" bestFit="1" customWidth="1"/>
    <col min="66" max="66" width="19.28515625" bestFit="1" customWidth="1"/>
    <col min="67" max="67" width="9.28515625" bestFit="1" customWidth="1"/>
    <col min="68" max="68" width="11" bestFit="1" customWidth="1"/>
    <col min="69" max="69" width="28" bestFit="1" customWidth="1"/>
    <col min="70" max="70" width="25" bestFit="1" customWidth="1"/>
    <col min="71" max="71" width="30.85546875" bestFit="1" customWidth="1"/>
    <col min="72" max="72" width="11.28515625" bestFit="1" customWidth="1"/>
    <col min="73" max="73" width="32.42578125" bestFit="1" customWidth="1"/>
    <col min="74" max="74" width="30.85546875" bestFit="1" customWidth="1"/>
    <col min="75" max="75" width="30.28515625" bestFit="1" customWidth="1"/>
    <col min="76" max="76" width="31.85546875" bestFit="1" customWidth="1"/>
    <col min="77" max="77" width="24.42578125" bestFit="1" customWidth="1"/>
    <col min="78" max="78" width="31.85546875" bestFit="1" customWidth="1"/>
    <col min="79" max="79" width="14" bestFit="1" customWidth="1"/>
    <col min="80" max="80" width="18.140625" bestFit="1" customWidth="1"/>
  </cols>
  <sheetData>
    <row r="1" spans="1:80">
      <c r="A1" s="3" t="s">
        <v>1</v>
      </c>
      <c r="B1" s="3" t="s">
        <v>159</v>
      </c>
      <c r="C1" s="3" t="s">
        <v>71</v>
      </c>
      <c r="D1" s="3" t="s">
        <v>70</v>
      </c>
      <c r="E1" s="3" t="s">
        <v>69</v>
      </c>
      <c r="F1" s="24" t="s">
        <v>88</v>
      </c>
      <c r="G1" s="3" t="s">
        <v>72</v>
      </c>
      <c r="H1" s="3" t="s">
        <v>73</v>
      </c>
      <c r="I1" s="3" t="s">
        <v>150</v>
      </c>
      <c r="J1" s="3" t="s">
        <v>138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139</v>
      </c>
      <c r="P1" s="3" t="s">
        <v>125</v>
      </c>
      <c r="Q1" s="3" t="s">
        <v>126</v>
      </c>
      <c r="R1" s="3" t="s">
        <v>127</v>
      </c>
      <c r="S1" s="3" t="s">
        <v>128</v>
      </c>
      <c r="T1" s="3" t="s">
        <v>151</v>
      </c>
      <c r="U1" s="3" t="s">
        <v>134</v>
      </c>
      <c r="V1" s="3" t="s">
        <v>132</v>
      </c>
      <c r="W1" s="3" t="s">
        <v>133</v>
      </c>
      <c r="X1" s="3" t="s">
        <v>135</v>
      </c>
      <c r="Y1" s="3" t="s">
        <v>144</v>
      </c>
      <c r="Z1" s="3" t="s">
        <v>145</v>
      </c>
      <c r="AA1" s="3" t="s">
        <v>148</v>
      </c>
      <c r="AB1" s="3" t="s">
        <v>146</v>
      </c>
      <c r="AC1" s="3" t="s">
        <v>84</v>
      </c>
      <c r="AD1" s="3" t="s">
        <v>83</v>
      </c>
      <c r="AE1" s="3" t="s">
        <v>80</v>
      </c>
      <c r="AF1" s="3" t="s">
        <v>81</v>
      </c>
      <c r="AG1" s="3" t="s">
        <v>94</v>
      </c>
      <c r="AH1" s="3" t="s">
        <v>98</v>
      </c>
      <c r="AI1" s="3" t="s">
        <v>95</v>
      </c>
      <c r="AJ1" s="3" t="s">
        <v>99</v>
      </c>
      <c r="AK1" s="3" t="s">
        <v>96</v>
      </c>
      <c r="AL1" s="3" t="s">
        <v>100</v>
      </c>
      <c r="AM1" s="3" t="s">
        <v>97</v>
      </c>
      <c r="AN1" s="3" t="s">
        <v>101</v>
      </c>
      <c r="AO1" s="3" t="s">
        <v>163</v>
      </c>
      <c r="AP1" s="3" t="s">
        <v>160</v>
      </c>
      <c r="AQ1" s="3" t="s">
        <v>103</v>
      </c>
      <c r="AR1" s="3" t="s">
        <v>102</v>
      </c>
      <c r="AS1" s="3" t="s">
        <v>104</v>
      </c>
      <c r="AT1" s="3" t="s">
        <v>112</v>
      </c>
      <c r="AU1" s="3" t="s">
        <v>105</v>
      </c>
      <c r="AV1" s="3" t="s">
        <v>112</v>
      </c>
      <c r="AW1" s="3" t="s">
        <v>82</v>
      </c>
      <c r="AX1" s="3" t="s">
        <v>85</v>
      </c>
      <c r="AY1" s="3" t="s">
        <v>106</v>
      </c>
      <c r="AZ1" s="3" t="s">
        <v>120</v>
      </c>
      <c r="BA1" s="3" t="s">
        <v>107</v>
      </c>
      <c r="BB1" s="3" t="s">
        <v>112</v>
      </c>
      <c r="BC1" s="3" t="s">
        <v>113</v>
      </c>
      <c r="BD1" s="3" t="s">
        <v>108</v>
      </c>
      <c r="BE1" s="3" t="s">
        <v>114</v>
      </c>
      <c r="BF1" s="3" t="s">
        <v>115</v>
      </c>
      <c r="BG1" s="3" t="s">
        <v>162</v>
      </c>
      <c r="BH1" s="3" t="s">
        <v>161</v>
      </c>
      <c r="BI1" s="3" t="s">
        <v>111</v>
      </c>
      <c r="BJ1" s="3" t="s">
        <v>110</v>
      </c>
      <c r="BK1" s="3" t="s">
        <v>118</v>
      </c>
      <c r="BL1" s="3" t="s">
        <v>124</v>
      </c>
      <c r="BM1" s="3" t="s">
        <v>117</v>
      </c>
      <c r="BN1" s="3" t="s">
        <v>124</v>
      </c>
      <c r="BO1" s="3" t="s">
        <v>78</v>
      </c>
      <c r="BP1" s="3" t="s">
        <v>119</v>
      </c>
      <c r="BQ1" s="3" t="s">
        <v>121</v>
      </c>
      <c r="BR1" s="3" t="s">
        <v>143</v>
      </c>
      <c r="BS1" s="3" t="s">
        <v>141</v>
      </c>
      <c r="BT1" s="3" t="s">
        <v>79</v>
      </c>
      <c r="BU1" s="3" t="s">
        <v>142</v>
      </c>
      <c r="BV1" s="3" t="s">
        <v>122</v>
      </c>
      <c r="BW1" s="3" t="s">
        <v>137</v>
      </c>
      <c r="BX1" s="3" t="s">
        <v>136</v>
      </c>
      <c r="BY1" s="3" t="s">
        <v>140</v>
      </c>
      <c r="BZ1" s="3" t="s">
        <v>136</v>
      </c>
      <c r="CA1" s="3" t="s">
        <v>149</v>
      </c>
      <c r="CB1" s="3" t="s">
        <v>147</v>
      </c>
    </row>
    <row r="2" spans="1:80">
      <c r="A2" s="3" t="s">
        <v>2</v>
      </c>
      <c r="B2" s="3">
        <v>1533.51</v>
      </c>
      <c r="C2" s="3">
        <v>89.223333333333343</v>
      </c>
      <c r="D2" s="3">
        <v>95.25</v>
      </c>
      <c r="E2" s="3"/>
      <c r="F2" s="14"/>
      <c r="G2" s="3">
        <v>24.05</v>
      </c>
      <c r="H2" s="3">
        <v>15.32</v>
      </c>
      <c r="I2" s="3">
        <v>47808977.469139054</v>
      </c>
      <c r="J2" s="3" t="e">
        <v>#VALUE!</v>
      </c>
      <c r="K2" s="3">
        <v>80.25</v>
      </c>
      <c r="L2" s="3">
        <v>4.7300000000000004</v>
      </c>
      <c r="M2" s="3">
        <v>1.66</v>
      </c>
      <c r="N2" s="3">
        <v>1904675</v>
      </c>
      <c r="O2" s="3">
        <v>6848.8114115993003</v>
      </c>
      <c r="P2" s="3" t="s">
        <v>129</v>
      </c>
      <c r="Q2" s="3" t="s">
        <v>129</v>
      </c>
      <c r="R2" s="3">
        <v>278103</v>
      </c>
      <c r="S2" s="3" t="s">
        <v>129</v>
      </c>
      <c r="T2" s="3">
        <v>70299837.457770318</v>
      </c>
      <c r="U2" s="3" t="e">
        <v>#VALUE!</v>
      </c>
      <c r="V2" s="3">
        <v>1296692.5519999999</v>
      </c>
      <c r="W2" s="3">
        <v>2966175</v>
      </c>
      <c r="X2" s="3">
        <v>10665.74254862407</v>
      </c>
      <c r="Y2" s="3">
        <v>8668.34</v>
      </c>
      <c r="Z2" s="3">
        <v>13292986.0734</v>
      </c>
      <c r="AA2" s="3" t="e">
        <v>#VALUE!</v>
      </c>
      <c r="AB2" s="3">
        <v>269258.70774001436</v>
      </c>
      <c r="AC2" s="3">
        <v>6.0125000000000002</v>
      </c>
      <c r="AD2" s="3">
        <v>1.1825000000000001</v>
      </c>
      <c r="AE2" s="3">
        <v>3.83</v>
      </c>
      <c r="AF2" s="3">
        <v>0.41499999999999998</v>
      </c>
      <c r="AG2" s="3">
        <v>103.83</v>
      </c>
      <c r="AH2" s="3">
        <v>49.368825190363708</v>
      </c>
      <c r="AI2" s="3">
        <v>115.32</v>
      </c>
      <c r="AJ2" s="3">
        <v>6.3646634766039973</v>
      </c>
      <c r="AK2" s="3">
        <v>100.41500000000001</v>
      </c>
      <c r="AL2" s="3">
        <v>75.221427685547681</v>
      </c>
      <c r="AM2" s="3">
        <v>101.66</v>
      </c>
      <c r="AN2" s="3">
        <v>32.440636311324582</v>
      </c>
      <c r="AO2" s="3">
        <v>80.863203132209279</v>
      </c>
      <c r="AP2" s="3">
        <v>1483.0723938168162</v>
      </c>
      <c r="AQ2" s="3">
        <v>0.78203588004630609</v>
      </c>
      <c r="AR2" s="3">
        <v>78.203588004630603</v>
      </c>
      <c r="AS2" s="3">
        <v>1.0675458587066162</v>
      </c>
      <c r="AT2" s="3" t="s">
        <v>116</v>
      </c>
      <c r="AU2" s="3">
        <v>106.75458587066163</v>
      </c>
      <c r="AV2" s="3" t="s">
        <v>116</v>
      </c>
      <c r="AW2" s="3">
        <v>1.7742782152230907</v>
      </c>
      <c r="AX2" s="3">
        <v>7.0971128608923628</v>
      </c>
      <c r="AY2" s="3">
        <v>67.396390415635082</v>
      </c>
      <c r="AZ2" s="3">
        <v>75.911252375745107</v>
      </c>
      <c r="BA2" s="3">
        <v>3.8993191559650309</v>
      </c>
      <c r="BB2" s="3" t="s">
        <v>116</v>
      </c>
      <c r="BC2" s="3" t="s">
        <v>116</v>
      </c>
      <c r="BD2" s="3">
        <v>4.3204361329943177</v>
      </c>
      <c r="BE2" s="3" t="s">
        <v>116</v>
      </c>
      <c r="BF2" s="3" t="s">
        <v>116</v>
      </c>
      <c r="BG2" s="3">
        <v>4.3927588767375765</v>
      </c>
      <c r="BH2" s="3">
        <v>7.3018711567366461</v>
      </c>
      <c r="BI2" s="3">
        <v>-0.24585465707723553</v>
      </c>
      <c r="BJ2" s="3">
        <v>4.3593155289108561</v>
      </c>
      <c r="BK2" s="3">
        <v>6.5362424173685096E-2</v>
      </c>
      <c r="BL2" s="3" t="s">
        <v>116</v>
      </c>
      <c r="BM2" s="3">
        <v>4.6705326101617768</v>
      </c>
      <c r="BN2" s="3" t="s">
        <v>116</v>
      </c>
      <c r="BO2" s="3" t="e">
        <v>#NUM!</v>
      </c>
      <c r="BP2" s="3" t="e">
        <v>#NUM!</v>
      </c>
      <c r="BQ2" s="3">
        <v>4.2105914618199911</v>
      </c>
      <c r="BR2" s="3">
        <v>17.682723992988905</v>
      </c>
      <c r="BS2" s="3">
        <v>18.068280044655467</v>
      </c>
      <c r="BT2" s="3">
        <v>4.385146762010125</v>
      </c>
      <c r="BU2" s="3">
        <v>14.902783801962389</v>
      </c>
      <c r="BV2" s="3">
        <v>4.3295649260581097</v>
      </c>
      <c r="BW2" s="3" t="e">
        <v>#VALUE!</v>
      </c>
      <c r="BX2" s="3">
        <v>9.2747922532941391</v>
      </c>
      <c r="BY2" s="3" t="e">
        <v>#VALUE!</v>
      </c>
      <c r="BZ2" s="3">
        <v>8.8318303996456855</v>
      </c>
      <c r="CA2" s="3" t="e">
        <v>#VALUE!</v>
      </c>
      <c r="CB2" s="3">
        <v>12.503427935219973</v>
      </c>
    </row>
    <row r="3" spans="1:80">
      <c r="A3" s="3" t="s">
        <v>3</v>
      </c>
      <c r="B3" s="3">
        <v>1732.1</v>
      </c>
      <c r="C3" s="3">
        <v>94.02</v>
      </c>
      <c r="D3" s="3">
        <v>96.94</v>
      </c>
      <c r="E3" s="3"/>
      <c r="F3" s="13"/>
      <c r="G3" s="3">
        <v>19.489999999999998</v>
      </c>
      <c r="H3" s="3">
        <v>10.02</v>
      </c>
      <c r="I3" s="3">
        <v>47970884.773645818</v>
      </c>
      <c r="J3" s="3" t="e">
        <v>#DIV/0!</v>
      </c>
      <c r="K3" s="3">
        <v>80.91</v>
      </c>
      <c r="L3" s="3">
        <v>4.74</v>
      </c>
      <c r="M3" s="3">
        <v>2.1</v>
      </c>
      <c r="N3" s="3">
        <v>1932875</v>
      </c>
      <c r="O3" s="3">
        <v>6931.2460554248664</v>
      </c>
      <c r="P3" s="3"/>
      <c r="Q3" s="3"/>
      <c r="R3" s="3">
        <v>278864</v>
      </c>
      <c r="S3" s="3"/>
      <c r="T3" s="3">
        <v>70443310.799313575</v>
      </c>
      <c r="U3" s="3" t="e">
        <v>#DIV/0!</v>
      </c>
      <c r="V3" s="3">
        <v>1357894.14225</v>
      </c>
      <c r="W3" s="3">
        <v>2990625</v>
      </c>
      <c r="X3" s="3">
        <v>10724.313643926787</v>
      </c>
      <c r="Y3" s="3">
        <v>8316.26</v>
      </c>
      <c r="Z3" s="3">
        <v>14404593.946</v>
      </c>
      <c r="AA3" s="3" t="e">
        <v>#DIV/0!</v>
      </c>
      <c r="AB3" s="3">
        <v>284644.74981123389</v>
      </c>
      <c r="AC3" s="3">
        <v>4.8724999999999996</v>
      </c>
      <c r="AD3" s="3">
        <v>1.1850000000000001</v>
      </c>
      <c r="AE3" s="3">
        <v>2.5049999999999999</v>
      </c>
      <c r="AF3" s="3">
        <v>0.52500000000000002</v>
      </c>
      <c r="AG3" s="3">
        <v>106.4309415</v>
      </c>
      <c r="AH3" s="3">
        <v>50.605514261382325</v>
      </c>
      <c r="AI3" s="3">
        <v>126.87506399999999</v>
      </c>
      <c r="AJ3" s="3">
        <v>7.0024027569597189</v>
      </c>
      <c r="AK3" s="3">
        <v>100.94217875000001</v>
      </c>
      <c r="AL3" s="3">
        <v>75.616340180896799</v>
      </c>
      <c r="AM3" s="3">
        <v>103.79485999999999</v>
      </c>
      <c r="AN3" s="3">
        <v>33.121889673862398</v>
      </c>
      <c r="AO3" s="3">
        <v>91.335011930342603</v>
      </c>
      <c r="AP3" s="3">
        <v>1642.773664769986</v>
      </c>
      <c r="AQ3" s="3">
        <v>0.8662476316068316</v>
      </c>
      <c r="AR3" s="3">
        <v>86.624763160683187</v>
      </c>
      <c r="AS3" s="3">
        <v>1.0310572218676877</v>
      </c>
      <c r="AT3" s="3">
        <v>-3.4179924488804927</v>
      </c>
      <c r="AU3" s="3">
        <v>103.10572218676877</v>
      </c>
      <c r="AV3" s="3">
        <v>-3.4179924488804927</v>
      </c>
      <c r="AW3" s="3">
        <v>8.0874767897668676</v>
      </c>
      <c r="AX3" s="3">
        <v>32.34990715906747</v>
      </c>
      <c r="AY3" s="3">
        <v>67.624631396373985</v>
      </c>
      <c r="AZ3" s="3">
        <v>77.035169745898031</v>
      </c>
      <c r="BA3" s="3">
        <v>3.924060547853478</v>
      </c>
      <c r="BB3" s="3">
        <v>2.4741391888447151</v>
      </c>
      <c r="BC3" s="3">
        <v>9.8965567553788603</v>
      </c>
      <c r="BD3" s="3">
        <v>4.3256723997895641</v>
      </c>
      <c r="BE3" s="3">
        <v>0.52362667952463582</v>
      </c>
      <c r="BF3" s="3">
        <v>2.0945067180985433</v>
      </c>
      <c r="BG3" s="3">
        <v>4.5145341963504437</v>
      </c>
      <c r="BH3" s="3">
        <v>7.4041413512563121</v>
      </c>
      <c r="BI3" s="3">
        <v>-0.14358446255756932</v>
      </c>
      <c r="BJ3" s="3">
        <v>4.4615857234305221</v>
      </c>
      <c r="BK3" s="3">
        <v>3.0584704821245413E-2</v>
      </c>
      <c r="BL3" s="3">
        <v>-3.4777719352439687</v>
      </c>
      <c r="BM3" s="3">
        <v>4.6357548908093369</v>
      </c>
      <c r="BN3" s="3">
        <v>-3.4777719352439895</v>
      </c>
      <c r="BO3" s="3" t="e">
        <v>#NUM!</v>
      </c>
      <c r="BP3" s="3" t="e">
        <v>#NUM!</v>
      </c>
      <c r="BQ3" s="3">
        <v>4.213972286451221</v>
      </c>
      <c r="BR3" s="3">
        <v>17.686104817620134</v>
      </c>
      <c r="BS3" s="3">
        <v>18.070318842181567</v>
      </c>
      <c r="BT3" s="3">
        <v>4.3933374258197482</v>
      </c>
      <c r="BU3" s="3">
        <v>14.910992953623456</v>
      </c>
      <c r="BV3" s="3">
        <v>4.3442620675219059</v>
      </c>
      <c r="BW3" s="3" t="e">
        <v>#DIV/0!</v>
      </c>
      <c r="BX3" s="3">
        <v>9.2802687458441309</v>
      </c>
      <c r="BY3" s="3" t="e">
        <v>#DIV/0!</v>
      </c>
      <c r="BZ3" s="3">
        <v>8.8437948819984058</v>
      </c>
      <c r="CA3" s="3" t="e">
        <v>#DIV/0!</v>
      </c>
      <c r="CB3" s="3">
        <v>12.558997189843184</v>
      </c>
    </row>
    <row r="4" spans="1:80">
      <c r="A4" s="3" t="s">
        <v>4</v>
      </c>
      <c r="B4" s="3">
        <v>2017.27</v>
      </c>
      <c r="C4" s="3">
        <v>109.46666666666665</v>
      </c>
      <c r="D4" s="3">
        <v>104.78</v>
      </c>
      <c r="E4" s="3"/>
      <c r="F4" s="13"/>
      <c r="G4" s="3">
        <v>18.91</v>
      </c>
      <c r="H4" s="3">
        <v>9.1300000000000008</v>
      </c>
      <c r="I4" s="3">
        <v>48131630.185589708</v>
      </c>
      <c r="J4" s="3" t="e">
        <v>#DIV/0!</v>
      </c>
      <c r="K4" s="3">
        <v>81.93</v>
      </c>
      <c r="L4" s="3">
        <v>5.09</v>
      </c>
      <c r="M4" s="3">
        <v>2.34</v>
      </c>
      <c r="N4" s="3">
        <v>1954825</v>
      </c>
      <c r="O4" s="3">
        <v>6987.7319473388843</v>
      </c>
      <c r="P4" s="3"/>
      <c r="Q4" s="3"/>
      <c r="R4" s="3">
        <v>279751</v>
      </c>
      <c r="S4" s="3"/>
      <c r="T4" s="3">
        <v>70636087.106228024</v>
      </c>
      <c r="U4" s="3" t="e">
        <v>#DIV/0!</v>
      </c>
      <c r="V4" s="3">
        <v>1416733.0407499999</v>
      </c>
      <c r="W4" s="3">
        <v>3028275</v>
      </c>
      <c r="X4" s="3">
        <v>10824.894280985591</v>
      </c>
      <c r="Y4" s="3">
        <v>7916.73</v>
      </c>
      <c r="Z4" s="3">
        <v>15970181.927099999</v>
      </c>
      <c r="AA4" s="3" t="e">
        <v>#DIV/0!</v>
      </c>
      <c r="AB4" s="3">
        <v>308539.4395893747</v>
      </c>
      <c r="AC4" s="3">
        <v>4.7275</v>
      </c>
      <c r="AD4" s="3">
        <v>1.2725</v>
      </c>
      <c r="AE4" s="3">
        <v>2.2825000000000002</v>
      </c>
      <c r="AF4" s="3">
        <v>0.58499999999999996</v>
      </c>
      <c r="AG4" s="3">
        <v>108.86022773973751</v>
      </c>
      <c r="AH4" s="3">
        <v>51.760585124398375</v>
      </c>
      <c r="AI4" s="3">
        <v>138.45875734319998</v>
      </c>
      <c r="AJ4" s="3">
        <v>7.6417221286701409</v>
      </c>
      <c r="AK4" s="3">
        <v>101.5326904956875</v>
      </c>
      <c r="AL4" s="3">
        <v>76.05869577095504</v>
      </c>
      <c r="AM4" s="3">
        <v>106.223659724</v>
      </c>
      <c r="AN4" s="3">
        <v>33.896941892230778</v>
      </c>
      <c r="AO4" s="3">
        <v>106.37225305509048</v>
      </c>
      <c r="AP4" s="3">
        <v>1881.4846781867425</v>
      </c>
      <c r="AQ4" s="3">
        <v>0.99212184936748993</v>
      </c>
      <c r="AR4" s="3">
        <v>99.212184936748997</v>
      </c>
      <c r="AS4" s="3">
        <v>0.95718635809987829</v>
      </c>
      <c r="AT4" s="3">
        <v>-7.1645745940266545</v>
      </c>
      <c r="AU4" s="3">
        <v>95.71863580998783</v>
      </c>
      <c r="AV4" s="3">
        <v>-7.1645745940266581</v>
      </c>
      <c r="AW4" s="3">
        <v>7.5205191830501894</v>
      </c>
      <c r="AX4" s="3">
        <v>30.082076732200758</v>
      </c>
      <c r="AY4" s="3">
        <v>67.851234455347281</v>
      </c>
      <c r="AZ4" s="3">
        <v>77.909991954226271</v>
      </c>
      <c r="BA4" s="3">
        <v>3.9466289546959508</v>
      </c>
      <c r="BB4" s="3">
        <v>2.2568406842472744</v>
      </c>
      <c r="BC4" s="3">
        <v>9.0273627369890974</v>
      </c>
      <c r="BD4" s="3">
        <v>4.3315053549820073</v>
      </c>
      <c r="BE4" s="3">
        <v>0.5832955192443201</v>
      </c>
      <c r="BF4" s="3">
        <v>2.3331820769772804</v>
      </c>
      <c r="BG4" s="3">
        <v>4.6669447633412222</v>
      </c>
      <c r="BH4" s="3">
        <v>7.5398164665970615</v>
      </c>
      <c r="BI4" s="3">
        <v>-7.9093472168202238E-3</v>
      </c>
      <c r="BJ4" s="3">
        <v>4.5972608387712715</v>
      </c>
      <c r="BK4" s="3">
        <v>-4.3757174930089709E-2</v>
      </c>
      <c r="BL4" s="3">
        <v>-7.4341879751335123</v>
      </c>
      <c r="BM4" s="3">
        <v>4.5614130110580016</v>
      </c>
      <c r="BN4" s="3">
        <v>-7.4341879751335327</v>
      </c>
      <c r="BO4" s="3" t="e">
        <v>#NUM!</v>
      </c>
      <c r="BP4" s="3" t="e">
        <v>#NUM!</v>
      </c>
      <c r="BQ4" s="3">
        <v>4.2173175800040568</v>
      </c>
      <c r="BR4" s="3">
        <v>17.68945011117297</v>
      </c>
      <c r="BS4" s="3">
        <v>18.073051720684845</v>
      </c>
      <c r="BT4" s="3">
        <v>4.4058652241537235</v>
      </c>
      <c r="BU4" s="3">
        <v>14.923503708438135</v>
      </c>
      <c r="BV4" s="3">
        <v>4.3555542110726586</v>
      </c>
      <c r="BW4" s="3" t="e">
        <v>#DIV/0!</v>
      </c>
      <c r="BX4" s="3">
        <v>9.2896037866322931</v>
      </c>
      <c r="BY4" s="3" t="e">
        <v>#DIV/0!</v>
      </c>
      <c r="BZ4" s="3">
        <v>8.8519113115226418</v>
      </c>
      <c r="CA4" s="3" t="e">
        <v>#DIV/0!</v>
      </c>
      <c r="CB4" s="3">
        <v>12.63960495723374</v>
      </c>
    </row>
    <row r="5" spans="1:80">
      <c r="A5" s="3" t="s">
        <v>5</v>
      </c>
      <c r="B5" s="3">
        <v>1873.77</v>
      </c>
      <c r="C5" s="3">
        <v>116.56333333333333</v>
      </c>
      <c r="D5" s="3">
        <v>112.66</v>
      </c>
      <c r="E5" s="3"/>
      <c r="F5" s="13"/>
      <c r="G5" s="3">
        <v>12.79</v>
      </c>
      <c r="H5" s="3">
        <v>9.39</v>
      </c>
      <c r="I5" s="3">
        <v>48300323.101072781</v>
      </c>
      <c r="J5" s="3" t="e">
        <v>#DIV/0!</v>
      </c>
      <c r="K5" s="3">
        <v>83.35</v>
      </c>
      <c r="L5" s="3">
        <v>5.3</v>
      </c>
      <c r="M5" s="3">
        <v>2.62</v>
      </c>
      <c r="N5" s="3">
        <v>1983525</v>
      </c>
      <c r="O5" s="3">
        <v>7069.0718195814561</v>
      </c>
      <c r="P5" s="3"/>
      <c r="Q5" s="3"/>
      <c r="R5" s="3">
        <v>280592</v>
      </c>
      <c r="S5" s="3"/>
      <c r="T5" s="3">
        <v>70776684.482852161</v>
      </c>
      <c r="U5" s="3" t="e">
        <v>#DIV/0!</v>
      </c>
      <c r="V5" s="3">
        <v>1467547.6012500001</v>
      </c>
      <c r="W5" s="3">
        <v>3080825</v>
      </c>
      <c r="X5" s="3">
        <v>10979.732137765866</v>
      </c>
      <c r="Y5" s="3">
        <v>8023.65</v>
      </c>
      <c r="Z5" s="3">
        <v>15034474.660499999</v>
      </c>
      <c r="AA5" s="3" t="e">
        <v>#DIV/0!</v>
      </c>
      <c r="AB5" s="3">
        <v>283799.6408384302</v>
      </c>
      <c r="AC5" s="3">
        <v>3.1974999999999998</v>
      </c>
      <c r="AD5" s="3">
        <v>1.325</v>
      </c>
      <c r="AE5" s="3">
        <v>2.3475000000000001</v>
      </c>
      <c r="AF5" s="3">
        <v>0.65500000000000003</v>
      </c>
      <c r="AG5" s="3">
        <v>111.41572158592784</v>
      </c>
      <c r="AH5" s="3">
        <v>52.975664860193625</v>
      </c>
      <c r="AI5" s="3">
        <v>151.46003465772648</v>
      </c>
      <c r="AJ5" s="3">
        <v>8.3592798365522683</v>
      </c>
      <c r="AK5" s="3">
        <v>102.19772961843427</v>
      </c>
      <c r="AL5" s="3">
        <v>76.556880228254812</v>
      </c>
      <c r="AM5" s="3">
        <v>109.0067196087688</v>
      </c>
      <c r="AN5" s="3">
        <v>34.785041769807229</v>
      </c>
      <c r="AO5" s="3">
        <v>98.805383814282123</v>
      </c>
      <c r="AP5" s="3">
        <v>1718.7434331648221</v>
      </c>
      <c r="AQ5" s="3">
        <v>0.90630709527918141</v>
      </c>
      <c r="AR5" s="3">
        <v>90.630709527918142</v>
      </c>
      <c r="AS5" s="3">
        <v>0.96651319740341446</v>
      </c>
      <c r="AT5" s="3">
        <v>0.97440161203832742</v>
      </c>
      <c r="AU5" s="3">
        <v>96.651319740341449</v>
      </c>
      <c r="AV5" s="3">
        <v>0.97440161203832931</v>
      </c>
      <c r="AW5" s="3">
        <v>-0.17752529735487466</v>
      </c>
      <c r="AX5" s="3">
        <v>-0.71010118941949862</v>
      </c>
      <c r="AY5" s="3">
        <v>68.089041122506984</v>
      </c>
      <c r="AZ5" s="3">
        <v>79.053836937325158</v>
      </c>
      <c r="BA5" s="3">
        <v>3.9698326545275862</v>
      </c>
      <c r="BB5" s="3">
        <v>2.3203699831635394</v>
      </c>
      <c r="BC5" s="3">
        <v>9.2814799326541575</v>
      </c>
      <c r="BD5" s="3">
        <v>4.3380339969447084</v>
      </c>
      <c r="BE5" s="3">
        <v>0.65286419627010872</v>
      </c>
      <c r="BF5" s="3">
        <v>2.6114567850804349</v>
      </c>
      <c r="BG5" s="3">
        <v>4.5931520953165741</v>
      </c>
      <c r="BH5" s="3">
        <v>7.4493487407034786</v>
      </c>
      <c r="BI5" s="3">
        <v>-9.8377073110402891E-2</v>
      </c>
      <c r="BJ5" s="3">
        <v>4.5067931128776886</v>
      </c>
      <c r="BK5" s="3">
        <v>-3.4060325586404275E-2</v>
      </c>
      <c r="BL5" s="3">
        <v>0.96968493436854342</v>
      </c>
      <c r="BM5" s="3">
        <v>4.5711098604016875</v>
      </c>
      <c r="BN5" s="3">
        <v>0.9696849343685976</v>
      </c>
      <c r="BO5" s="3" t="e">
        <v>#NUM!</v>
      </c>
      <c r="BP5" s="3" t="e">
        <v>#NUM!</v>
      </c>
      <c r="BQ5" s="3">
        <v>4.2208162768947171</v>
      </c>
      <c r="BR5" s="3">
        <v>17.69294880806363</v>
      </c>
      <c r="BS5" s="3">
        <v>18.075040189213833</v>
      </c>
      <c r="BT5" s="3">
        <v>4.4230486091968029</v>
      </c>
      <c r="BU5" s="3">
        <v>14.940707976225294</v>
      </c>
      <c r="BV5" s="3">
        <v>4.3701291005841254</v>
      </c>
      <c r="BW5" s="3" t="e">
        <v>#DIV/0!</v>
      </c>
      <c r="BX5" s="3">
        <v>9.3038063192983582</v>
      </c>
      <c r="BY5" s="3" t="e">
        <v>#DIV/0!</v>
      </c>
      <c r="BZ5" s="3">
        <v>8.8634844659130145</v>
      </c>
      <c r="CA5" s="3" t="e">
        <v>#DIV/0!</v>
      </c>
      <c r="CB5" s="3">
        <v>12.556023778162634</v>
      </c>
    </row>
    <row r="6" spans="1:80">
      <c r="A6" s="3" t="s">
        <v>6</v>
      </c>
      <c r="B6" s="3">
        <v>1951.56</v>
      </c>
      <c r="C6" s="3">
        <v>122.22666666666667</v>
      </c>
      <c r="D6" s="3">
        <v>112.46</v>
      </c>
      <c r="E6" s="3"/>
      <c r="F6" s="13"/>
      <c r="G6" s="3">
        <v>9.0299999999999994</v>
      </c>
      <c r="H6" s="3">
        <v>8.9600000000000009</v>
      </c>
      <c r="I6" s="3">
        <v>48489000</v>
      </c>
      <c r="J6" s="3" t="e">
        <v>#DIV/0!</v>
      </c>
      <c r="K6" s="3">
        <v>83.59</v>
      </c>
      <c r="L6" s="3">
        <v>5.67</v>
      </c>
      <c r="M6" s="3">
        <v>3.24</v>
      </c>
      <c r="N6" s="3">
        <v>2013725</v>
      </c>
      <c r="O6" s="3">
        <v>7158.536672070074</v>
      </c>
      <c r="P6" s="3"/>
      <c r="Q6" s="3"/>
      <c r="R6" s="3">
        <v>281304</v>
      </c>
      <c r="S6" s="3"/>
      <c r="T6" s="3">
        <v>70988000</v>
      </c>
      <c r="U6" s="3" t="e">
        <v>#DIV/0!</v>
      </c>
      <c r="V6" s="3">
        <v>1548875.2694999999</v>
      </c>
      <c r="W6" s="3">
        <v>3089775</v>
      </c>
      <c r="X6" s="3">
        <v>10983.757785171914</v>
      </c>
      <c r="Y6" s="3">
        <v>8180.99</v>
      </c>
      <c r="Z6" s="3">
        <v>15965692.8444</v>
      </c>
      <c r="AA6" s="3" t="e">
        <v>#DIV/0!</v>
      </c>
      <c r="AB6" s="3">
        <v>294774.90840848652</v>
      </c>
      <c r="AC6" s="3">
        <v>2.2574999999999998</v>
      </c>
      <c r="AD6" s="3">
        <v>1.4175</v>
      </c>
      <c r="AE6" s="3">
        <v>2.2400000000000002</v>
      </c>
      <c r="AF6" s="3">
        <v>0.81</v>
      </c>
      <c r="AG6" s="3">
        <v>113.91143374945263</v>
      </c>
      <c r="AH6" s="3">
        <v>54.162319753061958</v>
      </c>
      <c r="AI6" s="3">
        <v>165.03085376305876</v>
      </c>
      <c r="AJ6" s="3">
        <v>9.1082713099073498</v>
      </c>
      <c r="AK6" s="3">
        <v>103.02553122834358</v>
      </c>
      <c r="AL6" s="3">
        <v>77.176990958103673</v>
      </c>
      <c r="AM6" s="3">
        <v>112.53853732409291</v>
      </c>
      <c r="AN6" s="3">
        <v>35.912077123148983</v>
      </c>
      <c r="AO6" s="3">
        <v>102.90731244314959</v>
      </c>
      <c r="AP6" s="3">
        <v>1765.0599163400693</v>
      </c>
      <c r="AQ6" s="3">
        <v>0.93073014558449141</v>
      </c>
      <c r="AR6" s="3">
        <v>93.073014558449131</v>
      </c>
      <c r="AS6" s="3">
        <v>0.92009381477037189</v>
      </c>
      <c r="AT6" s="3">
        <v>-4.8027675936294036</v>
      </c>
      <c r="AU6" s="3">
        <v>92.009381477037195</v>
      </c>
      <c r="AV6" s="3">
        <v>-4.8027675936294001</v>
      </c>
      <c r="AW6" s="3">
        <v>3.69909301084832</v>
      </c>
      <c r="AX6" s="3">
        <v>14.79637204339328</v>
      </c>
      <c r="AY6" s="3">
        <v>68.35501924242638</v>
      </c>
      <c r="AZ6" s="3">
        <v>80.257464759261978</v>
      </c>
      <c r="BA6" s="3">
        <v>3.9919854591687196</v>
      </c>
      <c r="BB6" s="3">
        <v>2.215280464113345</v>
      </c>
      <c r="BC6" s="3">
        <v>8.86112185645338</v>
      </c>
      <c r="BD6" s="3">
        <v>4.3461013680224667</v>
      </c>
      <c r="BE6" s="3">
        <v>0.80673710777583452</v>
      </c>
      <c r="BF6" s="3">
        <v>3.2269484311033381</v>
      </c>
      <c r="BG6" s="3">
        <v>4.6338287039025667</v>
      </c>
      <c r="BH6" s="3">
        <v>7.4759399157260962</v>
      </c>
      <c r="BI6" s="3">
        <v>-7.1785898087785266E-2</v>
      </c>
      <c r="BJ6" s="3">
        <v>4.5333842879003061</v>
      </c>
      <c r="BK6" s="3">
        <v>-8.3279641561409629E-2</v>
      </c>
      <c r="BL6" s="3">
        <v>-4.9219315975005351</v>
      </c>
      <c r="BM6" s="3">
        <v>4.5218905444266815</v>
      </c>
      <c r="BN6" s="3">
        <v>-4.9219315975006062</v>
      </c>
      <c r="BO6" s="3" t="e">
        <v>#NUM!</v>
      </c>
      <c r="BP6" s="3" t="e">
        <v>#NUM!</v>
      </c>
      <c r="BQ6" s="3">
        <v>4.2247149948911416</v>
      </c>
      <c r="BR6" s="3">
        <v>17.696847526060054</v>
      </c>
      <c r="BS6" s="3">
        <v>18.078021406636594</v>
      </c>
      <c r="BT6" s="3">
        <v>4.4259238957110645</v>
      </c>
      <c r="BU6" s="3">
        <v>14.943608830688769</v>
      </c>
      <c r="BV6" s="3">
        <v>4.3852397764911473</v>
      </c>
      <c r="BW6" s="3" t="e">
        <v>#DIV/0!</v>
      </c>
      <c r="BX6" s="3">
        <v>9.3041728955997787</v>
      </c>
      <c r="BY6" s="3" t="e">
        <v>#DIV/0!</v>
      </c>
      <c r="BZ6" s="3">
        <v>8.8760608636579832</v>
      </c>
      <c r="CA6" s="3" t="e">
        <v>#DIV/0!</v>
      </c>
      <c r="CB6" s="3">
        <v>12.593967321728131</v>
      </c>
    </row>
    <row r="7" spans="1:80">
      <c r="A7" s="3" t="s">
        <v>7</v>
      </c>
      <c r="B7" s="3">
        <v>2139.11</v>
      </c>
      <c r="C7" s="3">
        <v>126.85333333333334</v>
      </c>
      <c r="D7" s="3">
        <v>116.62</v>
      </c>
      <c r="E7" s="3"/>
      <c r="F7" s="13"/>
      <c r="G7" s="3">
        <v>10.56</v>
      </c>
      <c r="H7" s="3">
        <v>9.8699999999999992</v>
      </c>
      <c r="I7" s="3">
        <v>48624000</v>
      </c>
      <c r="J7" s="3" t="e">
        <v>#DIV/0!</v>
      </c>
      <c r="K7" s="3">
        <v>85.17</v>
      </c>
      <c r="L7" s="3">
        <v>6.27</v>
      </c>
      <c r="M7" s="3">
        <v>3.32</v>
      </c>
      <c r="N7" s="3">
        <v>2033050</v>
      </c>
      <c r="O7" s="3">
        <v>7209.3460330068574</v>
      </c>
      <c r="P7" s="3"/>
      <c r="Q7" s="3"/>
      <c r="R7" s="3">
        <v>282002</v>
      </c>
      <c r="S7" s="3"/>
      <c r="T7" s="3">
        <v>71020000</v>
      </c>
      <c r="U7" s="3" t="e">
        <v>#DIV/0!</v>
      </c>
      <c r="V7" s="3">
        <v>1601584.8472500001</v>
      </c>
      <c r="W7" s="3">
        <v>3148125</v>
      </c>
      <c r="X7" s="3">
        <v>11163.484656137191</v>
      </c>
      <c r="Y7" s="3">
        <v>8275.18</v>
      </c>
      <c r="Z7" s="3">
        <v>17701520.289800003</v>
      </c>
      <c r="AA7" s="3" t="e">
        <v>#DIV/0!</v>
      </c>
      <c r="AB7" s="3">
        <v>318953.35152969841</v>
      </c>
      <c r="AC7" s="3">
        <v>2.64</v>
      </c>
      <c r="AD7" s="3">
        <v>1.5674999999999999</v>
      </c>
      <c r="AE7" s="3">
        <v>2.4674999999999998</v>
      </c>
      <c r="AF7" s="3">
        <v>0.83</v>
      </c>
      <c r="AG7" s="3">
        <v>116.72219837722037</v>
      </c>
      <c r="AH7" s="3">
        <v>55.498774992968769</v>
      </c>
      <c r="AI7" s="3">
        <v>181.31939902947266</v>
      </c>
      <c r="AJ7" s="3">
        <v>10.007257688195207</v>
      </c>
      <c r="AK7" s="3">
        <v>103.88064313753883</v>
      </c>
      <c r="AL7" s="3">
        <v>77.817559983055929</v>
      </c>
      <c r="AM7" s="3">
        <v>116.27481676325279</v>
      </c>
      <c r="AN7" s="3">
        <v>37.104358083637528</v>
      </c>
      <c r="AO7" s="3">
        <v>112.79697325230367</v>
      </c>
      <c r="AP7" s="3">
        <v>1903.7691684301574</v>
      </c>
      <c r="AQ7" s="3">
        <v>1.0038726384803813</v>
      </c>
      <c r="AR7" s="3">
        <v>100.38726384803813</v>
      </c>
      <c r="AS7" s="3">
        <v>0.91932940929157037</v>
      </c>
      <c r="AT7" s="3">
        <v>-8.3079080255777496E-2</v>
      </c>
      <c r="AU7" s="3">
        <v>91.932940929157041</v>
      </c>
      <c r="AV7" s="3">
        <v>-8.3079080255778939E-2</v>
      </c>
      <c r="AW7" s="3">
        <v>5.9852512433544725</v>
      </c>
      <c r="AX7" s="3">
        <v>23.94100497341789</v>
      </c>
      <c r="AY7" s="3">
        <v>68.545328953860462</v>
      </c>
      <c r="AZ7" s="3">
        <v>81.027666999623875</v>
      </c>
      <c r="BA7" s="3">
        <v>4.0163609483100338</v>
      </c>
      <c r="BB7" s="3">
        <v>2.4375489141314155</v>
      </c>
      <c r="BC7" s="3">
        <v>9.750195656525662</v>
      </c>
      <c r="BD7" s="3">
        <v>4.3543671124394994</v>
      </c>
      <c r="BE7" s="3">
        <v>0.82657444170326499</v>
      </c>
      <c r="BF7" s="3">
        <v>3.30629776681306</v>
      </c>
      <c r="BG7" s="3">
        <v>4.7255895058343027</v>
      </c>
      <c r="BH7" s="3">
        <v>7.5515909729335506</v>
      </c>
      <c r="BI7" s="3">
        <v>3.8651591196693473E-3</v>
      </c>
      <c r="BJ7" s="3">
        <v>4.6090353451077606</v>
      </c>
      <c r="BK7" s="3">
        <v>-8.4110777661906361E-2</v>
      </c>
      <c r="BL7" s="3">
        <v>-8.3113610049673214E-2</v>
      </c>
      <c r="BM7" s="3">
        <v>4.5210594083261855</v>
      </c>
      <c r="BN7" s="3">
        <v>-8.311361004960105E-2</v>
      </c>
      <c r="BO7" s="3" t="e">
        <v>#NUM!</v>
      </c>
      <c r="BP7" s="3" t="e">
        <v>#NUM!</v>
      </c>
      <c r="BQ7" s="3">
        <v>4.2274952629697973</v>
      </c>
      <c r="BR7" s="3">
        <v>17.69962779413871</v>
      </c>
      <c r="BS7" s="3">
        <v>18.078472085479216</v>
      </c>
      <c r="BT7" s="3">
        <v>4.4446492591529898</v>
      </c>
      <c r="BU7" s="3">
        <v>14.962317595482052</v>
      </c>
      <c r="BV7" s="3">
        <v>4.3947906642479957</v>
      </c>
      <c r="BW7" s="3" t="e">
        <v>#DIV/0!</v>
      </c>
      <c r="BX7" s="3">
        <v>9.3204034323705063</v>
      </c>
      <c r="BY7" s="3" t="e">
        <v>#DIV/0!</v>
      </c>
      <c r="BZ7" s="3">
        <v>8.8831335233922761</v>
      </c>
      <c r="CA7" s="3" t="e">
        <v>#DIV/0!</v>
      </c>
      <c r="CB7" s="3">
        <v>12.672800137624607</v>
      </c>
    </row>
    <row r="8" spans="1:80">
      <c r="A8" s="3" t="s">
        <v>8</v>
      </c>
      <c r="B8" s="3">
        <v>2211.94</v>
      </c>
      <c r="C8" s="3">
        <v>133.34</v>
      </c>
      <c r="D8" s="3">
        <v>123.6</v>
      </c>
      <c r="E8" s="3"/>
      <c r="F8" s="13"/>
      <c r="G8" s="3">
        <v>12.3</v>
      </c>
      <c r="H8" s="3">
        <v>9.19</v>
      </c>
      <c r="I8" s="3">
        <v>48780000</v>
      </c>
      <c r="J8" s="3" t="e">
        <v>#DIV/0!</v>
      </c>
      <c r="K8" s="3">
        <v>85.28</v>
      </c>
      <c r="L8" s="3">
        <v>6.52</v>
      </c>
      <c r="M8" s="3">
        <v>3.5</v>
      </c>
      <c r="N8" s="3">
        <v>2052825</v>
      </c>
      <c r="O8" s="3">
        <v>7259.7243686542724</v>
      </c>
      <c r="P8" s="3"/>
      <c r="Q8" s="3"/>
      <c r="R8" s="3">
        <v>282769</v>
      </c>
      <c r="S8" s="3"/>
      <c r="T8" s="3">
        <v>71412000</v>
      </c>
      <c r="U8" s="3" t="e">
        <v>#DIV/0!</v>
      </c>
      <c r="V8" s="3">
        <v>1646592.0047500001</v>
      </c>
      <c r="W8" s="3">
        <v>3151925</v>
      </c>
      <c r="X8" s="3">
        <v>11146.642665921654</v>
      </c>
      <c r="Y8" s="3">
        <v>8519.7199999999993</v>
      </c>
      <c r="Z8" s="3">
        <v>18845109.456799999</v>
      </c>
      <c r="AA8" s="3" t="e">
        <v>#DIV/0!</v>
      </c>
      <c r="AB8" s="3">
        <v>331932.85911996744</v>
      </c>
      <c r="AC8" s="3">
        <v>3.0750000000000002</v>
      </c>
      <c r="AD8" s="3">
        <v>1.63</v>
      </c>
      <c r="AE8" s="3">
        <v>2.2974999999999999</v>
      </c>
      <c r="AF8" s="3">
        <v>0.875</v>
      </c>
      <c r="AG8" s="3">
        <v>119.403890884937</v>
      </c>
      <c r="AH8" s="3">
        <v>56.773859348432218</v>
      </c>
      <c r="AI8" s="3">
        <v>197.98265180028122</v>
      </c>
      <c r="AJ8" s="3">
        <v>10.926924669740345</v>
      </c>
      <c r="AK8" s="3">
        <v>104.78959876499229</v>
      </c>
      <c r="AL8" s="3">
        <v>78.498463632907672</v>
      </c>
      <c r="AM8" s="3">
        <v>120.34443534996663</v>
      </c>
      <c r="AN8" s="3">
        <v>38.403010616564835</v>
      </c>
      <c r="AO8" s="3">
        <v>116.6373571324993</v>
      </c>
      <c r="AP8" s="3">
        <v>1941.2123287975496</v>
      </c>
      <c r="AQ8" s="3">
        <v>1.0236167150283031</v>
      </c>
      <c r="AR8" s="3">
        <v>102.36167150283029</v>
      </c>
      <c r="AS8" s="3">
        <v>0.92695365231738402</v>
      </c>
      <c r="AT8" s="3">
        <v>0.82932656659910997</v>
      </c>
      <c r="AU8" s="3">
        <v>92.695365231738407</v>
      </c>
      <c r="AV8" s="3">
        <v>0.82932656659910953</v>
      </c>
      <c r="AW8" s="3">
        <v>0.60679611650484855</v>
      </c>
      <c r="AX8" s="3">
        <v>2.4271844660193942</v>
      </c>
      <c r="AY8" s="3">
        <v>68.765242398184299</v>
      </c>
      <c r="AZ8" s="3">
        <v>81.815804091637119</v>
      </c>
      <c r="BA8" s="3">
        <v>4.0390759970532475</v>
      </c>
      <c r="BB8" s="3">
        <v>2.2715048743213728</v>
      </c>
      <c r="BC8" s="3">
        <v>9.0860194972854913</v>
      </c>
      <c r="BD8" s="3">
        <v>4.3630790530415213</v>
      </c>
      <c r="BE8" s="3">
        <v>0.87119406020219614</v>
      </c>
      <c r="BF8" s="3">
        <v>3.4847762408087846</v>
      </c>
      <c r="BG8" s="3">
        <v>4.7590696096745919</v>
      </c>
      <c r="BH8" s="3">
        <v>7.5710679686326472</v>
      </c>
      <c r="BI8" s="3">
        <v>2.3342154818765653E-2</v>
      </c>
      <c r="BJ8" s="3">
        <v>4.6285123408068571</v>
      </c>
      <c r="BK8" s="3">
        <v>-7.5851712166323679E-2</v>
      </c>
      <c r="BL8" s="3">
        <v>0.82590654955826825</v>
      </c>
      <c r="BM8" s="3">
        <v>4.5293184738217676</v>
      </c>
      <c r="BN8" s="3">
        <v>0.82590654955820852</v>
      </c>
      <c r="BO8" s="3" t="e">
        <v>#NUM!</v>
      </c>
      <c r="BP8" s="3" t="e">
        <v>#NUM!</v>
      </c>
      <c r="BQ8" s="3">
        <v>4.2306984195831339</v>
      </c>
      <c r="BR8" s="3">
        <v>17.702830950752048</v>
      </c>
      <c r="BS8" s="3">
        <v>18.083976480414989</v>
      </c>
      <c r="BT8" s="3">
        <v>4.445939960417534</v>
      </c>
      <c r="BU8" s="3">
        <v>14.963523935260572</v>
      </c>
      <c r="BV8" s="3">
        <v>4.4044704290014449</v>
      </c>
      <c r="BW8" s="3" t="e">
        <v>#DIV/0!</v>
      </c>
      <c r="BX8" s="3">
        <v>9.3188936253513255</v>
      </c>
      <c r="BY8" s="3" t="e">
        <v>#DIV/0!</v>
      </c>
      <c r="BZ8" s="3">
        <v>8.8900971413480239</v>
      </c>
      <c r="CA8" s="3" t="e">
        <v>#DIV/0!</v>
      </c>
      <c r="CB8" s="3">
        <v>12.712687995880701</v>
      </c>
    </row>
    <row r="9" spans="1:80">
      <c r="A9" s="3" t="s">
        <v>9</v>
      </c>
      <c r="B9" s="3">
        <v>2187.02</v>
      </c>
      <c r="C9" s="3">
        <v>127.59000000000002</v>
      </c>
      <c r="D9" s="3">
        <v>124.35</v>
      </c>
      <c r="E9" s="3"/>
      <c r="F9" s="13"/>
      <c r="G9" s="3">
        <v>11.59</v>
      </c>
      <c r="H9" s="3">
        <v>8.85</v>
      </c>
      <c r="I9" s="3">
        <v>48981000</v>
      </c>
      <c r="J9" s="3" t="e">
        <v>#DIV/0!</v>
      </c>
      <c r="K9" s="3">
        <v>85.76</v>
      </c>
      <c r="L9" s="3">
        <v>6.47</v>
      </c>
      <c r="M9" s="3">
        <v>3.42</v>
      </c>
      <c r="N9" s="3">
        <v>2071100</v>
      </c>
      <c r="O9" s="3">
        <v>7305.0035623840458</v>
      </c>
      <c r="P9" s="3"/>
      <c r="Q9" s="3"/>
      <c r="R9" s="3">
        <v>283518</v>
      </c>
      <c r="S9" s="3"/>
      <c r="T9" s="3">
        <v>71341000</v>
      </c>
      <c r="U9" s="3" t="e">
        <v>#DIV/0!</v>
      </c>
      <c r="V9" s="3">
        <v>1666157.0607499999</v>
      </c>
      <c r="W9" s="3">
        <v>3169825</v>
      </c>
      <c r="X9" s="3">
        <v>11180.330702107098</v>
      </c>
      <c r="Y9" s="3">
        <v>8930.92</v>
      </c>
      <c r="Z9" s="3">
        <v>19532100.658399999</v>
      </c>
      <c r="AA9" s="3" t="e">
        <v>#DIV/0!</v>
      </c>
      <c r="AB9" s="3">
        <v>336586.3701202735</v>
      </c>
      <c r="AC9" s="3">
        <v>2.8975</v>
      </c>
      <c r="AD9" s="3">
        <v>1.6174999999999999</v>
      </c>
      <c r="AE9" s="3">
        <v>2.2124999999999999</v>
      </c>
      <c r="AF9" s="3">
        <v>0.85499999999999998</v>
      </c>
      <c r="AG9" s="3">
        <v>122.04570197076622</v>
      </c>
      <c r="AH9" s="3">
        <v>58.029980986516271</v>
      </c>
      <c r="AI9" s="3">
        <v>215.5041164846061</v>
      </c>
      <c r="AJ9" s="3">
        <v>11.893957503012366</v>
      </c>
      <c r="AK9" s="3">
        <v>105.68554983443298</v>
      </c>
      <c r="AL9" s="3">
        <v>79.169625496969033</v>
      </c>
      <c r="AM9" s="3">
        <v>124.46021503893549</v>
      </c>
      <c r="AN9" s="3">
        <v>39.716393579651353</v>
      </c>
      <c r="AO9" s="3">
        <v>115.32330569360769</v>
      </c>
      <c r="AP9" s="3">
        <v>1893.8512988705331</v>
      </c>
      <c r="AQ9" s="3">
        <v>0.99864286690511517</v>
      </c>
      <c r="AR9" s="3">
        <v>99.86428669051152</v>
      </c>
      <c r="AS9" s="3">
        <v>0.97460616035739456</v>
      </c>
      <c r="AT9" s="3">
        <v>5.1407649045752475</v>
      </c>
      <c r="AU9" s="3">
        <v>97.460616035739463</v>
      </c>
      <c r="AV9" s="3">
        <v>5.1407649045752493</v>
      </c>
      <c r="AW9" s="3">
        <v>1.9863289103337456</v>
      </c>
      <c r="AX9" s="3">
        <v>7.9453156413349824</v>
      </c>
      <c r="AY9" s="3">
        <v>69.048592412986181</v>
      </c>
      <c r="AZ9" s="3">
        <v>82.544158344812473</v>
      </c>
      <c r="BA9" s="3">
        <v>4.0609597905532517</v>
      </c>
      <c r="BB9" s="3">
        <v>2.1883793500004245</v>
      </c>
      <c r="BC9" s="3">
        <v>8.753517400001698</v>
      </c>
      <c r="BD9" s="3">
        <v>4.3715927088067259</v>
      </c>
      <c r="BE9" s="3">
        <v>0.85136557652045752</v>
      </c>
      <c r="BF9" s="3">
        <v>3.4054623060818301</v>
      </c>
      <c r="BG9" s="3">
        <v>4.747739537756579</v>
      </c>
      <c r="BH9" s="3">
        <v>7.5463677589798355</v>
      </c>
      <c r="BI9" s="3">
        <v>-1.3580548340463123E-3</v>
      </c>
      <c r="BJ9" s="3">
        <v>4.6038121311540454</v>
      </c>
      <c r="BK9" s="3">
        <v>-2.5721827684238415E-2</v>
      </c>
      <c r="BL9" s="3">
        <v>5.0129884482085263</v>
      </c>
      <c r="BM9" s="3">
        <v>4.5794483583038534</v>
      </c>
      <c r="BN9" s="3">
        <v>5.0129884482085885</v>
      </c>
      <c r="BO9" s="3" t="e">
        <v>#NUM!</v>
      </c>
      <c r="BP9" s="3" t="e">
        <v>#NUM!</v>
      </c>
      <c r="BQ9" s="3">
        <v>4.2348104946074967</v>
      </c>
      <c r="BR9" s="3">
        <v>17.706943025776411</v>
      </c>
      <c r="BS9" s="3">
        <v>18.082981755178331</v>
      </c>
      <c r="BT9" s="3">
        <v>4.4515526973224917</v>
      </c>
      <c r="BU9" s="3">
        <v>14.96918693928229</v>
      </c>
      <c r="BV9" s="3">
        <v>4.4133334028084166</v>
      </c>
      <c r="BW9" s="3" t="e">
        <v>#DIV/0!</v>
      </c>
      <c r="BX9" s="3">
        <v>9.3219113260665267</v>
      </c>
      <c r="BY9" s="3" t="e">
        <v>#DIV/0!</v>
      </c>
      <c r="BZ9" s="3">
        <v>8.8963148118484785</v>
      </c>
      <c r="CA9" s="3" t="e">
        <v>#DIV/0!</v>
      </c>
      <c r="CB9" s="3">
        <v>12.726610067109341</v>
      </c>
    </row>
    <row r="10" spans="1:80">
      <c r="A10" s="3" t="s">
        <v>10</v>
      </c>
      <c r="B10" s="3">
        <v>2309.83</v>
      </c>
      <c r="C10" s="3">
        <v>127.30000000000001</v>
      </c>
      <c r="D10" s="3">
        <v>126.82</v>
      </c>
      <c r="E10" s="3"/>
      <c r="F10" s="13"/>
      <c r="G10" s="3">
        <v>11.26</v>
      </c>
      <c r="H10" s="3">
        <v>8.11</v>
      </c>
      <c r="I10" s="3">
        <v>49251000</v>
      </c>
      <c r="J10" s="3" t="e">
        <v>#DIV/0!</v>
      </c>
      <c r="K10" s="3">
        <v>85.52</v>
      </c>
      <c r="L10" s="3">
        <v>5.59</v>
      </c>
      <c r="M10" s="3">
        <v>3.39</v>
      </c>
      <c r="N10" s="3">
        <v>2079850</v>
      </c>
      <c r="O10" s="3">
        <v>7319.0601367496101</v>
      </c>
      <c r="P10" s="3"/>
      <c r="Q10" s="3"/>
      <c r="R10" s="3">
        <v>284169</v>
      </c>
      <c r="S10" s="3"/>
      <c r="T10" s="3">
        <v>71838000</v>
      </c>
      <c r="U10" s="3" t="e">
        <v>#DIV/0!</v>
      </c>
      <c r="V10" s="3">
        <v>1667152.92175</v>
      </c>
      <c r="W10" s="3">
        <v>3160825</v>
      </c>
      <c r="X10" s="3">
        <v>11123.04649697891</v>
      </c>
      <c r="Y10" s="3">
        <v>9213.41</v>
      </c>
      <c r="Z10" s="3">
        <v>21281410.820299998</v>
      </c>
      <c r="AA10" s="3" t="e">
        <v>#DIV/0!</v>
      </c>
      <c r="AB10" s="3">
        <v>359443.58905780088</v>
      </c>
      <c r="AC10" s="3">
        <v>2.8149999999999999</v>
      </c>
      <c r="AD10" s="3">
        <v>1.3975</v>
      </c>
      <c r="AE10" s="3">
        <v>2.0274999999999999</v>
      </c>
      <c r="AF10" s="3">
        <v>0.84750000000000003</v>
      </c>
      <c r="AG10" s="3">
        <v>124.52017857822351</v>
      </c>
      <c r="AH10" s="3">
        <v>59.206538851017896</v>
      </c>
      <c r="AI10" s="3">
        <v>232.98150033150765</v>
      </c>
      <c r="AJ10" s="3">
        <v>12.85855745650667</v>
      </c>
      <c r="AK10" s="3">
        <v>106.5812348692798</v>
      </c>
      <c r="AL10" s="3">
        <v>79.840588073055841</v>
      </c>
      <c r="AM10" s="3">
        <v>128.67941632875539</v>
      </c>
      <c r="AN10" s="3">
        <v>41.062779322001539</v>
      </c>
      <c r="AO10" s="3">
        <v>121.79917476304097</v>
      </c>
      <c r="AP10" s="3">
        <v>1977.0653764639083</v>
      </c>
      <c r="AQ10" s="3">
        <v>1.0425223124900316</v>
      </c>
      <c r="AR10" s="3">
        <v>104.25223124900315</v>
      </c>
      <c r="AS10" s="3">
        <v>0.99622937941869583</v>
      </c>
      <c r="AT10" s="3">
        <v>2.2186622597759786</v>
      </c>
      <c r="AU10" s="3">
        <v>99.62293794186958</v>
      </c>
      <c r="AV10" s="3">
        <v>2.2186622597759684</v>
      </c>
      <c r="AW10" s="3">
        <v>3.0594543447405753</v>
      </c>
      <c r="AX10" s="3">
        <v>12.237817378962301</v>
      </c>
      <c r="AY10" s="3">
        <v>69.42921183585436</v>
      </c>
      <c r="AZ10" s="3">
        <v>82.892891571367016</v>
      </c>
      <c r="BA10" s="3">
        <v>4.0810319893549059</v>
      </c>
      <c r="BB10" s="3">
        <v>2.0072198801654118</v>
      </c>
      <c r="BC10" s="3">
        <v>8.028879520661647</v>
      </c>
      <c r="BD10" s="3">
        <v>4.3800319976205691</v>
      </c>
      <c r="BE10" s="3">
        <v>0.84392888138431488</v>
      </c>
      <c r="BF10" s="3">
        <v>3.3757155255372595</v>
      </c>
      <c r="BG10" s="3">
        <v>4.8023735799083527</v>
      </c>
      <c r="BH10" s="3">
        <v>7.5893688911437991</v>
      </c>
      <c r="BI10" s="3">
        <v>4.1643077329917157E-2</v>
      </c>
      <c r="BJ10" s="3">
        <v>4.6468132633180081</v>
      </c>
      <c r="BK10" s="3">
        <v>-3.7777472914754407E-3</v>
      </c>
      <c r="BL10" s="3">
        <v>2.1944080392762975</v>
      </c>
      <c r="BM10" s="3">
        <v>4.6013924386966156</v>
      </c>
      <c r="BN10" s="3">
        <v>2.1944080392762189</v>
      </c>
      <c r="BO10" s="3" t="e">
        <v>#NUM!</v>
      </c>
      <c r="BP10" s="3" t="e">
        <v>#NUM!</v>
      </c>
      <c r="BQ10" s="3">
        <v>4.240307698775851</v>
      </c>
      <c r="BR10" s="3">
        <v>17.712440229944765</v>
      </c>
      <c r="BS10" s="3">
        <v>18.089924141927035</v>
      </c>
      <c r="BT10" s="3">
        <v>4.4487502667167895</v>
      </c>
      <c r="BU10" s="3">
        <v>14.966343627438066</v>
      </c>
      <c r="BV10" s="3">
        <v>4.4175493114366207</v>
      </c>
      <c r="BW10" s="3" t="e">
        <v>#DIV/0!</v>
      </c>
      <c r="BX10" s="3">
        <v>9.316774495838521</v>
      </c>
      <c r="BY10" s="3" t="e">
        <v>#DIV/0!</v>
      </c>
      <c r="BZ10" s="3">
        <v>8.8982372020929006</v>
      </c>
      <c r="CA10" s="3" t="e">
        <v>#DIV/0!</v>
      </c>
      <c r="CB10" s="3">
        <v>12.792312528831628</v>
      </c>
    </row>
    <row r="11" spans="1:80">
      <c r="A11" s="3" t="s">
        <v>11</v>
      </c>
      <c r="B11" s="3">
        <v>2305.33</v>
      </c>
      <c r="C11" s="3">
        <v>131.47666666666666</v>
      </c>
      <c r="D11" s="3">
        <v>130.69999999999999</v>
      </c>
      <c r="E11" s="3"/>
      <c r="F11" s="13"/>
      <c r="G11" s="3">
        <v>11.11</v>
      </c>
      <c r="H11" s="3">
        <v>7.92</v>
      </c>
      <c r="I11" s="3">
        <v>49340000</v>
      </c>
      <c r="J11" s="3" t="e">
        <v>#DIV/0!</v>
      </c>
      <c r="K11" s="3">
        <v>85.97</v>
      </c>
      <c r="L11" s="3">
        <v>4.32</v>
      </c>
      <c r="M11" s="3">
        <v>3.37</v>
      </c>
      <c r="N11" s="3">
        <v>2085200</v>
      </c>
      <c r="O11" s="3">
        <v>7320.6524410366592</v>
      </c>
      <c r="P11" s="3"/>
      <c r="Q11" s="3"/>
      <c r="R11" s="3">
        <v>284838</v>
      </c>
      <c r="S11" s="3"/>
      <c r="T11" s="3">
        <v>72027000</v>
      </c>
      <c r="U11" s="3" t="e">
        <v>#DIV/0!</v>
      </c>
      <c r="V11" s="3">
        <v>1683728.844</v>
      </c>
      <c r="W11" s="3">
        <v>3177575</v>
      </c>
      <c r="X11" s="3">
        <v>11155.727115061894</v>
      </c>
      <c r="Y11" s="3">
        <v>9200.7000000000007</v>
      </c>
      <c r="Z11" s="3">
        <v>21210649.731000002</v>
      </c>
      <c r="AA11" s="3" t="e">
        <v>#DIV/0!</v>
      </c>
      <c r="AB11" s="3">
        <v>351292.83427780564</v>
      </c>
      <c r="AC11" s="3">
        <v>2.7774999999999999</v>
      </c>
      <c r="AD11" s="3">
        <v>1.08</v>
      </c>
      <c r="AE11" s="3">
        <v>1.98</v>
      </c>
      <c r="AF11" s="3">
        <v>0.84250000000000003</v>
      </c>
      <c r="AG11" s="3">
        <v>126.98567811407234</v>
      </c>
      <c r="AH11" s="3">
        <v>60.378828320268049</v>
      </c>
      <c r="AI11" s="3">
        <v>251.43363515776304</v>
      </c>
      <c r="AJ11" s="3">
        <v>13.876955207061997</v>
      </c>
      <c r="AK11" s="3">
        <v>107.47918177305347</v>
      </c>
      <c r="AL11" s="3">
        <v>80.51324502757133</v>
      </c>
      <c r="AM11" s="3">
        <v>133.01591265903446</v>
      </c>
      <c r="AN11" s="3">
        <v>42.446594985152984</v>
      </c>
      <c r="AO11" s="3">
        <v>121.56188618057659</v>
      </c>
      <c r="AP11" s="3">
        <v>1951.2041499222844</v>
      </c>
      <c r="AQ11" s="3">
        <v>1.0288854818525826</v>
      </c>
      <c r="AR11" s="3">
        <v>102.88854818525827</v>
      </c>
      <c r="AS11" s="3">
        <v>0.99409274142433379</v>
      </c>
      <c r="AT11" s="3">
        <v>-0.21447249383558348</v>
      </c>
      <c r="AU11" s="3">
        <v>99.409274142433375</v>
      </c>
      <c r="AV11" s="3">
        <v>-0.21447249383558481</v>
      </c>
      <c r="AW11" s="3">
        <v>9.1813312930377755E-2</v>
      </c>
      <c r="AX11" s="3">
        <v>0.36725325172151102</v>
      </c>
      <c r="AY11" s="3">
        <v>69.554675275244222</v>
      </c>
      <c r="AZ11" s="3">
        <v>83.106117029888921</v>
      </c>
      <c r="BA11" s="3">
        <v>4.1006385189938239</v>
      </c>
      <c r="BB11" s="3">
        <v>1.9606529638918069</v>
      </c>
      <c r="BC11" s="3">
        <v>7.8426118555672275</v>
      </c>
      <c r="BD11" s="3">
        <v>4.3884217053941921</v>
      </c>
      <c r="BE11" s="3">
        <v>0.8389707773623023</v>
      </c>
      <c r="BF11" s="3">
        <v>3.3558831094492092</v>
      </c>
      <c r="BG11" s="3">
        <v>4.8004234843857372</v>
      </c>
      <c r="BH11" s="3">
        <v>7.5762019737558877</v>
      </c>
      <c r="BI11" s="3">
        <v>2.847615994200621E-2</v>
      </c>
      <c r="BJ11" s="3">
        <v>4.6336463459300976</v>
      </c>
      <c r="BK11" s="3">
        <v>-5.924775446128086E-3</v>
      </c>
      <c r="BL11" s="3">
        <v>-0.21470281546526454</v>
      </c>
      <c r="BM11" s="3">
        <v>4.5992454105419629</v>
      </c>
      <c r="BN11" s="3">
        <v>-0.21470281546527303</v>
      </c>
      <c r="BO11" s="3" t="e">
        <v>#NUM!</v>
      </c>
      <c r="BP11" s="3" t="e">
        <v>#NUM!</v>
      </c>
      <c r="BQ11" s="3">
        <v>4.2421131378965704</v>
      </c>
      <c r="BR11" s="3">
        <v>17.714245669065484</v>
      </c>
      <c r="BS11" s="3">
        <v>18.092551606685401</v>
      </c>
      <c r="BT11" s="3">
        <v>4.4539983981863527</v>
      </c>
      <c r="BU11" s="3">
        <v>14.97162888522903</v>
      </c>
      <c r="BV11" s="3">
        <v>4.4201183096202623</v>
      </c>
      <c r="BW11" s="3" t="e">
        <v>#DIV/0!</v>
      </c>
      <c r="BX11" s="3">
        <v>9.3197082876255024</v>
      </c>
      <c r="BY11" s="3" t="e">
        <v>#DIV/0!</v>
      </c>
      <c r="BZ11" s="3">
        <v>8.8984547342725602</v>
      </c>
      <c r="CA11" s="3" t="e">
        <v>#DIV/0!</v>
      </c>
      <c r="CB11" s="3">
        <v>12.769375440316891</v>
      </c>
    </row>
    <row r="12" spans="1:80">
      <c r="A12" s="3" t="s">
        <v>12</v>
      </c>
      <c r="B12" s="3">
        <v>2328.4899999999998</v>
      </c>
      <c r="C12" s="3">
        <v>124.44999999999999</v>
      </c>
      <c r="D12" s="3">
        <v>130.82</v>
      </c>
      <c r="E12" s="3"/>
      <c r="F12" s="13"/>
      <c r="G12" s="3">
        <v>10.32</v>
      </c>
      <c r="H12" s="3">
        <v>8.0299999999999994</v>
      </c>
      <c r="I12" s="3">
        <v>49419000</v>
      </c>
      <c r="J12" s="3" t="e">
        <v>#DIV/0!</v>
      </c>
      <c r="K12" s="3">
        <v>85.7</v>
      </c>
      <c r="L12" s="3">
        <v>3.49</v>
      </c>
      <c r="M12" s="3">
        <v>2.69</v>
      </c>
      <c r="N12" s="3">
        <v>2092800</v>
      </c>
      <c r="O12" s="3">
        <v>7328.1416325844584</v>
      </c>
      <c r="P12" s="3"/>
      <c r="Q12" s="3"/>
      <c r="R12" s="3">
        <v>285584</v>
      </c>
      <c r="S12" s="3"/>
      <c r="T12" s="3">
        <v>72623000</v>
      </c>
      <c r="U12" s="3" t="e">
        <v>#DIV/0!</v>
      </c>
      <c r="V12" s="3">
        <v>1704581.7607499999</v>
      </c>
      <c r="W12" s="3">
        <v>3167525</v>
      </c>
      <c r="X12" s="3">
        <v>11091.395176200347</v>
      </c>
      <c r="Y12" s="3">
        <v>9686.89</v>
      </c>
      <c r="Z12" s="3">
        <v>22555826.496099997</v>
      </c>
      <c r="AA12" s="3" t="e">
        <v>#DIV/0!</v>
      </c>
      <c r="AB12" s="3">
        <v>366219.91725104116</v>
      </c>
      <c r="AC12" s="3">
        <v>2.58</v>
      </c>
      <c r="AD12" s="3">
        <v>0.87250000000000005</v>
      </c>
      <c r="AE12" s="3">
        <v>2.0074999999999998</v>
      </c>
      <c r="AF12" s="3">
        <v>0.67249999999999999</v>
      </c>
      <c r="AG12" s="3">
        <v>129.53491560221235</v>
      </c>
      <c r="AH12" s="3">
        <v>61.590933298797445</v>
      </c>
      <c r="AI12" s="3">
        <v>271.62375606093144</v>
      </c>
      <c r="AJ12" s="3">
        <v>14.991274710189076</v>
      </c>
      <c r="AK12" s="3">
        <v>108.20197927047727</v>
      </c>
      <c r="AL12" s="3">
        <v>81.05469660038176</v>
      </c>
      <c r="AM12" s="3">
        <v>136.59404070956248</v>
      </c>
      <c r="AN12" s="3">
        <v>43.588408390253605</v>
      </c>
      <c r="AO12" s="3">
        <v>122.78313141832658</v>
      </c>
      <c r="AP12" s="3">
        <v>1945.0140183455721</v>
      </c>
      <c r="AQ12" s="3">
        <v>1.0256213761923474</v>
      </c>
      <c r="AR12" s="3">
        <v>102.56213761923473</v>
      </c>
      <c r="AS12" s="3">
        <v>1.0511852149457614</v>
      </c>
      <c r="AT12" s="3">
        <v>5.7431737646153307</v>
      </c>
      <c r="AU12" s="3">
        <v>105.11852149457614</v>
      </c>
      <c r="AV12" s="3">
        <v>5.7431737646153325</v>
      </c>
      <c r="AW12" s="3">
        <v>0.34398410029048421</v>
      </c>
      <c r="AX12" s="3">
        <v>1.3759364011619368</v>
      </c>
      <c r="AY12" s="3">
        <v>69.666041698972322</v>
      </c>
      <c r="AZ12" s="3">
        <v>83.409016746667731</v>
      </c>
      <c r="BA12" s="3">
        <v>4.1205146729986142</v>
      </c>
      <c r="BB12" s="3">
        <v>1.9876154004790259</v>
      </c>
      <c r="BC12" s="3">
        <v>7.9504616019161034</v>
      </c>
      <c r="BD12" s="3">
        <v>4.3951241934538654</v>
      </c>
      <c r="BE12" s="3">
        <v>0.67024880596733283</v>
      </c>
      <c r="BF12" s="3">
        <v>2.6809952238693313</v>
      </c>
      <c r="BG12" s="3">
        <v>4.8104196399771553</v>
      </c>
      <c r="BH12" s="3">
        <v>7.5730244634021888</v>
      </c>
      <c r="BI12" s="3">
        <v>2.5298649588307683E-2</v>
      </c>
      <c r="BJ12" s="3">
        <v>4.6304688355763988</v>
      </c>
      <c r="BK12" s="3">
        <v>4.9918303719465769E-2</v>
      </c>
      <c r="BL12" s="3">
        <v>5.5843079165593856</v>
      </c>
      <c r="BM12" s="3">
        <v>4.6550884897075573</v>
      </c>
      <c r="BN12" s="3">
        <v>5.5843079165594389</v>
      </c>
      <c r="BO12" s="3" t="e">
        <v>#NUM!</v>
      </c>
      <c r="BP12" s="3" t="e">
        <v>#NUM!</v>
      </c>
      <c r="BQ12" s="3">
        <v>4.243712992428315</v>
      </c>
      <c r="BR12" s="3">
        <v>17.715845523597228</v>
      </c>
      <c r="BS12" s="3">
        <v>18.100792234030816</v>
      </c>
      <c r="BT12" s="3">
        <v>4.4508528256037341</v>
      </c>
      <c r="BU12" s="3">
        <v>14.96846108380611</v>
      </c>
      <c r="BV12" s="3">
        <v>4.4237564179891908</v>
      </c>
      <c r="BW12" s="3" t="e">
        <v>#DIV/0!</v>
      </c>
      <c r="BX12" s="3">
        <v>9.3139248773189589</v>
      </c>
      <c r="BY12" s="3" t="e">
        <v>#DIV/0!</v>
      </c>
      <c r="BZ12" s="3">
        <v>8.8994772337578638</v>
      </c>
      <c r="CA12" s="3" t="e">
        <v>#DIV/0!</v>
      </c>
      <c r="CB12" s="3">
        <v>12.810989298741447</v>
      </c>
    </row>
    <row r="13" spans="1:80">
      <c r="A13" s="3" t="s">
        <v>13</v>
      </c>
      <c r="B13" s="3">
        <v>2301.33</v>
      </c>
      <c r="C13" s="3">
        <v>117.19333333333333</v>
      </c>
      <c r="D13" s="3">
        <v>131.27000000000001</v>
      </c>
      <c r="E13" s="3"/>
      <c r="F13" s="13"/>
      <c r="G13" s="3">
        <v>8.99</v>
      </c>
      <c r="H13" s="3">
        <v>7.8</v>
      </c>
      <c r="I13" s="3">
        <v>49879000</v>
      </c>
      <c r="J13" s="3" t="e">
        <v>#DIV/0!</v>
      </c>
      <c r="K13" s="3">
        <v>85.94</v>
      </c>
      <c r="L13" s="3">
        <v>2.13</v>
      </c>
      <c r="M13" s="3">
        <v>1.85</v>
      </c>
      <c r="N13" s="3">
        <v>2124775</v>
      </c>
      <c r="O13" s="3">
        <v>7421.2132960312383</v>
      </c>
      <c r="P13" s="3"/>
      <c r="Q13" s="3"/>
      <c r="R13" s="3">
        <v>286311</v>
      </c>
      <c r="S13" s="3"/>
      <c r="T13" s="3">
        <v>73051000</v>
      </c>
      <c r="U13" s="3" t="e">
        <v>#DIV/0!</v>
      </c>
      <c r="V13" s="3">
        <v>1715079.5957500001</v>
      </c>
      <c r="W13" s="3">
        <v>3176325</v>
      </c>
      <c r="X13" s="3">
        <v>11093.967748357554</v>
      </c>
      <c r="Y13" s="3">
        <v>10168</v>
      </c>
      <c r="Z13" s="3">
        <v>23399923.439999998</v>
      </c>
      <c r="AA13" s="3" t="e">
        <v>#DIV/0!</v>
      </c>
      <c r="AB13" s="3">
        <v>372657.97635560384</v>
      </c>
      <c r="AC13" s="3">
        <v>2.2475000000000001</v>
      </c>
      <c r="AD13" s="3">
        <v>0.53249999999999997</v>
      </c>
      <c r="AE13" s="3">
        <v>1.95</v>
      </c>
      <c r="AF13" s="3">
        <v>0.46250000000000002</v>
      </c>
      <c r="AG13" s="3">
        <v>132.06084645645549</v>
      </c>
      <c r="AH13" s="3">
        <v>62.791956498123994</v>
      </c>
      <c r="AI13" s="3">
        <v>292.8104090336841</v>
      </c>
      <c r="AJ13" s="3">
        <v>16.160594137583825</v>
      </c>
      <c r="AK13" s="3">
        <v>108.70241342460324</v>
      </c>
      <c r="AL13" s="3">
        <v>81.429574572158529</v>
      </c>
      <c r="AM13" s="3">
        <v>139.12103046268939</v>
      </c>
      <c r="AN13" s="3">
        <v>44.394793945473296</v>
      </c>
      <c r="AO13" s="3">
        <v>121.35096299616382</v>
      </c>
      <c r="AP13" s="3">
        <v>1894.279279581383</v>
      </c>
      <c r="AQ13" s="3">
        <v>0.99886854454111429</v>
      </c>
      <c r="AR13" s="3">
        <v>99.886854454111429</v>
      </c>
      <c r="AS13" s="3">
        <v>1.1201149098355994</v>
      </c>
      <c r="AT13" s="3">
        <v>6.5573310877849931</v>
      </c>
      <c r="AU13" s="3">
        <v>112.01149098355994</v>
      </c>
      <c r="AV13" s="3">
        <v>6.5573310877849957</v>
      </c>
      <c r="AW13" s="3">
        <v>-1.0360326045555035</v>
      </c>
      <c r="AX13" s="3">
        <v>-4.144130418222014</v>
      </c>
      <c r="AY13" s="3">
        <v>70.314504419414419</v>
      </c>
      <c r="AZ13" s="3">
        <v>84.68338759456276</v>
      </c>
      <c r="BA13" s="3">
        <v>4.1398269840309867</v>
      </c>
      <c r="BB13" s="3">
        <v>1.931231103237252</v>
      </c>
      <c r="BC13" s="3">
        <v>7.724924412949008</v>
      </c>
      <c r="BD13" s="3">
        <v>4.3997385310046102</v>
      </c>
      <c r="BE13" s="3">
        <v>0.4614337550744807</v>
      </c>
      <c r="BF13" s="3">
        <v>1.8457350202979228</v>
      </c>
      <c r="BG13" s="3">
        <v>4.7986868678326253</v>
      </c>
      <c r="BH13" s="3">
        <v>7.5465937177760321</v>
      </c>
      <c r="BI13" s="3">
        <v>-1.1320960378500625E-3</v>
      </c>
      <c r="BJ13" s="3">
        <v>4.6040380899502411</v>
      </c>
      <c r="BK13" s="3">
        <v>0.11343127811168084</v>
      </c>
      <c r="BL13" s="3">
        <v>6.3512974392215069</v>
      </c>
      <c r="BM13" s="3">
        <v>4.7186014640997724</v>
      </c>
      <c r="BN13" s="3">
        <v>6.3512974392215149</v>
      </c>
      <c r="BO13" s="3" t="e">
        <v>#NUM!</v>
      </c>
      <c r="BP13" s="3" t="e">
        <v>#NUM!</v>
      </c>
      <c r="BQ13" s="3">
        <v>4.2529780992907522</v>
      </c>
      <c r="BR13" s="3">
        <v>17.725110630459668</v>
      </c>
      <c r="BS13" s="3">
        <v>18.106668385321221</v>
      </c>
      <c r="BT13" s="3">
        <v>4.4536493783468494</v>
      </c>
      <c r="BU13" s="3">
        <v>14.97123542608862</v>
      </c>
      <c r="BV13" s="3">
        <v>4.4389194501259555</v>
      </c>
      <c r="BW13" s="3" t="e">
        <v>#DIV/0!</v>
      </c>
      <c r="BX13" s="3">
        <v>9.3141567934861627</v>
      </c>
      <c r="BY13" s="3" t="e">
        <v>#DIV/0!</v>
      </c>
      <c r="BZ13" s="3">
        <v>8.9120978397793227</v>
      </c>
      <c r="CA13" s="3" t="e">
        <v>#DIV/0!</v>
      </c>
      <c r="CB13" s="3">
        <v>12.828416324496718</v>
      </c>
    </row>
    <row r="14" spans="1:80">
      <c r="A14" s="3" t="s">
        <v>14</v>
      </c>
      <c r="B14" s="3">
        <v>2261.37</v>
      </c>
      <c r="C14" s="3">
        <v>116.31</v>
      </c>
      <c r="D14" s="3">
        <v>129.91</v>
      </c>
      <c r="E14" s="3"/>
      <c r="F14" s="13"/>
      <c r="G14" s="3">
        <v>7.83</v>
      </c>
      <c r="H14" s="3">
        <v>6.64</v>
      </c>
      <c r="I14" s="3">
        <v>49911000</v>
      </c>
      <c r="J14" s="3" t="e">
        <v>#DIV/0!</v>
      </c>
      <c r="K14" s="3">
        <v>86.73</v>
      </c>
      <c r="L14" s="3">
        <v>1.73</v>
      </c>
      <c r="M14" s="3">
        <v>1.25</v>
      </c>
      <c r="N14" s="3">
        <v>2131150</v>
      </c>
      <c r="O14" s="3">
        <v>7427.2918953770022</v>
      </c>
      <c r="P14" s="3"/>
      <c r="Q14" s="3"/>
      <c r="R14" s="3">
        <v>286935</v>
      </c>
      <c r="S14" s="3"/>
      <c r="T14" s="3">
        <v>72405000</v>
      </c>
      <c r="U14" s="3" t="e">
        <v>#DIV/0!</v>
      </c>
      <c r="V14" s="3">
        <v>1711857.0989999999</v>
      </c>
      <c r="W14" s="3">
        <v>3205575</v>
      </c>
      <c r="X14" s="3">
        <v>11171.781065398087</v>
      </c>
      <c r="Y14" s="3">
        <v>10146.700000000001</v>
      </c>
      <c r="Z14" s="3">
        <v>22945442.979000002</v>
      </c>
      <c r="AA14" s="3" t="e">
        <v>#DIV/0!</v>
      </c>
      <c r="AB14" s="3">
        <v>359453.17657231179</v>
      </c>
      <c r="AC14" s="3">
        <v>1.9575</v>
      </c>
      <c r="AD14" s="3">
        <v>0.4325</v>
      </c>
      <c r="AE14" s="3">
        <v>1.66</v>
      </c>
      <c r="AF14" s="3">
        <v>0.3125</v>
      </c>
      <c r="AG14" s="3">
        <v>134.25305650763264</v>
      </c>
      <c r="AH14" s="3">
        <v>63.834302975992841</v>
      </c>
      <c r="AI14" s="3">
        <v>312.25302019352074</v>
      </c>
      <c r="AJ14" s="3">
        <v>17.233657588319392</v>
      </c>
      <c r="AK14" s="3">
        <v>109.04210846655512</v>
      </c>
      <c r="AL14" s="3">
        <v>81.684041992696521</v>
      </c>
      <c r="AM14" s="3">
        <v>140.860043343473</v>
      </c>
      <c r="AN14" s="3">
        <v>44.949728869791706</v>
      </c>
      <c r="AO14" s="3">
        <v>119.24384038388018</v>
      </c>
      <c r="AP14" s="3">
        <v>1836.7146286088077</v>
      </c>
      <c r="AQ14" s="3">
        <v>0.96851424580925027</v>
      </c>
      <c r="AR14" s="3">
        <v>96.851424580925041</v>
      </c>
      <c r="AS14" s="3">
        <v>1.116928896913421</v>
      </c>
      <c r="AT14" s="3">
        <v>-0.28443625686992818</v>
      </c>
      <c r="AU14" s="3">
        <v>111.6928896913421</v>
      </c>
      <c r="AV14" s="3">
        <v>-0.28443625686992818</v>
      </c>
      <c r="AW14" s="3">
        <v>-0.16934801016087464</v>
      </c>
      <c r="AX14" s="3">
        <v>-0.67739204064349856</v>
      </c>
      <c r="AY14" s="3">
        <v>70.359614869532123</v>
      </c>
      <c r="AZ14" s="3">
        <v>84.937464659623913</v>
      </c>
      <c r="BA14" s="3">
        <v>4.1562907100616515</v>
      </c>
      <c r="BB14" s="3">
        <v>1.6463726030664816</v>
      </c>
      <c r="BC14" s="3">
        <v>6.5854904122659264</v>
      </c>
      <c r="BD14" s="3">
        <v>4.402858658340854</v>
      </c>
      <c r="BE14" s="3">
        <v>0.31201273362437831</v>
      </c>
      <c r="BF14" s="3">
        <v>1.2480509344975133</v>
      </c>
      <c r="BG14" s="3">
        <v>4.7811704754690245</v>
      </c>
      <c r="BH14" s="3">
        <v>7.5157337267180102</v>
      </c>
      <c r="BI14" s="3">
        <v>-3.1992087095871771E-2</v>
      </c>
      <c r="BJ14" s="3">
        <v>4.5731780988922202</v>
      </c>
      <c r="BK14" s="3">
        <v>0.11058286265669401</v>
      </c>
      <c r="BL14" s="3">
        <v>-0.28484154549868329</v>
      </c>
      <c r="BM14" s="3">
        <v>4.7157530486447854</v>
      </c>
      <c r="BN14" s="3">
        <v>-0.28484154549870411</v>
      </c>
      <c r="BO14" s="3" t="e">
        <v>#NUM!</v>
      </c>
      <c r="BP14" s="3" t="e">
        <v>#NUM!</v>
      </c>
      <c r="BQ14" s="3">
        <v>4.2536194461410757</v>
      </c>
      <c r="BR14" s="3">
        <v>17.72575197730999</v>
      </c>
      <c r="BS14" s="3">
        <v>18.09778591574484</v>
      </c>
      <c r="BT14" s="3">
        <v>4.4627998446963648</v>
      </c>
      <c r="BU14" s="3">
        <v>14.980402039421651</v>
      </c>
      <c r="BV14" s="3">
        <v>4.4419152758362079</v>
      </c>
      <c r="BW14" s="3" t="e">
        <v>#DIV/0!</v>
      </c>
      <c r="BX14" s="3">
        <v>9.3211463301489257</v>
      </c>
      <c r="BY14" s="3" t="e">
        <v>#DIV/0!</v>
      </c>
      <c r="BZ14" s="3">
        <v>8.9129165888193072</v>
      </c>
      <c r="CA14" s="3" t="e">
        <v>#DIV/0!</v>
      </c>
      <c r="CB14" s="3">
        <v>12.792339201686397</v>
      </c>
    </row>
    <row r="15" spans="1:80">
      <c r="A15" s="3" t="s">
        <v>15</v>
      </c>
      <c r="B15" s="3">
        <v>2398.14</v>
      </c>
      <c r="C15" s="3">
        <v>123.25666666666666</v>
      </c>
      <c r="D15" s="3">
        <v>129.69</v>
      </c>
      <c r="E15" s="3"/>
      <c r="F15" s="13"/>
      <c r="G15" s="3">
        <v>5.95</v>
      </c>
      <c r="H15" s="3">
        <v>5.91</v>
      </c>
      <c r="I15" s="3">
        <v>50229000</v>
      </c>
      <c r="J15" s="3" t="e">
        <v>#DIV/0!</v>
      </c>
      <c r="K15" s="3">
        <v>87.21</v>
      </c>
      <c r="L15" s="3">
        <v>1.75</v>
      </c>
      <c r="M15" s="3">
        <v>1.29</v>
      </c>
      <c r="N15" s="3">
        <v>2142025</v>
      </c>
      <c r="O15" s="3">
        <v>7448.6045330940906</v>
      </c>
      <c r="P15" s="3"/>
      <c r="Q15" s="3"/>
      <c r="R15" s="3">
        <v>287574</v>
      </c>
      <c r="S15" s="3"/>
      <c r="T15" s="3">
        <v>74900000</v>
      </c>
      <c r="U15" s="3" t="e">
        <v>#DIV/0!</v>
      </c>
      <c r="V15" s="3">
        <v>1778443.6305</v>
      </c>
      <c r="W15" s="3">
        <v>3223250</v>
      </c>
      <c r="X15" s="3">
        <v>11208.419398137523</v>
      </c>
      <c r="Y15" s="3">
        <v>10730.3</v>
      </c>
      <c r="Z15" s="3">
        <v>25732761.641999997</v>
      </c>
      <c r="AA15" s="3" t="e">
        <v>#DIV/0!</v>
      </c>
      <c r="AB15" s="3">
        <v>397248.72983156354</v>
      </c>
      <c r="AC15" s="3">
        <v>1.4875</v>
      </c>
      <c r="AD15" s="3">
        <v>0.4375</v>
      </c>
      <c r="AE15" s="3">
        <v>1.4775</v>
      </c>
      <c r="AF15" s="3">
        <v>0.32250000000000001</v>
      </c>
      <c r="AG15" s="3">
        <v>136.23664541753291</v>
      </c>
      <c r="AH15" s="3">
        <v>64.77745480246314</v>
      </c>
      <c r="AI15" s="3">
        <v>330.70717368695779</v>
      </c>
      <c r="AJ15" s="3">
        <v>18.252166751789066</v>
      </c>
      <c r="AK15" s="3">
        <v>109.39376926635977</v>
      </c>
      <c r="AL15" s="3">
        <v>81.947473028122971</v>
      </c>
      <c r="AM15" s="3">
        <v>142.67713790260379</v>
      </c>
      <c r="AN15" s="3">
        <v>45.529580372212017</v>
      </c>
      <c r="AO15" s="3">
        <v>126.45583136691405</v>
      </c>
      <c r="AP15" s="3">
        <v>1925.6314850120793</v>
      </c>
      <c r="AQ15" s="3">
        <v>1.0154008120606297</v>
      </c>
      <c r="AR15" s="3">
        <v>101.54008120606295</v>
      </c>
      <c r="AS15" s="3">
        <v>1.0521946074586905</v>
      </c>
      <c r="AT15" s="3">
        <v>-5.7957395169576644</v>
      </c>
      <c r="AU15" s="3">
        <v>105.21946074586906</v>
      </c>
      <c r="AV15" s="3">
        <v>-5.7957395169576627</v>
      </c>
      <c r="AW15" s="3">
        <v>5.7290461870614706</v>
      </c>
      <c r="AX15" s="3">
        <v>22.916184748245882</v>
      </c>
      <c r="AY15" s="3">
        <v>70.807899967576859</v>
      </c>
      <c r="AZ15" s="3">
        <v>85.37089024119885</v>
      </c>
      <c r="BA15" s="3">
        <v>4.170957623105048</v>
      </c>
      <c r="BB15" s="3">
        <v>1.4666913043396512</v>
      </c>
      <c r="BC15" s="3">
        <v>5.8667652173586049</v>
      </c>
      <c r="BD15" s="3">
        <v>4.4060784691820523</v>
      </c>
      <c r="BE15" s="3">
        <v>0.32198108411982673</v>
      </c>
      <c r="BF15" s="3">
        <v>1.2879243364793069</v>
      </c>
      <c r="BG15" s="3">
        <v>4.8398930880424951</v>
      </c>
      <c r="BH15" s="3">
        <v>7.5630092370892816</v>
      </c>
      <c r="BI15" s="3">
        <v>1.528342327540054E-2</v>
      </c>
      <c r="BJ15" s="3">
        <v>4.6204536092634916</v>
      </c>
      <c r="BK15" s="3">
        <v>5.0878085285936514E-2</v>
      </c>
      <c r="BL15" s="3">
        <v>-5.9704777370757496</v>
      </c>
      <c r="BM15" s="3">
        <v>4.6560482712740283</v>
      </c>
      <c r="BN15" s="3">
        <v>-5.9704777370757078</v>
      </c>
      <c r="BO15" s="3" t="e">
        <v>#NUM!</v>
      </c>
      <c r="BP15" s="3" t="e">
        <v>#NUM!</v>
      </c>
      <c r="BQ15" s="3">
        <v>4.2599705759378761</v>
      </c>
      <c r="BR15" s="3">
        <v>17.732103107106791</v>
      </c>
      <c r="BS15" s="3">
        <v>18.131664448487449</v>
      </c>
      <c r="BT15" s="3">
        <v>4.4683190032388937</v>
      </c>
      <c r="BU15" s="3">
        <v>14.985900725273083</v>
      </c>
      <c r="BV15" s="3">
        <v>4.4470051790010974</v>
      </c>
      <c r="BW15" s="3" t="e">
        <v>#DIV/0!</v>
      </c>
      <c r="BX15" s="3">
        <v>9.3244205068507906</v>
      </c>
      <c r="BY15" s="3" t="e">
        <v>#DIV/0!</v>
      </c>
      <c r="BZ15" s="3">
        <v>8.9157819828346287</v>
      </c>
      <c r="CA15" s="3" t="e">
        <v>#DIV/0!</v>
      </c>
      <c r="CB15" s="3">
        <v>12.892317886990613</v>
      </c>
    </row>
    <row r="16" spans="1:80">
      <c r="A16" s="3" t="s">
        <v>16</v>
      </c>
      <c r="B16" s="3">
        <v>2828.08</v>
      </c>
      <c r="C16" s="3">
        <v>137.16666666666666</v>
      </c>
      <c r="D16" s="3">
        <v>137.12</v>
      </c>
      <c r="E16" s="3"/>
      <c r="F16" s="13"/>
      <c r="G16" s="3">
        <v>5.28</v>
      </c>
      <c r="H16" s="3">
        <v>6.03</v>
      </c>
      <c r="I16" s="3">
        <v>51018000</v>
      </c>
      <c r="J16" s="3" t="e">
        <v>#DIV/0!</v>
      </c>
      <c r="K16" s="3">
        <v>87.63</v>
      </c>
      <c r="L16" s="3">
        <v>1.74</v>
      </c>
      <c r="M16" s="3">
        <v>1.59</v>
      </c>
      <c r="N16" s="3">
        <v>2157000</v>
      </c>
      <c r="O16" s="3">
        <v>7481.7119488871085</v>
      </c>
      <c r="P16" s="3"/>
      <c r="Q16" s="3"/>
      <c r="R16" s="3">
        <v>288303</v>
      </c>
      <c r="S16" s="3"/>
      <c r="T16" s="3">
        <v>74639000</v>
      </c>
      <c r="U16" s="3" t="e">
        <v>#DIV/0!</v>
      </c>
      <c r="V16" s="3">
        <v>1818913.8742500001</v>
      </c>
      <c r="W16" s="3">
        <v>3238950</v>
      </c>
      <c r="X16" s="3">
        <v>11234.534500161288</v>
      </c>
      <c r="Y16" s="3">
        <v>10639.1</v>
      </c>
      <c r="Z16" s="3">
        <v>30088225.927999999</v>
      </c>
      <c r="AA16" s="3" t="e">
        <v>#DIV/0!</v>
      </c>
      <c r="AB16" s="3">
        <v>457587.93986795691</v>
      </c>
      <c r="AC16" s="3">
        <v>1.32</v>
      </c>
      <c r="AD16" s="3">
        <v>0.435</v>
      </c>
      <c r="AE16" s="3">
        <v>1.5075000000000001</v>
      </c>
      <c r="AF16" s="3">
        <v>0.39750000000000002</v>
      </c>
      <c r="AG16" s="3">
        <v>138.29041284720222</v>
      </c>
      <c r="AH16" s="3">
        <v>65.753974933610266</v>
      </c>
      <c r="AI16" s="3">
        <v>350.64881626028136</v>
      </c>
      <c r="AJ16" s="3">
        <v>19.352772406921947</v>
      </c>
      <c r="AK16" s="3">
        <v>109.82860949919356</v>
      </c>
      <c r="AL16" s="3">
        <v>82.273214233409774</v>
      </c>
      <c r="AM16" s="3">
        <v>144.94570439525521</v>
      </c>
      <c r="AN16" s="3">
        <v>46.253500700130196</v>
      </c>
      <c r="AO16" s="3">
        <v>149.12690984352136</v>
      </c>
      <c r="AP16" s="3">
        <v>2246.0276714602578</v>
      </c>
      <c r="AQ16" s="3">
        <v>1.1843482718590284</v>
      </c>
      <c r="AR16" s="3">
        <v>118.43482718590283</v>
      </c>
      <c r="AS16" s="3">
        <v>0.99965978128797095</v>
      </c>
      <c r="AT16" s="3">
        <v>-4.9928811455899922</v>
      </c>
      <c r="AU16" s="3">
        <v>99.96597812879709</v>
      </c>
      <c r="AV16" s="3">
        <v>-4.9928811455899993</v>
      </c>
      <c r="AW16" s="3">
        <v>9.6484830805134045</v>
      </c>
      <c r="AX16" s="3">
        <v>38.593932322053618</v>
      </c>
      <c r="AY16" s="3">
        <v>71.920154503291656</v>
      </c>
      <c r="AZ16" s="3">
        <v>85.967722248930755</v>
      </c>
      <c r="BA16" s="3">
        <v>4.1859201244945625</v>
      </c>
      <c r="BB16" s="3">
        <v>1.4962501389514493</v>
      </c>
      <c r="BC16" s="3">
        <v>5.9850005558057973</v>
      </c>
      <c r="BD16" s="3">
        <v>4.4100455897431639</v>
      </c>
      <c r="BE16" s="3">
        <v>0.39671205611115923</v>
      </c>
      <c r="BF16" s="3">
        <v>1.5868482244446369</v>
      </c>
      <c r="BG16" s="3">
        <v>5.0047976873337001</v>
      </c>
      <c r="BH16" s="3">
        <v>7.7169184555520829</v>
      </c>
      <c r="BI16" s="3">
        <v>0.16919264173820167</v>
      </c>
      <c r="BJ16" s="3">
        <v>4.7743628277262928</v>
      </c>
      <c r="BK16" s="3">
        <v>-3.4027659954504049E-4</v>
      </c>
      <c r="BL16" s="3">
        <v>-5.1218361885481549</v>
      </c>
      <c r="BM16" s="3">
        <v>4.6048299093885463</v>
      </c>
      <c r="BN16" s="3">
        <v>-5.1218361885482011</v>
      </c>
      <c r="BO16" s="3" t="e">
        <v>#NUM!</v>
      </c>
      <c r="BP16" s="3" t="e">
        <v>#NUM!</v>
      </c>
      <c r="BQ16" s="3">
        <v>4.27555653842707</v>
      </c>
      <c r="BR16" s="3">
        <v>17.747689069595985</v>
      </c>
      <c r="BS16" s="3">
        <v>18.128173716771599</v>
      </c>
      <c r="BT16" s="3">
        <v>4.4731234050677591</v>
      </c>
      <c r="BU16" s="3">
        <v>14.990759761171088</v>
      </c>
      <c r="BV16" s="3">
        <v>4.4539719031154679</v>
      </c>
      <c r="BW16" s="3" t="e">
        <v>#DIV/0!</v>
      </c>
      <c r="BX16" s="3">
        <v>9.3267477507536078</v>
      </c>
      <c r="BY16" s="3" t="e">
        <v>#DIV/0!</v>
      </c>
      <c r="BZ16" s="3">
        <v>8.920216914953814</v>
      </c>
      <c r="CA16" s="3" t="e">
        <v>#DIV/0!</v>
      </c>
      <c r="CB16" s="3">
        <v>13.033724363516761</v>
      </c>
    </row>
    <row r="17" spans="1:80">
      <c r="A17" s="3" t="s">
        <v>17</v>
      </c>
      <c r="B17" s="3">
        <v>2864.79</v>
      </c>
      <c r="C17" s="3">
        <v>145.71</v>
      </c>
      <c r="D17" s="3">
        <v>150.35</v>
      </c>
      <c r="E17" s="3"/>
      <c r="F17" s="13"/>
      <c r="G17" s="3">
        <v>5.17</v>
      </c>
      <c r="H17" s="3">
        <v>6.8</v>
      </c>
      <c r="I17" s="3">
        <v>50690000</v>
      </c>
      <c r="J17" s="3" t="e">
        <v>#DIV/0!</v>
      </c>
      <c r="K17" s="3">
        <v>87.69</v>
      </c>
      <c r="L17" s="3">
        <v>1.44</v>
      </c>
      <c r="M17" s="3">
        <v>2.2000000000000002</v>
      </c>
      <c r="N17" s="3">
        <v>2168600</v>
      </c>
      <c r="O17" s="3">
        <v>7503.6244796838828</v>
      </c>
      <c r="P17" s="3"/>
      <c r="Q17" s="3"/>
      <c r="R17" s="3">
        <v>289007</v>
      </c>
      <c r="S17" s="3"/>
      <c r="T17" s="3">
        <v>74845000</v>
      </c>
      <c r="U17" s="3" t="e">
        <v>#DIV/0!</v>
      </c>
      <c r="V17" s="3">
        <v>1851042.1395</v>
      </c>
      <c r="W17" s="3">
        <v>3241000</v>
      </c>
      <c r="X17" s="3">
        <v>11214.261246267391</v>
      </c>
      <c r="Y17" s="3">
        <v>10747.9</v>
      </c>
      <c r="Z17" s="3">
        <v>30790476.441</v>
      </c>
      <c r="AA17" s="3" t="e">
        <v>#DIV/0!</v>
      </c>
      <c r="AB17" s="3">
        <v>460440.42318074778</v>
      </c>
      <c r="AC17" s="3">
        <v>1.2925</v>
      </c>
      <c r="AD17" s="3">
        <v>0.36</v>
      </c>
      <c r="AE17" s="3">
        <v>1.7</v>
      </c>
      <c r="AF17" s="3">
        <v>0.55000000000000004</v>
      </c>
      <c r="AG17" s="3">
        <v>140.64134986560464</v>
      </c>
      <c r="AH17" s="3">
        <v>66.871792507481629</v>
      </c>
      <c r="AI17" s="3">
        <v>374.49293576598052</v>
      </c>
      <c r="AJ17" s="3">
        <v>20.66876093059264</v>
      </c>
      <c r="AK17" s="3">
        <v>110.43266685143914</v>
      </c>
      <c r="AL17" s="3">
        <v>82.725716911693539</v>
      </c>
      <c r="AM17" s="3">
        <v>148.13450989195081</v>
      </c>
      <c r="AN17" s="3">
        <v>47.271077715533053</v>
      </c>
      <c r="AO17" s="3">
        <v>151.06265736846959</v>
      </c>
      <c r="AP17" s="3">
        <v>2249.4550853760338</v>
      </c>
      <c r="AQ17" s="3">
        <v>1.1861555745025683</v>
      </c>
      <c r="AR17" s="3">
        <v>118.61555745025684</v>
      </c>
      <c r="AS17" s="3">
        <v>1.0318440738453092</v>
      </c>
      <c r="AT17" s="3">
        <v>3.2195245982459846</v>
      </c>
      <c r="AU17" s="3">
        <v>103.18440738453091</v>
      </c>
      <c r="AV17" s="3">
        <v>3.2195245982459855</v>
      </c>
      <c r="AW17" s="3">
        <v>3.2657133355503909</v>
      </c>
      <c r="AX17" s="3">
        <v>13.062853342201564</v>
      </c>
      <c r="AY17" s="3">
        <v>71.457772389585131</v>
      </c>
      <c r="AZ17" s="3">
        <v>86.430042869277344</v>
      </c>
      <c r="BA17" s="3">
        <v>4.2027772415609856</v>
      </c>
      <c r="BB17" s="3">
        <v>1.6857117066423122</v>
      </c>
      <c r="BC17" s="3">
        <v>6.7428468265692487</v>
      </c>
      <c r="BD17" s="3">
        <v>4.4155305199737329</v>
      </c>
      <c r="BE17" s="3">
        <v>0.54849302305690628</v>
      </c>
      <c r="BF17" s="3">
        <v>2.1939720922276251</v>
      </c>
      <c r="BG17" s="3">
        <v>5.0176947002072687</v>
      </c>
      <c r="BH17" s="3">
        <v>7.7184432815897992</v>
      </c>
      <c r="BI17" s="3">
        <v>0.17071746777591762</v>
      </c>
      <c r="BJ17" s="3">
        <v>4.7758876537640091</v>
      </c>
      <c r="BK17" s="3">
        <v>3.1347564408774939E-2</v>
      </c>
      <c r="BL17" s="3">
        <v>3.1687841008319979</v>
      </c>
      <c r="BM17" s="3">
        <v>4.636517750396866</v>
      </c>
      <c r="BN17" s="3">
        <v>3.1687841008319673</v>
      </c>
      <c r="BO17" s="3" t="e">
        <v>#NUM!</v>
      </c>
      <c r="BP17" s="3" t="e">
        <v>#NUM!</v>
      </c>
      <c r="BQ17" s="3">
        <v>4.2691066792796182</v>
      </c>
      <c r="BR17" s="3">
        <v>17.741239210448533</v>
      </c>
      <c r="BS17" s="3">
        <v>18.130929866331474</v>
      </c>
      <c r="BT17" s="3">
        <v>4.4738078677912645</v>
      </c>
      <c r="BU17" s="3">
        <v>14.991392482123684</v>
      </c>
      <c r="BV17" s="3">
        <v>4.4593353337643933</v>
      </c>
      <c r="BW17" s="3" t="e">
        <v>#DIV/0!</v>
      </c>
      <c r="BX17" s="3">
        <v>9.3249415728512997</v>
      </c>
      <c r="BY17" s="3" t="e">
        <v>#DIV/0!</v>
      </c>
      <c r="BZ17" s="3">
        <v>8.9231414467478345</v>
      </c>
      <c r="CA17" s="3" t="e">
        <v>#DIV/0!</v>
      </c>
      <c r="CB17" s="3">
        <v>13.039938752107604</v>
      </c>
    </row>
    <row r="18" spans="1:80">
      <c r="A18" s="3" t="s">
        <v>18</v>
      </c>
      <c r="B18" s="3">
        <v>2958.25</v>
      </c>
      <c r="C18" s="3">
        <v>160.22666666666666</v>
      </c>
      <c r="D18" s="3">
        <v>155.26</v>
      </c>
      <c r="E18" s="3"/>
      <c r="F18" s="13"/>
      <c r="G18" s="3">
        <v>5.96</v>
      </c>
      <c r="H18" s="3">
        <v>7.41</v>
      </c>
      <c r="I18" s="3">
        <v>50911000</v>
      </c>
      <c r="J18" s="3" t="e">
        <v>#DIV/0!</v>
      </c>
      <c r="K18" s="3">
        <v>88.14</v>
      </c>
      <c r="L18" s="3">
        <v>1.25</v>
      </c>
      <c r="M18" s="3">
        <v>2.86</v>
      </c>
      <c r="N18" s="3">
        <v>2178125</v>
      </c>
      <c r="O18" s="3">
        <v>7520.9161317500484</v>
      </c>
      <c r="P18" s="3"/>
      <c r="Q18" s="3"/>
      <c r="R18" s="3">
        <v>289609</v>
      </c>
      <c r="S18" s="3"/>
      <c r="T18" s="3">
        <v>75431000</v>
      </c>
      <c r="U18" s="3" t="e">
        <v>#DIV/0!</v>
      </c>
      <c r="V18" s="3">
        <v>1883699.03425</v>
      </c>
      <c r="W18" s="3">
        <v>3257800</v>
      </c>
      <c r="X18" s="3">
        <v>11248.959804425967</v>
      </c>
      <c r="Y18" s="3">
        <v>10525.7</v>
      </c>
      <c r="Z18" s="3">
        <v>31137652.025000002</v>
      </c>
      <c r="AA18" s="3" t="e">
        <v>#DIV/0!</v>
      </c>
      <c r="AB18" s="3">
        <v>457163.13569879637</v>
      </c>
      <c r="AC18" s="3">
        <v>1.49</v>
      </c>
      <c r="AD18" s="3">
        <v>0.3125</v>
      </c>
      <c r="AE18" s="3">
        <v>1.8525</v>
      </c>
      <c r="AF18" s="3">
        <v>0.71499999999999997</v>
      </c>
      <c r="AG18" s="3">
        <v>143.24673087186494</v>
      </c>
      <c r="AH18" s="3">
        <v>68.110592463682721</v>
      </c>
      <c r="AI18" s="3">
        <v>402.24286230623972</v>
      </c>
      <c r="AJ18" s="3">
        <v>22.200316115549558</v>
      </c>
      <c r="AK18" s="3">
        <v>111.22226041942693</v>
      </c>
      <c r="AL18" s="3">
        <v>83.317205787612153</v>
      </c>
      <c r="AM18" s="3">
        <v>152.37115687486059</v>
      </c>
      <c r="AN18" s="3">
        <v>48.623030538197298</v>
      </c>
      <c r="AO18" s="3">
        <v>155.99087757227412</v>
      </c>
      <c r="AP18" s="3">
        <v>2296.8988533503289</v>
      </c>
      <c r="AQ18" s="3">
        <v>1.2111730510567664</v>
      </c>
      <c r="AR18" s="3">
        <v>121.11730510567664</v>
      </c>
      <c r="AS18" s="3">
        <v>0.96900224681700919</v>
      </c>
      <c r="AT18" s="3">
        <v>-6.0902445070126978</v>
      </c>
      <c r="AU18" s="3">
        <v>96.900224681700919</v>
      </c>
      <c r="AV18" s="3">
        <v>-6.0902445070126943</v>
      </c>
      <c r="AW18" s="3">
        <v>1.7841040834728927</v>
      </c>
      <c r="AX18" s="3">
        <v>7.1364163338915709</v>
      </c>
      <c r="AY18" s="3">
        <v>71.769316435710564</v>
      </c>
      <c r="AZ18" s="3">
        <v>86.809663895898154</v>
      </c>
      <c r="BA18" s="3">
        <v>4.2211327438452972</v>
      </c>
      <c r="BB18" s="3">
        <v>1.8355502284311598</v>
      </c>
      <c r="BC18" s="3">
        <v>7.3422009137246391</v>
      </c>
      <c r="BD18" s="3">
        <v>4.4226550799160291</v>
      </c>
      <c r="BE18" s="3">
        <v>0.71245599422962158</v>
      </c>
      <c r="BF18" s="3">
        <v>2.8498239769184863</v>
      </c>
      <c r="BG18" s="3">
        <v>5.0497975284388774</v>
      </c>
      <c r="BH18" s="3">
        <v>7.7393151674793925</v>
      </c>
      <c r="BI18" s="3">
        <v>0.1915893536655105</v>
      </c>
      <c r="BJ18" s="3">
        <v>4.7967595396536016</v>
      </c>
      <c r="BK18" s="3">
        <v>-3.1488348397455075E-2</v>
      </c>
      <c r="BL18" s="3">
        <v>-6.2835912806230017</v>
      </c>
      <c r="BM18" s="3">
        <v>4.5736818375906365</v>
      </c>
      <c r="BN18" s="3">
        <v>-6.2835912806229466</v>
      </c>
      <c r="BO18" s="3" t="e">
        <v>#NUM!</v>
      </c>
      <c r="BP18" s="3" t="e">
        <v>#NUM!</v>
      </c>
      <c r="BQ18" s="3">
        <v>4.2734570370230767</v>
      </c>
      <c r="BR18" s="3">
        <v>17.745589568191992</v>
      </c>
      <c r="BS18" s="3">
        <v>18.138728889066609</v>
      </c>
      <c r="BT18" s="3">
        <v>4.4789264594138407</v>
      </c>
      <c r="BU18" s="3">
        <v>14.996562678905642</v>
      </c>
      <c r="BV18" s="3">
        <v>4.4637179506752007</v>
      </c>
      <c r="BW18" s="3" t="e">
        <v>#DIV/0!</v>
      </c>
      <c r="BX18" s="3">
        <v>9.3280309415289047</v>
      </c>
      <c r="BY18" s="3" t="e">
        <v>#DIV/0!</v>
      </c>
      <c r="BZ18" s="3">
        <v>8.9254432355542885</v>
      </c>
      <c r="CA18" s="3" t="e">
        <v>#DIV/0!</v>
      </c>
      <c r="CB18" s="3">
        <v>13.032795577071912</v>
      </c>
    </row>
    <row r="19" spans="1:80">
      <c r="A19" s="3" t="s">
        <v>19</v>
      </c>
      <c r="B19" s="3">
        <v>2817.32</v>
      </c>
      <c r="C19" s="3">
        <v>151.07666666666668</v>
      </c>
      <c r="D19" s="3">
        <v>158.03</v>
      </c>
      <c r="E19" s="3"/>
      <c r="F19" s="13"/>
      <c r="G19" s="3">
        <v>6.99</v>
      </c>
      <c r="H19" s="3">
        <v>7.59</v>
      </c>
      <c r="I19" s="3">
        <v>51687000</v>
      </c>
      <c r="J19" s="3" t="e">
        <v>#DIV/0!</v>
      </c>
      <c r="K19" s="3">
        <v>88.96</v>
      </c>
      <c r="L19" s="3">
        <v>1.24</v>
      </c>
      <c r="M19" s="3">
        <v>2.13</v>
      </c>
      <c r="N19" s="3">
        <v>2202375</v>
      </c>
      <c r="O19" s="3">
        <v>7587.776870523302</v>
      </c>
      <c r="P19" s="3"/>
      <c r="Q19" s="3"/>
      <c r="R19" s="3">
        <v>290253</v>
      </c>
      <c r="S19" s="3"/>
      <c r="T19" s="3">
        <v>76726000</v>
      </c>
      <c r="U19" s="3" t="e">
        <v>#DIV/0!</v>
      </c>
      <c r="V19" s="3">
        <v>1900738.2602500001</v>
      </c>
      <c r="W19" s="3">
        <v>3288025</v>
      </c>
      <c r="X19" s="3">
        <v>11328.134420660597</v>
      </c>
      <c r="Y19" s="3">
        <v>10406.200000000001</v>
      </c>
      <c r="Z19" s="3">
        <v>29317595.384000003</v>
      </c>
      <c r="AA19" s="3" t="e">
        <v>#DIV/0!</v>
      </c>
      <c r="AB19" s="3">
        <v>422425.53210309678</v>
      </c>
      <c r="AC19" s="3">
        <v>1.7475000000000001</v>
      </c>
      <c r="AD19" s="3">
        <v>0.31</v>
      </c>
      <c r="AE19" s="3">
        <v>1.8975</v>
      </c>
      <c r="AF19" s="3">
        <v>0.53249999999999997</v>
      </c>
      <c r="AG19" s="3">
        <v>145.96483759015857</v>
      </c>
      <c r="AH19" s="3">
        <v>69.402990955681105</v>
      </c>
      <c r="AI19" s="3">
        <v>432.77309555528336</v>
      </c>
      <c r="AJ19" s="3">
        <v>23.885320108719775</v>
      </c>
      <c r="AK19" s="3">
        <v>111.81451895616038</v>
      </c>
      <c r="AL19" s="3">
        <v>83.760869908431189</v>
      </c>
      <c r="AM19" s="3">
        <v>155.61666251629512</v>
      </c>
      <c r="AN19" s="3">
        <v>49.658701088660898</v>
      </c>
      <c r="AO19" s="3">
        <v>148.55952647745099</v>
      </c>
      <c r="AP19" s="3">
        <v>2158.1723773096519</v>
      </c>
      <c r="AQ19" s="3">
        <v>1.138021475834611</v>
      </c>
      <c r="AR19" s="3">
        <v>113.80214758346108</v>
      </c>
      <c r="AS19" s="3">
        <v>1.0460251969198862</v>
      </c>
      <c r="AT19" s="3">
        <v>7.9486864303857834</v>
      </c>
      <c r="AU19" s="3">
        <v>104.60251969198862</v>
      </c>
      <c r="AV19" s="3">
        <v>7.948686430385786</v>
      </c>
      <c r="AW19" s="3">
        <v>-0.36701892045815088</v>
      </c>
      <c r="AX19" s="3">
        <v>-1.4680756818326035</v>
      </c>
      <c r="AY19" s="3">
        <v>72.863244851065033</v>
      </c>
      <c r="AZ19" s="3">
        <v>87.776153123777874</v>
      </c>
      <c r="BA19" s="3">
        <v>4.2399299639282031</v>
      </c>
      <c r="BB19" s="3">
        <v>1.8797220082905852</v>
      </c>
      <c r="BC19" s="3">
        <v>7.5188880331623409</v>
      </c>
      <c r="BD19" s="3">
        <v>4.4279659522346062</v>
      </c>
      <c r="BE19" s="3">
        <v>0.53108723185770756</v>
      </c>
      <c r="BF19" s="3">
        <v>2.1243489274308303</v>
      </c>
      <c r="BG19" s="3">
        <v>5.0009857296231814</v>
      </c>
      <c r="BH19" s="3">
        <v>7.6770170208993669</v>
      </c>
      <c r="BI19" s="3">
        <v>0.12929120708548567</v>
      </c>
      <c r="BJ19" s="3">
        <v>4.7344613930735768</v>
      </c>
      <c r="BK19" s="3">
        <v>4.4997454186143038E-2</v>
      </c>
      <c r="BL19" s="3">
        <v>7.6485802583598108</v>
      </c>
      <c r="BM19" s="3">
        <v>4.6501676401742342</v>
      </c>
      <c r="BN19" s="3">
        <v>7.6485802583597717</v>
      </c>
      <c r="BO19" s="3" t="e">
        <v>#NUM!</v>
      </c>
      <c r="BP19" s="3" t="e">
        <v>#NUM!</v>
      </c>
      <c r="BQ19" s="3">
        <v>4.2885843260137388</v>
      </c>
      <c r="BR19" s="3">
        <v>17.760716857182654</v>
      </c>
      <c r="BS19" s="3">
        <v>18.155751191946557</v>
      </c>
      <c r="BT19" s="3">
        <v>4.4881868305022721</v>
      </c>
      <c r="BU19" s="3">
        <v>15.005797638535627</v>
      </c>
      <c r="BV19" s="3">
        <v>4.4747898592371049</v>
      </c>
      <c r="BW19" s="3" t="e">
        <v>#DIV/0!</v>
      </c>
      <c r="BX19" s="3">
        <v>9.335044682093729</v>
      </c>
      <c r="BY19" s="3" t="e">
        <v>#DIV/0!</v>
      </c>
      <c r="BZ19" s="3">
        <v>8.9342939250510316</v>
      </c>
      <c r="CA19" s="3" t="e">
        <v>#DIV/0!</v>
      </c>
      <c r="CB19" s="3">
        <v>12.953768454867275</v>
      </c>
    </row>
    <row r="20" spans="1:80">
      <c r="A20" s="3" t="s">
        <v>20</v>
      </c>
      <c r="B20" s="3">
        <v>2889.39</v>
      </c>
      <c r="C20" s="3">
        <v>150.83666666666667</v>
      </c>
      <c r="D20" s="3">
        <v>157.44999999999999</v>
      </c>
      <c r="E20" s="3"/>
      <c r="F20" s="13"/>
      <c r="G20" s="3">
        <v>7.39</v>
      </c>
      <c r="H20" s="3">
        <v>7.13</v>
      </c>
      <c r="I20" s="3">
        <v>52347000</v>
      </c>
      <c r="J20" s="3" t="e">
        <v>#DIV/0!</v>
      </c>
      <c r="K20" s="3">
        <v>90.45</v>
      </c>
      <c r="L20" s="3">
        <v>1.01</v>
      </c>
      <c r="M20" s="3">
        <v>2.19</v>
      </c>
      <c r="N20" s="3">
        <v>2234850</v>
      </c>
      <c r="O20" s="3">
        <v>7680.5831448857971</v>
      </c>
      <c r="P20" s="3"/>
      <c r="Q20" s="3"/>
      <c r="R20" s="3">
        <v>290974</v>
      </c>
      <c r="S20" s="3"/>
      <c r="T20" s="3">
        <v>77626000</v>
      </c>
      <c r="U20" s="3" t="e">
        <v>#DIV/0!</v>
      </c>
      <c r="V20" s="3">
        <v>1924994.7345</v>
      </c>
      <c r="W20" s="3">
        <v>3343100</v>
      </c>
      <c r="X20" s="3">
        <v>11489.342690412201</v>
      </c>
      <c r="Y20" s="3">
        <v>10756.4</v>
      </c>
      <c r="Z20" s="3">
        <v>31079434.595999997</v>
      </c>
      <c r="AA20" s="3" t="e">
        <v>#DIV/0!</v>
      </c>
      <c r="AB20" s="3">
        <v>439968.72764070355</v>
      </c>
      <c r="AC20" s="3">
        <v>1.8474999999999999</v>
      </c>
      <c r="AD20" s="3">
        <v>0.2525</v>
      </c>
      <c r="AE20" s="3">
        <v>1.7825</v>
      </c>
      <c r="AF20" s="3">
        <v>0.54749999999999999</v>
      </c>
      <c r="AG20" s="3">
        <v>148.56666082020314</v>
      </c>
      <c r="AH20" s="3">
        <v>70.640099269466106</v>
      </c>
      <c r="AI20" s="3">
        <v>463.62981726837501</v>
      </c>
      <c r="AJ20" s="3">
        <v>25.58834343247149</v>
      </c>
      <c r="AK20" s="3">
        <v>112.42670344744535</v>
      </c>
      <c r="AL20" s="3">
        <v>84.219460671179831</v>
      </c>
      <c r="AM20" s="3">
        <v>159.02466742540199</v>
      </c>
      <c r="AN20" s="3">
        <v>50.746226642502577</v>
      </c>
      <c r="AO20" s="3">
        <v>152.3598349526082</v>
      </c>
      <c r="AP20" s="3">
        <v>2186.5241560967993</v>
      </c>
      <c r="AQ20" s="3">
        <v>1.1529715944984902</v>
      </c>
      <c r="AR20" s="3">
        <v>115.29715944984903</v>
      </c>
      <c r="AS20" s="3">
        <v>1.0438443349318245</v>
      </c>
      <c r="AT20" s="3">
        <v>-0.20849038765829042</v>
      </c>
      <c r="AU20" s="3">
        <v>104.38443349318246</v>
      </c>
      <c r="AV20" s="3">
        <v>-0.20849038765828617</v>
      </c>
      <c r="AW20" s="3">
        <v>1.0479517307081743</v>
      </c>
      <c r="AX20" s="3">
        <v>4.1918069228326971</v>
      </c>
      <c r="AY20" s="3">
        <v>73.793647884742796</v>
      </c>
      <c r="AZ20" s="3">
        <v>89.070451584618866</v>
      </c>
      <c r="BA20" s="3">
        <v>4.2575979615816095</v>
      </c>
      <c r="BB20" s="3">
        <v>1.7667997653406431</v>
      </c>
      <c r="BC20" s="3">
        <v>7.0671990613625724</v>
      </c>
      <c r="BD20" s="3">
        <v>4.4334260189039663</v>
      </c>
      <c r="BE20" s="3">
        <v>0.5460066669360053</v>
      </c>
      <c r="BF20" s="3">
        <v>2.1840266677440212</v>
      </c>
      <c r="BG20" s="3">
        <v>5.0262450583373575</v>
      </c>
      <c r="BH20" s="3">
        <v>7.6900684186294965</v>
      </c>
      <c r="BI20" s="3">
        <v>0.14234260481561503</v>
      </c>
      <c r="BJ20" s="3">
        <v>4.7475127908037065</v>
      </c>
      <c r="BK20" s="3">
        <v>4.2910373871837701E-2</v>
      </c>
      <c r="BL20" s="3">
        <v>-0.20870803143053368</v>
      </c>
      <c r="BM20" s="3">
        <v>4.6480805598599293</v>
      </c>
      <c r="BN20" s="3">
        <v>-0.20870803143049343</v>
      </c>
      <c r="BO20" s="3" t="e">
        <v>#NUM!</v>
      </c>
      <c r="BP20" s="3" t="e">
        <v>#NUM!</v>
      </c>
      <c r="BQ20" s="3">
        <v>4.3012726558795622</v>
      </c>
      <c r="BR20" s="3">
        <v>17.773405187048478</v>
      </c>
      <c r="BS20" s="3">
        <v>18.167412980582604</v>
      </c>
      <c r="BT20" s="3">
        <v>4.5047972118413044</v>
      </c>
      <c r="BU20" s="3">
        <v>15.022409078206413</v>
      </c>
      <c r="BV20" s="3">
        <v>4.4894276474277692</v>
      </c>
      <c r="BW20" s="3" t="e">
        <v>#DIV/0!</v>
      </c>
      <c r="BX20" s="3">
        <v>9.3491751621056469</v>
      </c>
      <c r="BY20" s="3" t="e">
        <v>#DIV/0!</v>
      </c>
      <c r="BZ20" s="3">
        <v>8.9464507535828286</v>
      </c>
      <c r="CA20" s="3" t="e">
        <v>#DIV/0!</v>
      </c>
      <c r="CB20" s="3">
        <v>12.994458929824745</v>
      </c>
    </row>
    <row r="21" spans="1:80">
      <c r="A21" s="3" t="s">
        <v>21</v>
      </c>
      <c r="B21" s="3">
        <v>2780.82</v>
      </c>
      <c r="C21" s="3">
        <v>151.66333333333333</v>
      </c>
      <c r="D21" s="3">
        <v>159.1</v>
      </c>
      <c r="E21" s="3"/>
      <c r="F21" s="13"/>
      <c r="G21" s="3">
        <v>7.43</v>
      </c>
      <c r="H21" s="3">
        <v>6.4</v>
      </c>
      <c r="I21" s="3">
        <v>52841000</v>
      </c>
      <c r="J21" s="3" t="e">
        <v>#DIV/0!</v>
      </c>
      <c r="K21" s="3">
        <v>91.51</v>
      </c>
      <c r="L21" s="3">
        <v>0.99</v>
      </c>
      <c r="M21" s="3">
        <v>1.89</v>
      </c>
      <c r="N21" s="3">
        <v>2252200</v>
      </c>
      <c r="O21" s="3">
        <v>7721.7667972941927</v>
      </c>
      <c r="P21" s="3"/>
      <c r="Q21" s="3"/>
      <c r="R21" s="3">
        <v>291669</v>
      </c>
      <c r="S21" s="3"/>
      <c r="T21" s="3">
        <v>78635000</v>
      </c>
      <c r="U21" s="3" t="e">
        <v>#DIV/0!</v>
      </c>
      <c r="V21" s="3">
        <v>1986152.04275</v>
      </c>
      <c r="W21" s="3">
        <v>3382175</v>
      </c>
      <c r="X21" s="3">
        <v>11595.93580394214</v>
      </c>
      <c r="Y21" s="3">
        <v>10800.9</v>
      </c>
      <c r="Z21" s="3">
        <v>30035358.738000002</v>
      </c>
      <c r="AA21" s="3" t="e">
        <v>#DIV/0!</v>
      </c>
      <c r="AB21" s="3">
        <v>418492.63050762221</v>
      </c>
      <c r="AC21" s="3">
        <v>1.8574999999999999</v>
      </c>
      <c r="AD21" s="3">
        <v>0.2475</v>
      </c>
      <c r="AE21" s="3">
        <v>1.6</v>
      </c>
      <c r="AF21" s="3">
        <v>0.47249999999999998</v>
      </c>
      <c r="AG21" s="3">
        <v>150.94372739332638</v>
      </c>
      <c r="AH21" s="3">
        <v>71.770340857777555</v>
      </c>
      <c r="AI21" s="3">
        <v>493.30212557355105</v>
      </c>
      <c r="AJ21" s="3">
        <v>27.225997412149667</v>
      </c>
      <c r="AK21" s="3">
        <v>112.95791962123454</v>
      </c>
      <c r="AL21" s="3">
        <v>84.617397622851172</v>
      </c>
      <c r="AM21" s="3">
        <v>162.03023363974208</v>
      </c>
      <c r="AN21" s="3">
        <v>51.705330326045875</v>
      </c>
      <c r="AO21" s="3">
        <v>146.63485241968439</v>
      </c>
      <c r="AP21" s="3">
        <v>2081.0115628230424</v>
      </c>
      <c r="AQ21" s="3">
        <v>1.0973339640761128</v>
      </c>
      <c r="AR21" s="3">
        <v>109.73339640761128</v>
      </c>
      <c r="AS21" s="3">
        <v>1.0490340447042792</v>
      </c>
      <c r="AT21" s="3">
        <v>0.49717276789107145</v>
      </c>
      <c r="AU21" s="3">
        <v>104.90340447042792</v>
      </c>
      <c r="AV21" s="3">
        <v>0.49717276789106124</v>
      </c>
      <c r="AW21" s="3">
        <v>-1.1816467630421101</v>
      </c>
      <c r="AX21" s="3">
        <v>-4.7265870521684406</v>
      </c>
      <c r="AY21" s="3">
        <v>74.490040458434947</v>
      </c>
      <c r="AZ21" s="3">
        <v>89.76193975384416</v>
      </c>
      <c r="BA21" s="3">
        <v>4.2734713107379001</v>
      </c>
      <c r="BB21" s="3">
        <v>1.5873349156290573</v>
      </c>
      <c r="BC21" s="3">
        <v>6.3493396625162291</v>
      </c>
      <c r="BD21" s="3">
        <v>4.438139891130187</v>
      </c>
      <c r="BE21" s="3">
        <v>0.47138722262207722</v>
      </c>
      <c r="BF21" s="3">
        <v>1.8855488904883089</v>
      </c>
      <c r="BG21" s="3">
        <v>4.9879454993943328</v>
      </c>
      <c r="BH21" s="3">
        <v>7.6406093827564021</v>
      </c>
      <c r="BI21" s="3">
        <v>9.2883568942520089E-2</v>
      </c>
      <c r="BJ21" s="3">
        <v>4.6980537549306112</v>
      </c>
      <c r="BK21" s="3">
        <v>4.7869783324398722E-2</v>
      </c>
      <c r="BL21" s="3">
        <v>0.49594094525610211</v>
      </c>
      <c r="BM21" s="3">
        <v>4.6530399693124904</v>
      </c>
      <c r="BN21" s="3">
        <v>0.49594094525611254</v>
      </c>
      <c r="BO21" s="3" t="e">
        <v>#NUM!</v>
      </c>
      <c r="BP21" s="3" t="e">
        <v>#NUM!</v>
      </c>
      <c r="BQ21" s="3">
        <v>4.3106654313271831</v>
      </c>
      <c r="BR21" s="3">
        <v>17.782797962496097</v>
      </c>
      <c r="BS21" s="3">
        <v>18.180327450906962</v>
      </c>
      <c r="BT21" s="3">
        <v>4.5164482559272869</v>
      </c>
      <c r="BU21" s="3">
        <v>15.034029551631825</v>
      </c>
      <c r="BV21" s="3">
        <v>4.4971610519892371</v>
      </c>
      <c r="BW21" s="3" t="e">
        <v>#DIV/0!</v>
      </c>
      <c r="BX21" s="3">
        <v>9.35840995397432</v>
      </c>
      <c r="BY21" s="3" t="e">
        <v>#DIV/0!</v>
      </c>
      <c r="BZ21" s="3">
        <v>8.9517984765875571</v>
      </c>
      <c r="CA21" s="3" t="e">
        <v>#DIV/0!</v>
      </c>
      <c r="CB21" s="3">
        <v>12.944414559455838</v>
      </c>
    </row>
    <row r="22" spans="1:80">
      <c r="A22" s="3" t="s">
        <v>22</v>
      </c>
      <c r="B22" s="3">
        <v>2678.16</v>
      </c>
      <c r="C22" s="3">
        <v>152.36666666666667</v>
      </c>
      <c r="D22" s="3">
        <v>157.22</v>
      </c>
      <c r="E22" s="3"/>
      <c r="F22" s="13"/>
      <c r="G22" s="3">
        <v>7.29</v>
      </c>
      <c r="H22" s="3">
        <v>6.22</v>
      </c>
      <c r="I22" s="3">
        <v>53424000</v>
      </c>
      <c r="J22" s="3" t="e">
        <v>#DIV/0!</v>
      </c>
      <c r="K22" s="3">
        <v>92.03</v>
      </c>
      <c r="L22" s="3">
        <v>1</v>
      </c>
      <c r="M22" s="3">
        <v>1.78</v>
      </c>
      <c r="N22" s="3">
        <v>2274100</v>
      </c>
      <c r="O22" s="3">
        <v>7781.6977316356242</v>
      </c>
      <c r="P22" s="3"/>
      <c r="Q22" s="3"/>
      <c r="R22" s="3">
        <v>292237</v>
      </c>
      <c r="S22" s="3"/>
      <c r="T22" s="3">
        <v>80090000</v>
      </c>
      <c r="U22" s="3" t="e">
        <v>#DIV/0!</v>
      </c>
      <c r="V22" s="3">
        <v>2081250.7775000001</v>
      </c>
      <c r="W22" s="3">
        <v>3401625</v>
      </c>
      <c r="X22" s="3">
        <v>11639.953188679052</v>
      </c>
      <c r="Y22" s="3">
        <v>11209</v>
      </c>
      <c r="Z22" s="3">
        <v>30019495.439999998</v>
      </c>
      <c r="AA22" s="3" t="e">
        <v>#DIV/0!</v>
      </c>
      <c r="AB22" s="3">
        <v>411867.06898437609</v>
      </c>
      <c r="AC22" s="3">
        <v>1.8225</v>
      </c>
      <c r="AD22" s="3">
        <v>0.25</v>
      </c>
      <c r="AE22" s="3">
        <v>1.5549999999999999</v>
      </c>
      <c r="AF22" s="3">
        <v>0.44500000000000001</v>
      </c>
      <c r="AG22" s="3">
        <v>153.2909023542926</v>
      </c>
      <c r="AH22" s="3">
        <v>72.886369658115996</v>
      </c>
      <c r="AI22" s="3">
        <v>523.98551778422598</v>
      </c>
      <c r="AJ22" s="3">
        <v>28.919454451185377</v>
      </c>
      <c r="AK22" s="3">
        <v>113.46058236354904</v>
      </c>
      <c r="AL22" s="3">
        <v>84.993945042272856</v>
      </c>
      <c r="AM22" s="3">
        <v>164.91437179852949</v>
      </c>
      <c r="AN22" s="3">
        <v>52.625685205849479</v>
      </c>
      <c r="AO22" s="3">
        <v>141.22150889173045</v>
      </c>
      <c r="AP22" s="3">
        <v>1982.2806741684847</v>
      </c>
      <c r="AQ22" s="3">
        <v>1.045272380488806</v>
      </c>
      <c r="AR22" s="3">
        <v>104.5272380488806</v>
      </c>
      <c r="AS22" s="3">
        <v>1.0318529862174579</v>
      </c>
      <c r="AT22" s="3">
        <v>-1.637797988878863</v>
      </c>
      <c r="AU22" s="3">
        <v>103.18529862174579</v>
      </c>
      <c r="AV22" s="3">
        <v>-1.6377979888788636</v>
      </c>
      <c r="AW22" s="3">
        <v>-0.6805749904592262</v>
      </c>
      <c r="AX22" s="3">
        <v>-2.7222999618369048</v>
      </c>
      <c r="AY22" s="3">
        <v>75.311896471516988</v>
      </c>
      <c r="AZ22" s="3">
        <v>90.634769200877813</v>
      </c>
      <c r="BA22" s="3">
        <v>4.2889016483932574</v>
      </c>
      <c r="BB22" s="3">
        <v>1.5430337655357285</v>
      </c>
      <c r="BC22" s="3">
        <v>6.1721350621429139</v>
      </c>
      <c r="BD22" s="3">
        <v>4.4425800191562077</v>
      </c>
      <c r="BE22" s="3">
        <v>0.44401280260206732</v>
      </c>
      <c r="BF22" s="3">
        <v>1.7760512104082693</v>
      </c>
      <c r="BG22" s="3">
        <v>4.9503296427197645</v>
      </c>
      <c r="BH22" s="3">
        <v>7.592003316452498</v>
      </c>
      <c r="BI22" s="3">
        <v>4.4277502638616011E-2</v>
      </c>
      <c r="BJ22" s="3">
        <v>4.6494476886267071</v>
      </c>
      <c r="BK22" s="3">
        <v>3.1356201696021463E-2</v>
      </c>
      <c r="BL22" s="3">
        <v>-1.6513581628377259</v>
      </c>
      <c r="BM22" s="3">
        <v>4.6365263876841132</v>
      </c>
      <c r="BN22" s="3">
        <v>-1.6513581628377239</v>
      </c>
      <c r="BO22" s="3" t="e">
        <v>#NUM!</v>
      </c>
      <c r="BP22" s="3" t="e">
        <v>#NUM!</v>
      </c>
      <c r="BQ22" s="3">
        <v>4.321638109996659</v>
      </c>
      <c r="BR22" s="3">
        <v>17.793770641165572</v>
      </c>
      <c r="BS22" s="3">
        <v>18.198661560299865</v>
      </c>
      <c r="BT22" s="3">
        <v>4.5221146108507657</v>
      </c>
      <c r="BU22" s="3">
        <v>15.039763816585355</v>
      </c>
      <c r="BV22" s="3">
        <v>4.5068379054436951</v>
      </c>
      <c r="BW22" s="3" t="e">
        <v>#DIV/0!</v>
      </c>
      <c r="BX22" s="3">
        <v>9.3621986996861963</v>
      </c>
      <c r="BY22" s="3" t="e">
        <v>#DIV/0!</v>
      </c>
      <c r="BZ22" s="3">
        <v>8.9595298108003618</v>
      </c>
      <c r="CA22" s="3" t="e">
        <v>#DIV/0!</v>
      </c>
      <c r="CB22" s="3">
        <v>12.928455928173394</v>
      </c>
    </row>
    <row r="23" spans="1:80">
      <c r="A23" s="3" t="s">
        <v>23</v>
      </c>
      <c r="B23" s="3">
        <v>2699.58</v>
      </c>
      <c r="C23" s="3">
        <v>155.33000000000001</v>
      </c>
      <c r="D23" s="3">
        <v>156.15</v>
      </c>
      <c r="E23" s="3"/>
      <c r="F23" s="13"/>
      <c r="G23" s="3">
        <v>6.93</v>
      </c>
      <c r="H23" s="3">
        <v>5.64</v>
      </c>
      <c r="I23" s="3">
        <v>53431000</v>
      </c>
      <c r="J23" s="3" t="e">
        <v>#DIV/0!</v>
      </c>
      <c r="K23" s="3">
        <v>92.71</v>
      </c>
      <c r="L23" s="3">
        <v>1.01</v>
      </c>
      <c r="M23" s="3">
        <v>2.86</v>
      </c>
      <c r="N23" s="3">
        <v>2288875</v>
      </c>
      <c r="O23" s="3">
        <v>7815.194195475885</v>
      </c>
      <c r="P23" s="3"/>
      <c r="Q23" s="3"/>
      <c r="R23" s="3">
        <v>292875</v>
      </c>
      <c r="S23" s="3"/>
      <c r="T23" s="3">
        <v>80094000</v>
      </c>
      <c r="U23" s="3" t="e">
        <v>#DIV/0!</v>
      </c>
      <c r="V23" s="3">
        <v>2152677.9792499999</v>
      </c>
      <c r="W23" s="3">
        <v>3426550</v>
      </c>
      <c r="X23" s="3">
        <v>11699.701237729407</v>
      </c>
      <c r="Y23" s="3">
        <v>11478.4</v>
      </c>
      <c r="Z23" s="3">
        <v>30986859.071999997</v>
      </c>
      <c r="AA23" s="3" t="e">
        <v>#DIV/0!</v>
      </c>
      <c r="AB23" s="3">
        <v>419228.16768882307</v>
      </c>
      <c r="AC23" s="3">
        <v>1.7324999999999999</v>
      </c>
      <c r="AD23" s="3">
        <v>0.2525</v>
      </c>
      <c r="AE23" s="3">
        <v>1.41</v>
      </c>
      <c r="AF23" s="3">
        <v>0.71499999999999997</v>
      </c>
      <c r="AG23" s="3">
        <v>155.45230407748812</v>
      </c>
      <c r="AH23" s="3">
        <v>73.914067470295436</v>
      </c>
      <c r="AI23" s="3">
        <v>553.53830098725632</v>
      </c>
      <c r="AJ23" s="3">
        <v>30.550511682232234</v>
      </c>
      <c r="AK23" s="3">
        <v>114.27182552744841</v>
      </c>
      <c r="AL23" s="3">
        <v>85.601651749325114</v>
      </c>
      <c r="AM23" s="3">
        <v>169.63092283196741</v>
      </c>
      <c r="AN23" s="3">
        <v>54.130779802736775</v>
      </c>
      <c r="AO23" s="3">
        <v>142.35100254426089</v>
      </c>
      <c r="AP23" s="3">
        <v>1984.4410579055721</v>
      </c>
      <c r="AQ23" s="3">
        <v>1.0464115680322563</v>
      </c>
      <c r="AR23" s="3">
        <v>104.64115680322563</v>
      </c>
      <c r="AS23" s="3">
        <v>1.0052790832421297</v>
      </c>
      <c r="AT23" s="3">
        <v>-2.5753574714884748</v>
      </c>
      <c r="AU23" s="3">
        <v>100.52790832421297</v>
      </c>
      <c r="AV23" s="3">
        <v>-2.5753574714884646</v>
      </c>
      <c r="AW23" s="3">
        <v>1.2872238232468636</v>
      </c>
      <c r="AX23" s="3">
        <v>5.1488952929874543</v>
      </c>
      <c r="AY23" s="3">
        <v>75.321764382480225</v>
      </c>
      <c r="AZ23" s="3">
        <v>91.223630163431338</v>
      </c>
      <c r="BA23" s="3">
        <v>4.3029031680290712</v>
      </c>
      <c r="BB23" s="3">
        <v>1.4001519635813864</v>
      </c>
      <c r="BC23" s="3">
        <v>5.6006078543255455</v>
      </c>
      <c r="BD23" s="3">
        <v>4.4497045790985039</v>
      </c>
      <c r="BE23" s="3">
        <v>0.71245599422962158</v>
      </c>
      <c r="BF23" s="3">
        <v>2.8498239769184863</v>
      </c>
      <c r="BG23" s="3">
        <v>4.9582958565110546</v>
      </c>
      <c r="BH23" s="3">
        <v>7.5930925705502696</v>
      </c>
      <c r="BI23" s="3">
        <v>4.5366756736387848E-2</v>
      </c>
      <c r="BJ23" s="3">
        <v>4.6505369427244796</v>
      </c>
      <c r="BK23" s="3">
        <v>5.2651977292717334E-3</v>
      </c>
      <c r="BL23" s="3">
        <v>-2.6091003966749731</v>
      </c>
      <c r="BM23" s="3">
        <v>4.6104353837173635</v>
      </c>
      <c r="BN23" s="3">
        <v>-2.6091003966749682</v>
      </c>
      <c r="BO23" s="3" t="e">
        <v>#NUM!</v>
      </c>
      <c r="BP23" s="3" t="e">
        <v>#NUM!</v>
      </c>
      <c r="BQ23" s="3">
        <v>4.3217691286670066</v>
      </c>
      <c r="BR23" s="3">
        <v>17.793901659835921</v>
      </c>
      <c r="BS23" s="3">
        <v>18.198711502865926</v>
      </c>
      <c r="BT23" s="3">
        <v>4.5294763416188912</v>
      </c>
      <c r="BU23" s="3">
        <v>15.047064482050974</v>
      </c>
      <c r="BV23" s="3">
        <v>4.5133139661881891</v>
      </c>
      <c r="BW23" s="3" t="e">
        <v>#DIV/0!</v>
      </c>
      <c r="BX23" s="3">
        <v>9.3673185852230141</v>
      </c>
      <c r="BY23" s="3" t="e">
        <v>#DIV/0!</v>
      </c>
      <c r="BZ23" s="3">
        <v>8.9638250916160551</v>
      </c>
      <c r="CA23" s="3" t="e">
        <v>#DIV/0!</v>
      </c>
      <c r="CB23" s="3">
        <v>12.946170603645736</v>
      </c>
    </row>
    <row r="24" spans="1:80">
      <c r="A24" s="3" t="s">
        <v>24</v>
      </c>
      <c r="B24" s="3">
        <v>2595.17</v>
      </c>
      <c r="C24" s="3">
        <v>154.68999999999997</v>
      </c>
      <c r="D24" s="3">
        <v>158.16</v>
      </c>
      <c r="E24" s="3"/>
      <c r="F24" s="13"/>
      <c r="G24" s="3">
        <v>6.88</v>
      </c>
      <c r="H24" s="3">
        <v>6.01</v>
      </c>
      <c r="I24" s="3">
        <v>53807000</v>
      </c>
      <c r="J24" s="3" t="e">
        <v>#DIV/0!</v>
      </c>
      <c r="K24" s="3">
        <v>93.55</v>
      </c>
      <c r="L24" s="3">
        <v>1.44</v>
      </c>
      <c r="M24" s="3">
        <v>2.72</v>
      </c>
      <c r="N24" s="3">
        <v>2310750</v>
      </c>
      <c r="O24" s="3">
        <v>7870.3214885406487</v>
      </c>
      <c r="P24" s="3"/>
      <c r="Q24" s="3"/>
      <c r="R24" s="3">
        <v>293603</v>
      </c>
      <c r="S24" s="3"/>
      <c r="T24" s="3">
        <v>81049000</v>
      </c>
      <c r="U24" s="3" t="e">
        <v>#DIV/0!</v>
      </c>
      <c r="V24" s="3">
        <v>2191444.9495000001</v>
      </c>
      <c r="W24" s="3">
        <v>3457700</v>
      </c>
      <c r="X24" s="3">
        <v>11776.787021930975</v>
      </c>
      <c r="Y24" s="3">
        <v>12012.1</v>
      </c>
      <c r="Z24" s="3">
        <v>31173441.557</v>
      </c>
      <c r="AA24" s="3" t="e">
        <v>#DIV/0!</v>
      </c>
      <c r="AB24" s="3">
        <v>415509.45443173044</v>
      </c>
      <c r="AC24" s="3">
        <v>1.72</v>
      </c>
      <c r="AD24" s="3">
        <v>0.36</v>
      </c>
      <c r="AE24" s="3">
        <v>1.5024999999999999</v>
      </c>
      <c r="AF24" s="3">
        <v>0.68</v>
      </c>
      <c r="AG24" s="3">
        <v>157.7879749462524</v>
      </c>
      <c r="AH24" s="3">
        <v>75.02462633403664</v>
      </c>
      <c r="AI24" s="3">
        <v>586.80595287659048</v>
      </c>
      <c r="AJ24" s="3">
        <v>32.386597434334398</v>
      </c>
      <c r="AK24" s="3">
        <v>115.04887394103505</v>
      </c>
      <c r="AL24" s="3">
        <v>86.183742981220519</v>
      </c>
      <c r="AM24" s="3">
        <v>174.24488393299694</v>
      </c>
      <c r="AN24" s="3">
        <v>55.603137013371217</v>
      </c>
      <c r="AO24" s="3">
        <v>136.8453801231264</v>
      </c>
      <c r="AP24" s="3">
        <v>1892.2315612914028</v>
      </c>
      <c r="AQ24" s="3">
        <v>0.99778876638485714</v>
      </c>
      <c r="AR24" s="3">
        <v>99.778876638485727</v>
      </c>
      <c r="AS24" s="3">
        <v>1.022431960695585</v>
      </c>
      <c r="AT24" s="3">
        <v>1.7062801503971881</v>
      </c>
      <c r="AU24" s="3">
        <v>102.24319606955849</v>
      </c>
      <c r="AV24" s="3">
        <v>1.7062801503971801</v>
      </c>
      <c r="AW24" s="3">
        <v>-0.59433485078401738</v>
      </c>
      <c r="AX24" s="3">
        <v>-2.3773394031360695</v>
      </c>
      <c r="AY24" s="3">
        <v>75.851812171363321</v>
      </c>
      <c r="AZ24" s="3">
        <v>92.095463229817682</v>
      </c>
      <c r="BA24" s="3">
        <v>4.3178164107613668</v>
      </c>
      <c r="BB24" s="3">
        <v>1.4913242732295551</v>
      </c>
      <c r="BC24" s="3">
        <v>5.9652970929182203</v>
      </c>
      <c r="BD24" s="3">
        <v>4.4564815633775279</v>
      </c>
      <c r="BE24" s="3">
        <v>0.67769842790239565</v>
      </c>
      <c r="BF24" s="3">
        <v>2.7107937116095826</v>
      </c>
      <c r="BG24" s="3">
        <v>4.9188516762257759</v>
      </c>
      <c r="BH24" s="3">
        <v>7.5455121318117184</v>
      </c>
      <c r="BI24" s="3">
        <v>-2.2136820021628869E-3</v>
      </c>
      <c r="BJ24" s="3">
        <v>4.6029565039859284</v>
      </c>
      <c r="BK24" s="3">
        <v>2.2184064613788156E-2</v>
      </c>
      <c r="BL24" s="3">
        <v>1.6918866884516424</v>
      </c>
      <c r="BM24" s="3">
        <v>4.6273542506018792</v>
      </c>
      <c r="BN24" s="3">
        <v>1.6918866884515715</v>
      </c>
      <c r="BO24" s="3" t="e">
        <v>#NUM!</v>
      </c>
      <c r="BP24" s="3" t="e">
        <v>#NUM!</v>
      </c>
      <c r="BQ24" s="3">
        <v>4.3287815970234922</v>
      </c>
      <c r="BR24" s="3">
        <v>17.800914128192407</v>
      </c>
      <c r="BS24" s="3">
        <v>18.210564468006922</v>
      </c>
      <c r="BT24" s="3">
        <v>4.5384960527200988</v>
      </c>
      <c r="BU24" s="3">
        <v>15.056114186111996</v>
      </c>
      <c r="BV24" s="3">
        <v>4.5228256828711988</v>
      </c>
      <c r="BW24" s="3" t="e">
        <v>#DIV/0!</v>
      </c>
      <c r="BX24" s="3">
        <v>9.3738856714401884</v>
      </c>
      <c r="BY24" s="3" t="e">
        <v>#DIV/0!</v>
      </c>
      <c r="BZ24" s="3">
        <v>8.9708541904552153</v>
      </c>
      <c r="CA24" s="3" t="e">
        <v>#DIV/0!</v>
      </c>
      <c r="CB24" s="3">
        <v>12.937260647367092</v>
      </c>
    </row>
    <row r="25" spans="1:80">
      <c r="A25" s="3" t="s">
        <v>25</v>
      </c>
      <c r="B25" s="3">
        <v>2412.1</v>
      </c>
      <c r="C25" s="3">
        <v>155.43666666666667</v>
      </c>
      <c r="D25" s="3">
        <v>157.22</v>
      </c>
      <c r="E25" s="3"/>
      <c r="F25" s="13"/>
      <c r="G25" s="3">
        <v>6.92</v>
      </c>
      <c r="H25" s="3">
        <v>5.73</v>
      </c>
      <c r="I25" s="3">
        <v>55152000</v>
      </c>
      <c r="J25" s="3" t="e">
        <v>#DIV/0!</v>
      </c>
      <c r="K25" s="3">
        <v>94.36</v>
      </c>
      <c r="L25" s="3">
        <v>1.94</v>
      </c>
      <c r="M25" s="3">
        <v>3.32</v>
      </c>
      <c r="N25" s="3">
        <v>2334450</v>
      </c>
      <c r="O25" s="3">
        <v>7931.2957388544992</v>
      </c>
      <c r="P25" s="3"/>
      <c r="Q25" s="3"/>
      <c r="R25" s="3">
        <v>294334</v>
      </c>
      <c r="S25" s="3"/>
      <c r="T25" s="3">
        <v>83633000</v>
      </c>
      <c r="U25" s="3" t="e">
        <v>#DIV/0!</v>
      </c>
      <c r="V25" s="3">
        <v>2265166.9557500002</v>
      </c>
      <c r="W25" s="3">
        <v>3487600</v>
      </c>
      <c r="X25" s="3">
        <v>11849.123784544088</v>
      </c>
      <c r="Y25" s="3">
        <v>13411.6</v>
      </c>
      <c r="Z25" s="3">
        <v>32350120.359999999</v>
      </c>
      <c r="AA25" s="3" t="e">
        <v>#DIV/0!</v>
      </c>
      <c r="AB25" s="3">
        <v>425103.74417663913</v>
      </c>
      <c r="AC25" s="3">
        <v>1.73</v>
      </c>
      <c r="AD25" s="3">
        <v>0.48499999999999999</v>
      </c>
      <c r="AE25" s="3">
        <v>1.4325000000000001</v>
      </c>
      <c r="AF25" s="3">
        <v>0.83</v>
      </c>
      <c r="AG25" s="3">
        <v>160.04828768735746</v>
      </c>
      <c r="AH25" s="3">
        <v>76.099354106271704</v>
      </c>
      <c r="AI25" s="3">
        <v>620.42993397641908</v>
      </c>
      <c r="AJ25" s="3">
        <v>34.242349467321752</v>
      </c>
      <c r="AK25" s="3">
        <v>116.00377959474564</v>
      </c>
      <c r="AL25" s="3">
        <v>86.899068047964647</v>
      </c>
      <c r="AM25" s="3">
        <v>180.02981407957242</v>
      </c>
      <c r="AN25" s="3">
        <v>57.449161162215134</v>
      </c>
      <c r="AO25" s="3">
        <v>127.19195328051462</v>
      </c>
      <c r="AP25" s="3">
        <v>1748.301845672223</v>
      </c>
      <c r="AQ25" s="3">
        <v>0.92189348150979999</v>
      </c>
      <c r="AR25" s="3">
        <v>92.189348150979995</v>
      </c>
      <c r="AS25" s="3">
        <v>1.0114730544058674</v>
      </c>
      <c r="AT25" s="3">
        <v>-1.0718469992137092</v>
      </c>
      <c r="AU25" s="3">
        <v>101.14730544058675</v>
      </c>
      <c r="AV25" s="3">
        <v>-1.0718469992137023</v>
      </c>
      <c r="AW25" s="3">
        <v>-2.5950896832464099</v>
      </c>
      <c r="AX25" s="3">
        <v>-10.380358732985639</v>
      </c>
      <c r="AY25" s="3">
        <v>77.747860777873328</v>
      </c>
      <c r="AZ25" s="3">
        <v>93.04003208345685</v>
      </c>
      <c r="BA25" s="3">
        <v>4.3320397773976103</v>
      </c>
      <c r="BB25" s="3">
        <v>1.4223366636243462</v>
      </c>
      <c r="BC25" s="3">
        <v>5.6893466544973847</v>
      </c>
      <c r="BD25" s="3">
        <v>4.4647473077945605</v>
      </c>
      <c r="BE25" s="3">
        <v>0.82657444170326499</v>
      </c>
      <c r="BF25" s="3">
        <v>3.30629776681306</v>
      </c>
      <c r="BG25" s="3">
        <v>4.8456973885316872</v>
      </c>
      <c r="BH25" s="3">
        <v>7.4664002218984207</v>
      </c>
      <c r="BI25" s="3">
        <v>-8.1325591915461584E-2</v>
      </c>
      <c r="BJ25" s="3">
        <v>4.5238445940726297</v>
      </c>
      <c r="BK25" s="3">
        <v>1.1407738027992265E-2</v>
      </c>
      <c r="BL25" s="3">
        <v>-1.077632658579589</v>
      </c>
      <c r="BM25" s="3">
        <v>4.6165779240160836</v>
      </c>
      <c r="BN25" s="3">
        <v>-1.0776326585795637</v>
      </c>
      <c r="BO25" s="3" t="e">
        <v>#NUM!</v>
      </c>
      <c r="BP25" s="3" t="e">
        <v>#NUM!</v>
      </c>
      <c r="BQ25" s="3">
        <v>4.3534710365698697</v>
      </c>
      <c r="BR25" s="3">
        <v>17.825603567738785</v>
      </c>
      <c r="BS25" s="3">
        <v>18.241948737008943</v>
      </c>
      <c r="BT25" s="3">
        <v>4.547117254539474</v>
      </c>
      <c r="BU25" s="3">
        <v>15.064724378535796</v>
      </c>
      <c r="BV25" s="3">
        <v>4.5330298530454405</v>
      </c>
      <c r="BW25" s="3" t="e">
        <v>#DIV/0!</v>
      </c>
      <c r="BX25" s="3">
        <v>9.3800092015968488</v>
      </c>
      <c r="BY25" s="3" t="e">
        <v>#DIV/0!</v>
      </c>
      <c r="BZ25" s="3">
        <v>8.9785716983623178</v>
      </c>
      <c r="CA25" s="3" t="e">
        <v>#DIV/0!</v>
      </c>
      <c r="CB25" s="3">
        <v>12.960088522063067</v>
      </c>
    </row>
    <row r="26" spans="1:80">
      <c r="A26" s="3" t="s">
        <v>26</v>
      </c>
      <c r="B26" s="3">
        <v>2376.48</v>
      </c>
      <c r="C26" s="3">
        <v>153.90333333333334</v>
      </c>
      <c r="D26" s="3">
        <v>153.13999999999999</v>
      </c>
      <c r="E26" s="3"/>
      <c r="F26" s="13"/>
      <c r="G26" s="3">
        <v>6.4</v>
      </c>
      <c r="H26" s="3">
        <v>5.23</v>
      </c>
      <c r="I26" s="3">
        <v>55063000</v>
      </c>
      <c r="J26" s="3" t="e">
        <v>#DIV/0!</v>
      </c>
      <c r="K26" s="3">
        <v>95.36</v>
      </c>
      <c r="L26" s="3">
        <v>2.4700000000000002</v>
      </c>
      <c r="M26" s="3">
        <v>3.04</v>
      </c>
      <c r="N26" s="3">
        <v>2352300</v>
      </c>
      <c r="O26" s="3">
        <v>7975.0607715700935</v>
      </c>
      <c r="P26" s="3"/>
      <c r="Q26" s="3"/>
      <c r="R26" s="3">
        <v>294957</v>
      </c>
      <c r="S26" s="3"/>
      <c r="T26" s="3">
        <v>83438000</v>
      </c>
      <c r="U26" s="3" t="e">
        <v>#DIV/0!</v>
      </c>
      <c r="V26" s="3">
        <v>2286963.4297500001</v>
      </c>
      <c r="W26" s="3">
        <v>3524775</v>
      </c>
      <c r="X26" s="3">
        <v>11950.131714114261</v>
      </c>
      <c r="Y26" s="3">
        <v>12659.7</v>
      </c>
      <c r="Z26" s="3">
        <v>30085523.856000002</v>
      </c>
      <c r="AA26" s="3" t="e">
        <v>#DIV/0!</v>
      </c>
      <c r="AB26" s="3">
        <v>390242.89876443316</v>
      </c>
      <c r="AC26" s="3">
        <v>1.6</v>
      </c>
      <c r="AD26" s="3">
        <v>0.61750000000000005</v>
      </c>
      <c r="AE26" s="3">
        <v>1.3075000000000001</v>
      </c>
      <c r="AF26" s="3">
        <v>0.76</v>
      </c>
      <c r="AG26" s="3">
        <v>162.14091904886965</v>
      </c>
      <c r="AH26" s="3">
        <v>77.094353161211203</v>
      </c>
      <c r="AI26" s="3">
        <v>652.87841952338579</v>
      </c>
      <c r="AJ26" s="3">
        <v>36.033224344462681</v>
      </c>
      <c r="AK26" s="3">
        <v>116.88540831966571</v>
      </c>
      <c r="AL26" s="3">
        <v>87.559500965129175</v>
      </c>
      <c r="AM26" s="3">
        <v>185.50272042759141</v>
      </c>
      <c r="AN26" s="3">
        <v>59.195615661546476</v>
      </c>
      <c r="AO26" s="3">
        <v>125.31368232331887</v>
      </c>
      <c r="AP26" s="3">
        <v>1713.1754081139561</v>
      </c>
      <c r="AQ26" s="3">
        <v>0.90337103134263486</v>
      </c>
      <c r="AR26" s="3">
        <v>90.337103134263472</v>
      </c>
      <c r="AS26" s="3">
        <v>0.99504017673431366</v>
      </c>
      <c r="AT26" s="3">
        <v>-1.6246480912144847</v>
      </c>
      <c r="AU26" s="3">
        <v>99.504017673431363</v>
      </c>
      <c r="AV26" s="3">
        <v>-1.6246480912144927</v>
      </c>
      <c r="AW26" s="3">
        <v>0.20242914979757831</v>
      </c>
      <c r="AX26" s="3">
        <v>0.80971659919031325</v>
      </c>
      <c r="AY26" s="3">
        <v>77.622397338483438</v>
      </c>
      <c r="AZ26" s="3">
        <v>93.751447865628109</v>
      </c>
      <c r="BA26" s="3">
        <v>4.3450300374358548</v>
      </c>
      <c r="BB26" s="3">
        <v>1.299026003824455</v>
      </c>
      <c r="BC26" s="3">
        <v>5.19610401529782</v>
      </c>
      <c r="BD26" s="3">
        <v>4.4723185732908783</v>
      </c>
      <c r="BE26" s="3">
        <v>0.75712654963178139</v>
      </c>
      <c r="BF26" s="3">
        <v>3.0285061985271255</v>
      </c>
      <c r="BG26" s="3">
        <v>4.8308200524554321</v>
      </c>
      <c r="BH26" s="3">
        <v>7.4461038912802389</v>
      </c>
      <c r="BI26" s="3">
        <v>-0.10162192253364266</v>
      </c>
      <c r="BJ26" s="3">
        <v>4.5035482634544488</v>
      </c>
      <c r="BK26" s="3">
        <v>-4.9721640112881963E-3</v>
      </c>
      <c r="BL26" s="3">
        <v>-1.6379902039280463</v>
      </c>
      <c r="BM26" s="3">
        <v>4.6001980219768033</v>
      </c>
      <c r="BN26" s="3">
        <v>-1.6379902039280303</v>
      </c>
      <c r="BO26" s="3" t="e">
        <v>#NUM!</v>
      </c>
      <c r="BP26" s="3" t="e">
        <v>#NUM!</v>
      </c>
      <c r="BQ26" s="3">
        <v>4.351856011040768</v>
      </c>
      <c r="BR26" s="3">
        <v>17.823988542209683</v>
      </c>
      <c r="BS26" s="3">
        <v>18.23961439905025</v>
      </c>
      <c r="BT26" s="3">
        <v>4.5576592033170398</v>
      </c>
      <c r="BU26" s="3">
        <v>15.075327162404065</v>
      </c>
      <c r="BV26" s="3">
        <v>4.5406471086312976</v>
      </c>
      <c r="BW26" s="3" t="e">
        <v>#DIV/0!</v>
      </c>
      <c r="BX26" s="3">
        <v>9.388497579400525</v>
      </c>
      <c r="BY26" s="3" t="e">
        <v>#DIV/0!</v>
      </c>
      <c r="BZ26" s="3">
        <v>8.9840745478835835</v>
      </c>
      <c r="CA26" s="3" t="e">
        <v>#DIV/0!</v>
      </c>
      <c r="CB26" s="3">
        <v>12.874524641580301</v>
      </c>
    </row>
    <row r="27" spans="1:80">
      <c r="A27" s="3" t="s">
        <v>27</v>
      </c>
      <c r="B27" s="3">
        <v>2331.81</v>
      </c>
      <c r="C27" s="3">
        <v>158.07333333333332</v>
      </c>
      <c r="D27" s="3">
        <v>153.44999999999999</v>
      </c>
      <c r="E27" s="3"/>
      <c r="F27" s="13"/>
      <c r="G27" s="3">
        <v>6.37</v>
      </c>
      <c r="H27" s="3">
        <v>4.95</v>
      </c>
      <c r="I27" s="3">
        <v>56212000</v>
      </c>
      <c r="J27" s="3" t="e">
        <v>#DIV/0!</v>
      </c>
      <c r="K27" s="3">
        <v>95.86</v>
      </c>
      <c r="L27" s="3">
        <v>2.94</v>
      </c>
      <c r="M27" s="3">
        <v>2.94</v>
      </c>
      <c r="N27" s="3">
        <v>2377875</v>
      </c>
      <c r="O27" s="3">
        <v>8044.5586424347402</v>
      </c>
      <c r="P27" s="3"/>
      <c r="Q27" s="3"/>
      <c r="R27" s="3">
        <v>295588</v>
      </c>
      <c r="S27" s="3"/>
      <c r="T27" s="3">
        <v>84913000</v>
      </c>
      <c r="U27" s="3" t="e">
        <v>#DIV/0!</v>
      </c>
      <c r="V27" s="3">
        <v>2315227.6809999999</v>
      </c>
      <c r="W27" s="3">
        <v>3543175</v>
      </c>
      <c r="X27" s="3">
        <v>11986.870238304668</v>
      </c>
      <c r="Y27" s="3">
        <v>13602.3</v>
      </c>
      <c r="Z27" s="3">
        <v>31717979.162999999</v>
      </c>
      <c r="AA27" s="3" t="e">
        <v>#DIV/0!</v>
      </c>
      <c r="AB27" s="3">
        <v>406388.61113510793</v>
      </c>
      <c r="AC27" s="3">
        <v>1.5925</v>
      </c>
      <c r="AD27" s="3">
        <v>0.73499999999999999</v>
      </c>
      <c r="AE27" s="3">
        <v>1.2375</v>
      </c>
      <c r="AF27" s="3">
        <v>0.73499999999999999</v>
      </c>
      <c r="AG27" s="3">
        <v>164.14741292209942</v>
      </c>
      <c r="AH27" s="3">
        <v>78.048395781581192</v>
      </c>
      <c r="AI27" s="3">
        <v>685.19590128979348</v>
      </c>
      <c r="AJ27" s="3">
        <v>37.816868949513591</v>
      </c>
      <c r="AK27" s="3">
        <v>117.74451607081525</v>
      </c>
      <c r="AL27" s="3">
        <v>88.203063297222869</v>
      </c>
      <c r="AM27" s="3">
        <v>190.95650040816261</v>
      </c>
      <c r="AN27" s="3">
        <v>60.93596676199595</v>
      </c>
      <c r="AO27" s="3">
        <v>122.95819766138918</v>
      </c>
      <c r="AP27" s="3">
        <v>1672.6297121075343</v>
      </c>
      <c r="AQ27" s="3">
        <v>0.88199096305286739</v>
      </c>
      <c r="AR27" s="3">
        <v>88.199096305286744</v>
      </c>
      <c r="AS27" s="3">
        <v>0.97075197165872373</v>
      </c>
      <c r="AT27" s="3">
        <v>-2.4409270744527074</v>
      </c>
      <c r="AU27" s="3">
        <v>97.075197165872368</v>
      </c>
      <c r="AV27" s="3">
        <v>-2.4409270744527101</v>
      </c>
      <c r="AW27" s="3">
        <v>-0.59302704463994882</v>
      </c>
      <c r="AX27" s="3">
        <v>-2.3721081785597953</v>
      </c>
      <c r="AY27" s="3">
        <v>79.242144438022464</v>
      </c>
      <c r="AZ27" s="3">
        <v>94.770745267814661</v>
      </c>
      <c r="BA27" s="3">
        <v>4.3573290930228712</v>
      </c>
      <c r="BB27" s="3">
        <v>1.2299055587016383</v>
      </c>
      <c r="BC27" s="3">
        <v>4.9196222348065533</v>
      </c>
      <c r="BD27" s="3">
        <v>4.4796416936706596</v>
      </c>
      <c r="BE27" s="3">
        <v>0.73231203797812228</v>
      </c>
      <c r="BF27" s="3">
        <v>2.9292481519124891</v>
      </c>
      <c r="BG27" s="3">
        <v>4.8118444411966692</v>
      </c>
      <c r="BH27" s="3">
        <v>7.4221523448142399</v>
      </c>
      <c r="BI27" s="3">
        <v>-0.12557346899964175</v>
      </c>
      <c r="BJ27" s="3">
        <v>4.4795967169884499</v>
      </c>
      <c r="BK27" s="3">
        <v>-2.968427930497643E-2</v>
      </c>
      <c r="BL27" s="3">
        <v>-2.4712115293688233</v>
      </c>
      <c r="BM27" s="3">
        <v>4.5754859066831148</v>
      </c>
      <c r="BN27" s="3">
        <v>-2.4712115293688441</v>
      </c>
      <c r="BO27" s="3" t="e">
        <v>#NUM!</v>
      </c>
      <c r="BP27" s="3" t="e">
        <v>#NUM!</v>
      </c>
      <c r="BQ27" s="3">
        <v>4.3725082840338585</v>
      </c>
      <c r="BR27" s="3">
        <v>17.844640815202773</v>
      </c>
      <c r="BS27" s="3">
        <v>18.257137760878901</v>
      </c>
      <c r="BT27" s="3">
        <v>4.562888793731485</v>
      </c>
      <c r="BU27" s="3">
        <v>15.080533775797436</v>
      </c>
      <c r="BV27" s="3">
        <v>4.5514607674146168</v>
      </c>
      <c r="BW27" s="3" t="e">
        <v>#DIV/0!</v>
      </c>
      <c r="BX27" s="3">
        <v>9.3915671829465932</v>
      </c>
      <c r="BY27" s="3" t="e">
        <v>#DIV/0!</v>
      </c>
      <c r="BZ27" s="3">
        <v>8.992751196819599</v>
      </c>
      <c r="CA27" s="3" t="e">
        <v>#DIV/0!</v>
      </c>
      <c r="CB27" s="3">
        <v>12.915065151072014</v>
      </c>
    </row>
    <row r="28" spans="1:80">
      <c r="A28" s="3" t="s">
        <v>28</v>
      </c>
      <c r="B28" s="3">
        <v>2289.61</v>
      </c>
      <c r="C28" s="3">
        <v>159.88666666666666</v>
      </c>
      <c r="D28" s="3">
        <v>152.54</v>
      </c>
      <c r="E28" s="3"/>
      <c r="F28" s="13"/>
      <c r="G28" s="3">
        <v>6.25</v>
      </c>
      <c r="H28" s="3">
        <v>4.93</v>
      </c>
      <c r="I28" s="3">
        <v>56423000</v>
      </c>
      <c r="J28" s="3" t="e">
        <v>#DIV/0!</v>
      </c>
      <c r="K28" s="3">
        <v>96.67</v>
      </c>
      <c r="L28" s="3">
        <v>3.46</v>
      </c>
      <c r="M28" s="3">
        <v>3.83</v>
      </c>
      <c r="N28" s="3">
        <v>2396300</v>
      </c>
      <c r="O28" s="3">
        <v>8086.319767834244</v>
      </c>
      <c r="P28" s="3"/>
      <c r="Q28" s="3"/>
      <c r="R28" s="3">
        <v>296340</v>
      </c>
      <c r="S28" s="3"/>
      <c r="T28" s="3">
        <v>85405000</v>
      </c>
      <c r="U28" s="3" t="e">
        <v>#DIV/0!</v>
      </c>
      <c r="V28" s="3">
        <v>2383424.4819999998</v>
      </c>
      <c r="W28" s="3">
        <v>3572950</v>
      </c>
      <c r="X28" s="3">
        <v>12056.927853141662</v>
      </c>
      <c r="Y28" s="3">
        <v>14800.4</v>
      </c>
      <c r="Z28" s="3">
        <v>33887143.844000004</v>
      </c>
      <c r="AA28" s="3" t="e">
        <v>#DIV/0!</v>
      </c>
      <c r="AB28" s="3">
        <v>428895.0392426285</v>
      </c>
      <c r="AC28" s="3">
        <v>1.5625</v>
      </c>
      <c r="AD28" s="3">
        <v>0.86499999999999999</v>
      </c>
      <c r="AE28" s="3">
        <v>1.2324999999999999</v>
      </c>
      <c r="AF28" s="3">
        <v>0.95750000000000002</v>
      </c>
      <c r="AG28" s="3">
        <v>166.17052978636428</v>
      </c>
      <c r="AH28" s="3">
        <v>79.010342259589166</v>
      </c>
      <c r="AI28" s="3">
        <v>718.97605922338028</v>
      </c>
      <c r="AJ28" s="3">
        <v>39.681240588724606</v>
      </c>
      <c r="AK28" s="3">
        <v>118.8719198121933</v>
      </c>
      <c r="AL28" s="3">
        <v>89.047607628293775</v>
      </c>
      <c r="AM28" s="3">
        <v>198.27013437379523</v>
      </c>
      <c r="AN28" s="3">
        <v>63.269814288980385</v>
      </c>
      <c r="AO28" s="3">
        <v>120.7329580658344</v>
      </c>
      <c r="AP28" s="3">
        <v>1637.8977467972775</v>
      </c>
      <c r="AQ28" s="3">
        <v>0.86367652124248362</v>
      </c>
      <c r="AR28" s="3">
        <v>86.367652124248366</v>
      </c>
      <c r="AS28" s="3">
        <v>0.95405078597339787</v>
      </c>
      <c r="AT28" s="3">
        <v>-1.7204379875519125</v>
      </c>
      <c r="AU28" s="3">
        <v>95.405078597339781</v>
      </c>
      <c r="AV28" s="3">
        <v>-1.7204379875519136</v>
      </c>
      <c r="AW28" s="3">
        <v>-0.85879113675101371</v>
      </c>
      <c r="AX28" s="3">
        <v>-3.4351645470040548</v>
      </c>
      <c r="AY28" s="3">
        <v>79.539591468486122</v>
      </c>
      <c r="AZ28" s="3">
        <v>95.505077804873793</v>
      </c>
      <c r="BA28" s="3">
        <v>4.3695787585767869</v>
      </c>
      <c r="BB28" s="3">
        <v>1.2249665553915712</v>
      </c>
      <c r="BC28" s="3">
        <v>4.8998662215662847</v>
      </c>
      <c r="BD28" s="3">
        <v>4.4891711438867885</v>
      </c>
      <c r="BE28" s="3">
        <v>0.95294502161289429</v>
      </c>
      <c r="BF28" s="3">
        <v>3.8117800864515772</v>
      </c>
      <c r="BG28" s="3">
        <v>4.793581148541981</v>
      </c>
      <c r="BH28" s="3">
        <v>7.4011688368217659</v>
      </c>
      <c r="BI28" s="3">
        <v>-0.14655697699211642</v>
      </c>
      <c r="BJ28" s="3">
        <v>4.4586132089959749</v>
      </c>
      <c r="BK28" s="3">
        <v>-4.7038374177817019E-2</v>
      </c>
      <c r="BL28" s="3">
        <v>-1.7354094872840589</v>
      </c>
      <c r="BM28" s="3">
        <v>4.5581318118102745</v>
      </c>
      <c r="BN28" s="3">
        <v>-1.7354094872840342</v>
      </c>
      <c r="BO28" s="3" t="e">
        <v>#NUM!</v>
      </c>
      <c r="BP28" s="3" t="e">
        <v>#NUM!</v>
      </c>
      <c r="BQ28" s="3">
        <v>4.3762549035894134</v>
      </c>
      <c r="BR28" s="3">
        <v>17.848387434758326</v>
      </c>
      <c r="BS28" s="3">
        <v>18.262915205054298</v>
      </c>
      <c r="BT28" s="3">
        <v>4.5713031164765141</v>
      </c>
      <c r="BU28" s="3">
        <v>15.088902143064923</v>
      </c>
      <c r="BV28" s="3">
        <v>4.5591794168048336</v>
      </c>
      <c r="BW28" s="3" t="e">
        <v>#DIV/0!</v>
      </c>
      <c r="BX28" s="3">
        <v>9.3973946992843338</v>
      </c>
      <c r="BY28" s="3" t="e">
        <v>#DIV/0!</v>
      </c>
      <c r="BZ28" s="3">
        <v>8.9979289952800716</v>
      </c>
      <c r="CA28" s="3" t="e">
        <v>#DIV/0!</v>
      </c>
      <c r="CB28" s="3">
        <v>12.968967504204993</v>
      </c>
    </row>
    <row r="29" spans="1:80">
      <c r="A29" s="3" t="s">
        <v>29</v>
      </c>
      <c r="B29" s="3">
        <v>2284.2199999999998</v>
      </c>
      <c r="C29" s="3">
        <v>156.76</v>
      </c>
      <c r="D29" s="3">
        <v>151.22999999999999</v>
      </c>
      <c r="E29" s="3"/>
      <c r="F29" s="13"/>
      <c r="G29" s="3">
        <v>5.71</v>
      </c>
      <c r="H29" s="3">
        <v>5.07</v>
      </c>
      <c r="I29" s="3">
        <v>56882000</v>
      </c>
      <c r="J29" s="3" t="e">
        <v>#DIV/0!</v>
      </c>
      <c r="K29" s="3">
        <v>97.22</v>
      </c>
      <c r="L29" s="3">
        <v>3.97</v>
      </c>
      <c r="M29" s="3">
        <v>3.73</v>
      </c>
      <c r="N29" s="3">
        <v>2405325</v>
      </c>
      <c r="O29" s="3">
        <v>8096.3929636536222</v>
      </c>
      <c r="P29" s="3"/>
      <c r="Q29" s="3"/>
      <c r="R29" s="3">
        <v>297086</v>
      </c>
      <c r="S29" s="3"/>
      <c r="T29" s="3">
        <v>86400000</v>
      </c>
      <c r="U29" s="3" t="e">
        <v>#DIV/0!</v>
      </c>
      <c r="V29" s="3">
        <v>2450281.202</v>
      </c>
      <c r="W29" s="3">
        <v>3593350</v>
      </c>
      <c r="X29" s="3">
        <v>12095.319200500866</v>
      </c>
      <c r="Y29" s="3">
        <v>14803.3</v>
      </c>
      <c r="Z29" s="3">
        <v>33813993.925999999</v>
      </c>
      <c r="AA29" s="3" t="e">
        <v>#DIV/0!</v>
      </c>
      <c r="AB29" s="3">
        <v>422612.59744525602</v>
      </c>
      <c r="AC29" s="3">
        <v>1.4275</v>
      </c>
      <c r="AD29" s="3">
        <v>0.99250000000000005</v>
      </c>
      <c r="AE29" s="3">
        <v>1.2675000000000001</v>
      </c>
      <c r="AF29" s="3">
        <v>0.9325</v>
      </c>
      <c r="AG29" s="3">
        <v>168.27674125140646</v>
      </c>
      <c r="AH29" s="3">
        <v>80.011798347729481</v>
      </c>
      <c r="AI29" s="3">
        <v>755.42814542600559</v>
      </c>
      <c r="AJ29" s="3">
        <v>41.693079486572941</v>
      </c>
      <c r="AK29" s="3">
        <v>119.980400464442</v>
      </c>
      <c r="AL29" s="3">
        <v>89.877976569427616</v>
      </c>
      <c r="AM29" s="3">
        <v>205.66561038593781</v>
      </c>
      <c r="AN29" s="3">
        <v>65.629778361959367</v>
      </c>
      <c r="AO29" s="3">
        <v>120.44873907483816</v>
      </c>
      <c r="AP29" s="3">
        <v>1628.6364253954621</v>
      </c>
      <c r="AQ29" s="3">
        <v>0.8587929527376309</v>
      </c>
      <c r="AR29" s="3">
        <v>85.879295273763091</v>
      </c>
      <c r="AS29" s="3">
        <v>0.96472314365909673</v>
      </c>
      <c r="AT29" s="3">
        <v>1.1186362238368759</v>
      </c>
      <c r="AU29" s="3">
        <v>96.472314365909668</v>
      </c>
      <c r="AV29" s="3">
        <v>1.1186362238368779</v>
      </c>
      <c r="AW29" s="3">
        <v>-0.178536004760943</v>
      </c>
      <c r="AX29" s="3">
        <v>-0.714144019043772</v>
      </c>
      <c r="AY29" s="3">
        <v>80.186644487362031</v>
      </c>
      <c r="AZ29" s="3">
        <v>95.864771218548611</v>
      </c>
      <c r="BA29" s="3">
        <v>4.3821741031464905</v>
      </c>
      <c r="BB29" s="3">
        <v>1.259534456970357</v>
      </c>
      <c r="BC29" s="3">
        <v>5.0381378278814282</v>
      </c>
      <c r="BD29" s="3">
        <v>4.4984529344850293</v>
      </c>
      <c r="BE29" s="3">
        <v>0.92817905982407467</v>
      </c>
      <c r="BF29" s="3">
        <v>3.7127162392962987</v>
      </c>
      <c r="BG29" s="3">
        <v>4.7912242605531024</v>
      </c>
      <c r="BH29" s="3">
        <v>7.3954983948614244</v>
      </c>
      <c r="BI29" s="3">
        <v>-0.15222741895245748</v>
      </c>
      <c r="BJ29" s="3">
        <v>4.4529427670356343</v>
      </c>
      <c r="BK29" s="3">
        <v>-3.5914116568781525E-2</v>
      </c>
      <c r="BL29" s="3">
        <v>1.1124257609035495</v>
      </c>
      <c r="BM29" s="3">
        <v>4.5692560694193096</v>
      </c>
      <c r="BN29" s="3">
        <v>1.1124257609035126</v>
      </c>
      <c r="BO29" s="3" t="e">
        <v>#NUM!</v>
      </c>
      <c r="BP29" s="3" t="e">
        <v>#NUM!</v>
      </c>
      <c r="BQ29" s="3">
        <v>4.3843569734162084</v>
      </c>
      <c r="BR29" s="3">
        <v>17.856489504585124</v>
      </c>
      <c r="BS29" s="3">
        <v>18.274498233774285</v>
      </c>
      <c r="BT29" s="3">
        <v>4.576976451617309</v>
      </c>
      <c r="BU29" s="3">
        <v>15.094595472985183</v>
      </c>
      <c r="BV29" s="3">
        <v>4.5629385652713781</v>
      </c>
      <c r="BW29" s="3" t="e">
        <v>#DIV/0!</v>
      </c>
      <c r="BX29" s="3">
        <v>9.4005738138079895</v>
      </c>
      <c r="BY29" s="3" t="e">
        <v>#DIV/0!</v>
      </c>
      <c r="BZ29" s="3">
        <v>8.999173928350011</v>
      </c>
      <c r="CA29" s="3" t="e">
        <v>#DIV/0!</v>
      </c>
      <c r="CB29" s="3">
        <v>12.954211193102804</v>
      </c>
    </row>
    <row r="30" spans="1:80">
      <c r="A30" s="3" t="s">
        <v>30</v>
      </c>
      <c r="B30" s="3">
        <v>2289.98</v>
      </c>
      <c r="C30" s="3">
        <v>159.94666666666669</v>
      </c>
      <c r="D30" s="3">
        <v>150.96</v>
      </c>
      <c r="E30" s="3"/>
      <c r="F30" s="13"/>
      <c r="G30" s="3">
        <v>5.92</v>
      </c>
      <c r="H30" s="3">
        <v>4.28</v>
      </c>
      <c r="I30" s="3">
        <v>58020000</v>
      </c>
      <c r="J30" s="3" t="e">
        <v>#DIV/0!</v>
      </c>
      <c r="K30" s="3">
        <v>98.39</v>
      </c>
      <c r="L30" s="3">
        <v>4.45</v>
      </c>
      <c r="M30" s="3">
        <v>3.64</v>
      </c>
      <c r="N30" s="3">
        <v>2432300</v>
      </c>
      <c r="O30" s="3">
        <v>8169.3177848832529</v>
      </c>
      <c r="P30" s="3"/>
      <c r="Q30" s="3"/>
      <c r="R30" s="3">
        <v>297736</v>
      </c>
      <c r="S30" s="3"/>
      <c r="T30" s="3">
        <v>87933000</v>
      </c>
      <c r="U30" s="3" t="e">
        <v>#DIV/0!</v>
      </c>
      <c r="V30" s="3">
        <v>2536595.5375000001</v>
      </c>
      <c r="W30" s="3">
        <v>3636525</v>
      </c>
      <c r="X30" s="3">
        <v>12213.924416261387</v>
      </c>
      <c r="Y30" s="3">
        <v>14979.8</v>
      </c>
      <c r="Z30" s="3">
        <v>34303442.403999999</v>
      </c>
      <c r="AA30" s="3" t="e">
        <v>#DIV/0!</v>
      </c>
      <c r="AB30" s="3">
        <v>424190.95800834522</v>
      </c>
      <c r="AC30" s="3">
        <v>1.48</v>
      </c>
      <c r="AD30" s="3">
        <v>1.1125</v>
      </c>
      <c r="AE30" s="3">
        <v>1.07</v>
      </c>
      <c r="AF30" s="3">
        <v>0.91</v>
      </c>
      <c r="AG30" s="3">
        <v>170.07730238279649</v>
      </c>
      <c r="AH30" s="3">
        <v>80.867924590050166</v>
      </c>
      <c r="AI30" s="3">
        <v>787.76047005023861</v>
      </c>
      <c r="AJ30" s="3">
        <v>43.477543288598262</v>
      </c>
      <c r="AK30" s="3">
        <v>121.07222210866843</v>
      </c>
      <c r="AL30" s="3">
        <v>90.695866156209419</v>
      </c>
      <c r="AM30" s="3">
        <v>213.15183860398594</v>
      </c>
      <c r="AN30" s="3">
        <v>68.018702294334673</v>
      </c>
      <c r="AO30" s="3">
        <v>120.75246846039256</v>
      </c>
      <c r="AP30" s="3">
        <v>1630.1585414401127</v>
      </c>
      <c r="AQ30" s="3">
        <v>0.85959557664558983</v>
      </c>
      <c r="AR30" s="3">
        <v>85.959557664558972</v>
      </c>
      <c r="AS30" s="3">
        <v>0.94381460486828939</v>
      </c>
      <c r="AT30" s="3">
        <v>-2.1673097539158621</v>
      </c>
      <c r="AU30" s="3">
        <v>94.381460486828942</v>
      </c>
      <c r="AV30" s="3">
        <v>-2.1673097539158537</v>
      </c>
      <c r="AW30" s="3">
        <v>1.3248542660307283</v>
      </c>
      <c r="AX30" s="3">
        <v>5.2994170641229132</v>
      </c>
      <c r="AY30" s="3">
        <v>81.790884869673093</v>
      </c>
      <c r="AZ30" s="3">
        <v>96.939865936983907</v>
      </c>
      <c r="BA30" s="3">
        <v>4.3928172632449698</v>
      </c>
      <c r="BB30" s="3">
        <v>1.0643160098479321</v>
      </c>
      <c r="BC30" s="3">
        <v>4.2572640393917283</v>
      </c>
      <c r="BD30" s="3">
        <v>4.5075117789733756</v>
      </c>
      <c r="BE30" s="3">
        <v>0.90588444883463737</v>
      </c>
      <c r="BF30" s="3">
        <v>3.6235377953385495</v>
      </c>
      <c r="BG30" s="3">
        <v>4.7937427350599027</v>
      </c>
      <c r="BH30" s="3">
        <v>7.3964325537580908</v>
      </c>
      <c r="BI30" s="3">
        <v>-0.15129326005579088</v>
      </c>
      <c r="BJ30" s="3">
        <v>4.4538769259323008</v>
      </c>
      <c r="BK30" s="3">
        <v>-5.7825525272294537E-2</v>
      </c>
      <c r="BL30" s="3">
        <v>-2.1911408703513011</v>
      </c>
      <c r="BM30" s="3">
        <v>4.5473446607157966</v>
      </c>
      <c r="BN30" s="3">
        <v>-2.1911408703513047</v>
      </c>
      <c r="BO30" s="3" t="e">
        <v>#NUM!</v>
      </c>
      <c r="BP30" s="3" t="e">
        <v>#NUM!</v>
      </c>
      <c r="BQ30" s="3">
        <v>4.4041658054886179</v>
      </c>
      <c r="BR30" s="3">
        <v>17.876298336657531</v>
      </c>
      <c r="BS30" s="3">
        <v>18.292085718821625</v>
      </c>
      <c r="BT30" s="3">
        <v>4.5889391728776738</v>
      </c>
      <c r="BU30" s="3">
        <v>15.106539113295298</v>
      </c>
      <c r="BV30" s="3">
        <v>4.5740908474678923</v>
      </c>
      <c r="BW30" s="3" t="e">
        <v>#DIV/0!</v>
      </c>
      <c r="BX30" s="3">
        <v>9.4103319254768341</v>
      </c>
      <c r="BY30" s="3" t="e">
        <v>#DIV/0!</v>
      </c>
      <c r="BZ30" s="3">
        <v>9.0081406819052532</v>
      </c>
      <c r="CA30" s="3" t="e">
        <v>#DIV/0!</v>
      </c>
      <c r="CB30" s="3">
        <v>12.95793900548796</v>
      </c>
    </row>
    <row r="31" spans="1:80">
      <c r="A31" s="3" t="s">
        <v>31</v>
      </c>
      <c r="B31" s="3">
        <v>2633.12</v>
      </c>
      <c r="C31" s="3">
        <v>177.10000000000002</v>
      </c>
      <c r="D31" s="3">
        <v>152.96</v>
      </c>
      <c r="E31" s="3"/>
      <c r="F31" s="13"/>
      <c r="G31" s="3">
        <v>6.16</v>
      </c>
      <c r="H31" s="3">
        <v>4.03</v>
      </c>
      <c r="I31" s="3">
        <v>59258000</v>
      </c>
      <c r="J31" s="3" t="e">
        <v>#DIV/0!</v>
      </c>
      <c r="K31" s="3">
        <v>98.68</v>
      </c>
      <c r="L31" s="3">
        <v>4.9000000000000004</v>
      </c>
      <c r="M31" s="3">
        <v>4.01</v>
      </c>
      <c r="N31" s="3">
        <v>2445250</v>
      </c>
      <c r="O31" s="3">
        <v>8194.3178467065227</v>
      </c>
      <c r="P31" s="3"/>
      <c r="Q31" s="3"/>
      <c r="R31" s="3">
        <v>298408</v>
      </c>
      <c r="S31" s="3"/>
      <c r="T31" s="3">
        <v>89868000</v>
      </c>
      <c r="U31" s="3" t="e">
        <v>#DIV/0!</v>
      </c>
      <c r="V31" s="3">
        <v>2630922.0249999999</v>
      </c>
      <c r="W31" s="3">
        <v>3647400</v>
      </c>
      <c r="X31" s="3">
        <v>12222.862657837592</v>
      </c>
      <c r="Y31" s="3">
        <v>14340.1</v>
      </c>
      <c r="Z31" s="3">
        <v>37759204.111999996</v>
      </c>
      <c r="AA31" s="3" t="e">
        <v>#DIV/0!</v>
      </c>
      <c r="AB31" s="3">
        <v>462267.02195813839</v>
      </c>
      <c r="AC31" s="3">
        <v>1.54</v>
      </c>
      <c r="AD31" s="3">
        <v>1.2250000000000001</v>
      </c>
      <c r="AE31" s="3">
        <v>1.0075000000000001</v>
      </c>
      <c r="AF31" s="3">
        <v>1.0024999999999999</v>
      </c>
      <c r="AG31" s="3">
        <v>171.79083120430317</v>
      </c>
      <c r="AH31" s="3">
        <v>81.682668930294938</v>
      </c>
      <c r="AI31" s="3">
        <v>819.50721699326323</v>
      </c>
      <c r="AJ31" s="3">
        <v>45.229688283128773</v>
      </c>
      <c r="AK31" s="3">
        <v>122.28597113530782</v>
      </c>
      <c r="AL31" s="3">
        <v>91.605092214425397</v>
      </c>
      <c r="AM31" s="3">
        <v>221.69922733200579</v>
      </c>
      <c r="AN31" s="3">
        <v>70.746252256337499</v>
      </c>
      <c r="AO31" s="3">
        <v>138.8465138352426</v>
      </c>
      <c r="AP31" s="3">
        <v>1874.3353999659564</v>
      </c>
      <c r="AQ31" s="3">
        <v>0.98835197804603725</v>
      </c>
      <c r="AR31" s="3">
        <v>98.835197804603723</v>
      </c>
      <c r="AS31" s="3">
        <v>0.86369282891022015</v>
      </c>
      <c r="AT31" s="3">
        <v>-8.4891434763557552</v>
      </c>
      <c r="AU31" s="3">
        <v>86.36928289102201</v>
      </c>
      <c r="AV31" s="3">
        <v>-8.4891434763557641</v>
      </c>
      <c r="AW31" s="3">
        <v>4.6090481171547903</v>
      </c>
      <c r="AX31" s="3">
        <v>18.436192468619161</v>
      </c>
      <c r="AY31" s="3">
        <v>83.536095408601994</v>
      </c>
      <c r="AZ31" s="3">
        <v>97.455991112284622</v>
      </c>
      <c r="BA31" s="3">
        <v>4.4028418487669345</v>
      </c>
      <c r="BB31" s="3">
        <v>1.0024585521964724</v>
      </c>
      <c r="BC31" s="3">
        <v>4.0098342087858896</v>
      </c>
      <c r="BD31" s="3">
        <v>4.5174868619954536</v>
      </c>
      <c r="BE31" s="3">
        <v>0.99750830220779463</v>
      </c>
      <c r="BF31" s="3">
        <v>3.9900332088311785</v>
      </c>
      <c r="BG31" s="3">
        <v>4.9333691060212823</v>
      </c>
      <c r="BH31" s="3">
        <v>7.5360094222195837</v>
      </c>
      <c r="BI31" s="3">
        <v>-1.1716391594297758E-2</v>
      </c>
      <c r="BJ31" s="3">
        <v>4.5934537943937936</v>
      </c>
      <c r="BK31" s="3">
        <v>-0.14653809548569677</v>
      </c>
      <c r="BL31" s="3">
        <v>-8.8712570213402238</v>
      </c>
      <c r="BM31" s="3">
        <v>4.4586320905023946</v>
      </c>
      <c r="BN31" s="3">
        <v>-8.8712570213401953</v>
      </c>
      <c r="BO31" s="3" t="e">
        <v>#NUM!</v>
      </c>
      <c r="BP31" s="3" t="e">
        <v>#NUM!</v>
      </c>
      <c r="BQ31" s="3">
        <v>4.4252788187931191</v>
      </c>
      <c r="BR31" s="3">
        <v>17.897411349962034</v>
      </c>
      <c r="BS31" s="3">
        <v>18.313852485019506</v>
      </c>
      <c r="BT31" s="3">
        <v>4.5918822916611557</v>
      </c>
      <c r="BU31" s="3">
        <v>15.109525142964868</v>
      </c>
      <c r="BV31" s="3">
        <v>4.5794009028969143</v>
      </c>
      <c r="BW31" s="3" t="e">
        <v>#DIV/0!</v>
      </c>
      <c r="BX31" s="3">
        <v>9.41106346534316</v>
      </c>
      <c r="BY31" s="3" t="e">
        <v>#DIV/0!</v>
      </c>
      <c r="BZ31" s="3">
        <v>9.0111962475310321</v>
      </c>
      <c r="CA31" s="3" t="e">
        <v>#DIV/0!</v>
      </c>
      <c r="CB31" s="3">
        <v>13.043897972710132</v>
      </c>
    </row>
    <row r="32" spans="1:80">
      <c r="A32" s="3" t="s">
        <v>32</v>
      </c>
      <c r="B32" s="3">
        <v>2397.0700000000002</v>
      </c>
      <c r="C32" s="3">
        <v>181.22666666666666</v>
      </c>
      <c r="D32" s="3">
        <v>160.01</v>
      </c>
      <c r="E32" s="3"/>
      <c r="F32" s="13"/>
      <c r="G32" s="3">
        <v>6.64</v>
      </c>
      <c r="H32" s="3">
        <v>4.53</v>
      </c>
      <c r="I32" s="3">
        <v>60416000</v>
      </c>
      <c r="J32" s="3" t="e">
        <v>#DIV/0!</v>
      </c>
      <c r="K32" s="3">
        <v>98.77</v>
      </c>
      <c r="L32" s="3">
        <v>5.25</v>
      </c>
      <c r="M32" s="3">
        <v>3.33</v>
      </c>
      <c r="N32" s="3">
        <v>2459525</v>
      </c>
      <c r="O32" s="3">
        <v>8220.8870913831142</v>
      </c>
      <c r="P32" s="3"/>
      <c r="Q32" s="3"/>
      <c r="R32" s="3">
        <v>299180</v>
      </c>
      <c r="S32" s="3"/>
      <c r="T32" s="3">
        <v>91918000</v>
      </c>
      <c r="U32" s="3" t="e">
        <v>#DIV/0!</v>
      </c>
      <c r="V32" s="3">
        <v>2672347.0924999998</v>
      </c>
      <c r="W32" s="3">
        <v>3650650</v>
      </c>
      <c r="X32" s="3">
        <v>12202.185974998329</v>
      </c>
      <c r="Y32" s="3">
        <v>14891.6</v>
      </c>
      <c r="Z32" s="3">
        <v>35696207.612000003</v>
      </c>
      <c r="AA32" s="3" t="e">
        <v>#DIV/0!</v>
      </c>
      <c r="AB32" s="3">
        <v>432117.06344194512</v>
      </c>
      <c r="AC32" s="3">
        <v>1.66</v>
      </c>
      <c r="AD32" s="3">
        <v>1.3125</v>
      </c>
      <c r="AE32" s="3">
        <v>1.1325000000000001</v>
      </c>
      <c r="AF32" s="3">
        <v>0.83250000000000002</v>
      </c>
      <c r="AG32" s="3">
        <v>173.73636236769192</v>
      </c>
      <c r="AH32" s="3">
        <v>82.607725155930538</v>
      </c>
      <c r="AI32" s="3">
        <v>856.63089392305801</v>
      </c>
      <c r="AJ32" s="3">
        <v>47.278593162354504</v>
      </c>
      <c r="AK32" s="3">
        <v>123.30400184500924</v>
      </c>
      <c r="AL32" s="3">
        <v>92.367704607110483</v>
      </c>
      <c r="AM32" s="3">
        <v>229.08181160216159</v>
      </c>
      <c r="AN32" s="3">
        <v>73.102102456473546</v>
      </c>
      <c r="AO32" s="3">
        <v>126.39940941508362</v>
      </c>
      <c r="AP32" s="3">
        <v>1701.2461851657849</v>
      </c>
      <c r="AQ32" s="3">
        <v>0.897080657113139</v>
      </c>
      <c r="AR32" s="3">
        <v>89.708065711313893</v>
      </c>
      <c r="AS32" s="3">
        <v>0.88292745732783984</v>
      </c>
      <c r="AT32" s="3">
        <v>2.2270218964176567</v>
      </c>
      <c r="AU32" s="3">
        <v>88.292745732783985</v>
      </c>
      <c r="AV32" s="3">
        <v>2.2270218964176633</v>
      </c>
      <c r="AW32" s="3">
        <v>-1.7373914130366819</v>
      </c>
      <c r="AX32" s="3">
        <v>-6.9495656521467275</v>
      </c>
      <c r="AY32" s="3">
        <v>85.168529822236621</v>
      </c>
      <c r="AZ32" s="3">
        <v>98.024924461892169</v>
      </c>
      <c r="BA32" s="3">
        <v>4.4141032010439529</v>
      </c>
      <c r="BB32" s="3">
        <v>1.126135227701841</v>
      </c>
      <c r="BC32" s="3">
        <v>4.5045409108073642</v>
      </c>
      <c r="BD32" s="3">
        <v>4.5257774003131876</v>
      </c>
      <c r="BE32" s="3">
        <v>0.82905383177340752</v>
      </c>
      <c r="BF32" s="3">
        <v>3.3162153270936301</v>
      </c>
      <c r="BG32" s="3">
        <v>4.83944680935282</v>
      </c>
      <c r="BH32" s="3">
        <v>7.4391163115918379</v>
      </c>
      <c r="BI32" s="3">
        <v>-0.10860950222204414</v>
      </c>
      <c r="BJ32" s="3">
        <v>4.496560683766047</v>
      </c>
      <c r="BK32" s="3">
        <v>-0.12451223653467429</v>
      </c>
      <c r="BL32" s="3">
        <v>2.2025858951022479</v>
      </c>
      <c r="BM32" s="3">
        <v>4.4806579494534171</v>
      </c>
      <c r="BN32" s="3">
        <v>2.2025858951022492</v>
      </c>
      <c r="BO32" s="3" t="e">
        <v>#NUM!</v>
      </c>
      <c r="BP32" s="3" t="e">
        <v>#NUM!</v>
      </c>
      <c r="BQ32" s="3">
        <v>4.4446319973183952</v>
      </c>
      <c r="BR32" s="3">
        <v>17.91676452848731</v>
      </c>
      <c r="BS32" s="3">
        <v>18.336407433217587</v>
      </c>
      <c r="BT32" s="3">
        <v>4.5927939149200361</v>
      </c>
      <c r="BU32" s="3">
        <v>15.110415791895704</v>
      </c>
      <c r="BV32" s="3">
        <v>4.5852217775776616</v>
      </c>
      <c r="BW32" s="3" t="e">
        <v>#DIV/0!</v>
      </c>
      <c r="BX32" s="3">
        <v>9.4093703929493895</v>
      </c>
      <c r="BY32" s="3" t="e">
        <v>#DIV/0!</v>
      </c>
      <c r="BZ32" s="3">
        <v>9.0144334008871727</v>
      </c>
      <c r="CA32" s="3" t="e">
        <v>#DIV/0!</v>
      </c>
      <c r="CB32" s="3">
        <v>12.976451810707434</v>
      </c>
    </row>
    <row r="33" spans="1:80">
      <c r="A33" s="3" t="s">
        <v>33</v>
      </c>
      <c r="B33" s="3">
        <v>2225.44</v>
      </c>
      <c r="C33" s="3">
        <v>168.98666666666665</v>
      </c>
      <c r="D33" s="3">
        <v>157.22999999999999</v>
      </c>
      <c r="E33" s="3"/>
      <c r="F33" s="13"/>
      <c r="G33" s="3">
        <v>7.23</v>
      </c>
      <c r="H33" s="3">
        <v>4.32</v>
      </c>
      <c r="I33" s="3">
        <v>61354000</v>
      </c>
      <c r="J33" s="3" t="e">
        <v>#DIV/0!</v>
      </c>
      <c r="K33" s="3">
        <v>99.54</v>
      </c>
      <c r="L33" s="3">
        <v>5.24</v>
      </c>
      <c r="M33" s="3">
        <v>1.93</v>
      </c>
      <c r="N33" s="3">
        <v>2484600</v>
      </c>
      <c r="O33" s="3">
        <v>8283.4910283851095</v>
      </c>
      <c r="P33" s="3"/>
      <c r="Q33" s="3"/>
      <c r="R33" s="3">
        <v>299946</v>
      </c>
      <c r="S33" s="3"/>
      <c r="T33" s="3">
        <v>93219000</v>
      </c>
      <c r="U33" s="3" t="e">
        <v>#DIV/0!</v>
      </c>
      <c r="V33" s="3">
        <v>2691497.6749999998</v>
      </c>
      <c r="W33" s="3">
        <v>3679225</v>
      </c>
      <c r="X33" s="3">
        <v>12266.291265761171</v>
      </c>
      <c r="Y33" s="3">
        <v>15307.9</v>
      </c>
      <c r="Z33" s="3">
        <v>34066812.976000004</v>
      </c>
      <c r="AA33" s="3" t="e">
        <v>#DIV/0!</v>
      </c>
      <c r="AB33" s="3">
        <v>407986.32851173752</v>
      </c>
      <c r="AC33" s="3">
        <v>1.8075000000000001</v>
      </c>
      <c r="AD33" s="3">
        <v>1.31</v>
      </c>
      <c r="AE33" s="3">
        <v>1.08</v>
      </c>
      <c r="AF33" s="3">
        <v>0.48249999999999998</v>
      </c>
      <c r="AG33" s="3">
        <v>175.61271508126299</v>
      </c>
      <c r="AH33" s="3">
        <v>83.499888587614578</v>
      </c>
      <c r="AI33" s="3">
        <v>893.63734854053405</v>
      </c>
      <c r="AJ33" s="3">
        <v>49.321028386968216</v>
      </c>
      <c r="AK33" s="3">
        <v>123.89894365391142</v>
      </c>
      <c r="AL33" s="3">
        <v>92.813378781839788</v>
      </c>
      <c r="AM33" s="3">
        <v>233.50309056608333</v>
      </c>
      <c r="AN33" s="3">
        <v>74.512973033883497</v>
      </c>
      <c r="AO33" s="3">
        <v>117.34922287989242</v>
      </c>
      <c r="AP33" s="3">
        <v>1570.1008041335135</v>
      </c>
      <c r="AQ33" s="3">
        <v>0.82792665364225493</v>
      </c>
      <c r="AR33" s="3">
        <v>82.792665364225499</v>
      </c>
      <c r="AS33" s="3">
        <v>0.93042843616853399</v>
      </c>
      <c r="AT33" s="3">
        <v>5.3799412903586443</v>
      </c>
      <c r="AU33" s="3">
        <v>93.042843616853403</v>
      </c>
      <c r="AV33" s="3">
        <v>5.3799412903586479</v>
      </c>
      <c r="AW33" s="3">
        <v>-2.2832792724034823</v>
      </c>
      <c r="AX33" s="3">
        <v>-9.1331170896139291</v>
      </c>
      <c r="AY33" s="3">
        <v>86.490829891312003</v>
      </c>
      <c r="AZ33" s="3">
        <v>99.024294251132758</v>
      </c>
      <c r="BA33" s="3">
        <v>4.424845297575855</v>
      </c>
      <c r="BB33" s="3">
        <v>1.0742096531902057</v>
      </c>
      <c r="BC33" s="3">
        <v>4.2968386127608227</v>
      </c>
      <c r="BD33" s="3">
        <v>4.5305907973087169</v>
      </c>
      <c r="BE33" s="3">
        <v>0.48133969955292955</v>
      </c>
      <c r="BF33" s="3">
        <v>1.9253587982117182</v>
      </c>
      <c r="BG33" s="3">
        <v>4.7651543000330294</v>
      </c>
      <c r="BH33" s="3">
        <v>7.3588951027356746</v>
      </c>
      <c r="BI33" s="3">
        <v>-0.18883071107820695</v>
      </c>
      <c r="BJ33" s="3">
        <v>4.4163394749098845</v>
      </c>
      <c r="BK33" s="3">
        <v>-7.2110114864967281E-2</v>
      </c>
      <c r="BL33" s="3">
        <v>5.2402121669707009</v>
      </c>
      <c r="BM33" s="3">
        <v>4.5330600711231241</v>
      </c>
      <c r="BN33" s="3">
        <v>5.2402121669707036</v>
      </c>
      <c r="BO33" s="3" t="e">
        <v>#NUM!</v>
      </c>
      <c r="BP33" s="3" t="e">
        <v>#NUM!</v>
      </c>
      <c r="BQ33" s="3">
        <v>4.4600383955008756</v>
      </c>
      <c r="BR33" s="3">
        <v>17.932170926669791</v>
      </c>
      <c r="BS33" s="3">
        <v>18.350462121539596</v>
      </c>
      <c r="BT33" s="3">
        <v>4.6005595734304086</v>
      </c>
      <c r="BU33" s="3">
        <v>15.11821269014019</v>
      </c>
      <c r="BV33" s="3">
        <v>4.595365216505888</v>
      </c>
      <c r="BW33" s="3" t="e">
        <v>#DIV/0!</v>
      </c>
      <c r="BX33" s="3">
        <v>9.4146102316859341</v>
      </c>
      <c r="BY33" s="3" t="e">
        <v>#DIV/0!</v>
      </c>
      <c r="BZ33" s="3">
        <v>9.0220197803074562</v>
      </c>
      <c r="CA33" s="3" t="e">
        <v>#DIV/0!</v>
      </c>
      <c r="CB33" s="3">
        <v>12.918988944275211</v>
      </c>
    </row>
    <row r="34" spans="1:80">
      <c r="A34" s="3" t="s">
        <v>34</v>
      </c>
      <c r="B34" s="3">
        <v>2155.06</v>
      </c>
      <c r="C34" s="3">
        <v>168.44666666666666</v>
      </c>
      <c r="D34" s="3">
        <v>153.63999999999999</v>
      </c>
      <c r="E34" s="3"/>
      <c r="F34" s="13"/>
      <c r="G34" s="3">
        <v>7.76</v>
      </c>
      <c r="H34" s="3">
        <v>5.24</v>
      </c>
      <c r="I34" s="3">
        <v>62526000</v>
      </c>
      <c r="J34" s="3" t="e">
        <v>#DIV/0!</v>
      </c>
      <c r="K34" s="3">
        <v>99.6</v>
      </c>
      <c r="L34" s="3">
        <v>5.25</v>
      </c>
      <c r="M34" s="3">
        <v>2.42</v>
      </c>
      <c r="N34" s="3">
        <v>2497675</v>
      </c>
      <c r="O34" s="3">
        <v>8308.7166385570617</v>
      </c>
      <c r="P34" s="3"/>
      <c r="Q34" s="3"/>
      <c r="R34" s="3">
        <v>300609</v>
      </c>
      <c r="S34" s="3"/>
      <c r="T34" s="3">
        <v>94927000</v>
      </c>
      <c r="U34" s="3" t="e">
        <v>#DIV/0!</v>
      </c>
      <c r="V34" s="3">
        <v>2751351.6324999998</v>
      </c>
      <c r="W34" s="3">
        <v>3681500</v>
      </c>
      <c r="X34" s="3">
        <v>12246.805651194742</v>
      </c>
      <c r="Y34" s="3">
        <v>18858.2</v>
      </c>
      <c r="Z34" s="3">
        <v>40640552.491999999</v>
      </c>
      <c r="AA34" s="3" t="e">
        <v>#DIV/0!</v>
      </c>
      <c r="AB34" s="3">
        <v>480420.34637212241</v>
      </c>
      <c r="AC34" s="3">
        <v>1.94</v>
      </c>
      <c r="AD34" s="3">
        <v>1.3125</v>
      </c>
      <c r="AE34" s="3">
        <v>1.31</v>
      </c>
      <c r="AF34" s="3">
        <v>0.60499999999999998</v>
      </c>
      <c r="AG34" s="3">
        <v>177.91324164882755</v>
      </c>
      <c r="AH34" s="3">
        <v>84.593737128112338</v>
      </c>
      <c r="AI34" s="3">
        <v>940.46394560405804</v>
      </c>
      <c r="AJ34" s="3">
        <v>51.90545027444535</v>
      </c>
      <c r="AK34" s="3">
        <v>124.6485322630176</v>
      </c>
      <c r="AL34" s="3">
        <v>93.374899723469937</v>
      </c>
      <c r="AM34" s="3">
        <v>239.15386535778254</v>
      </c>
      <c r="AN34" s="3">
        <v>76.316186981303474</v>
      </c>
      <c r="AO34" s="3">
        <v>113.6380294501496</v>
      </c>
      <c r="AP34" s="3">
        <v>1509.8655021359336</v>
      </c>
      <c r="AQ34" s="3">
        <v>0.79616409936376775</v>
      </c>
      <c r="AR34" s="3">
        <v>79.616409936376783</v>
      </c>
      <c r="AS34" s="3">
        <v>0.91209878497645147</v>
      </c>
      <c r="AT34" s="3">
        <v>-1.9700226776777445</v>
      </c>
      <c r="AU34" s="3">
        <v>91.20987849764515</v>
      </c>
      <c r="AV34" s="3">
        <v>-1.9700226776777467</v>
      </c>
      <c r="AW34" s="3">
        <v>-4.1200208279093875</v>
      </c>
      <c r="AX34" s="3">
        <v>-16.48008331163755</v>
      </c>
      <c r="AY34" s="3">
        <v>88.143000126873133</v>
      </c>
      <c r="AZ34" s="3">
        <v>99.545401329669971</v>
      </c>
      <c r="BA34" s="3">
        <v>4.4378602346533498</v>
      </c>
      <c r="BB34" s="3">
        <v>1.3014937077494793</v>
      </c>
      <c r="BC34" s="3">
        <v>5.205974830997917</v>
      </c>
      <c r="BD34" s="3">
        <v>4.5366225695404365</v>
      </c>
      <c r="BE34" s="3">
        <v>0.60317722317195788</v>
      </c>
      <c r="BF34" s="3">
        <v>2.4127088926878315</v>
      </c>
      <c r="BG34" s="3">
        <v>4.733018216551848</v>
      </c>
      <c r="BH34" s="3">
        <v>7.3197758544087179</v>
      </c>
      <c r="BI34" s="3">
        <v>-0.22794995940516405</v>
      </c>
      <c r="BJ34" s="3">
        <v>4.377220226582927</v>
      </c>
      <c r="BK34" s="3">
        <v>-9.2006977913509022E-2</v>
      </c>
      <c r="BL34" s="3">
        <v>-1.9896863048541742</v>
      </c>
      <c r="BM34" s="3">
        <v>4.513163208074582</v>
      </c>
      <c r="BN34" s="3">
        <v>-1.9896863048542102</v>
      </c>
      <c r="BO34" s="3" t="e">
        <v>#NUM!</v>
      </c>
      <c r="BP34" s="3" t="e">
        <v>#NUM!</v>
      </c>
      <c r="BQ34" s="3">
        <v>4.4789604970337056</v>
      </c>
      <c r="BR34" s="3">
        <v>17.951093028202621</v>
      </c>
      <c r="BS34" s="3">
        <v>18.368618733125395</v>
      </c>
      <c r="BT34" s="3">
        <v>4.6011621645905523</v>
      </c>
      <c r="BU34" s="3">
        <v>15.118830835790909</v>
      </c>
      <c r="BV34" s="3">
        <v>4.6006138348642978</v>
      </c>
      <c r="BW34" s="3" t="e">
        <v>#DIV/0!</v>
      </c>
      <c r="BX34" s="3">
        <v>9.4130204188004711</v>
      </c>
      <c r="BY34" s="3" t="e">
        <v>#DIV/0!</v>
      </c>
      <c r="BZ34" s="3">
        <v>9.0250604401296854</v>
      </c>
      <c r="CA34" s="3" t="e">
        <v>#DIV/0!</v>
      </c>
      <c r="CB34" s="3">
        <v>13.082416721272207</v>
      </c>
    </row>
    <row r="35" spans="1:80">
      <c r="A35" s="3" t="s">
        <v>35</v>
      </c>
      <c r="B35" s="3">
        <v>1958.09</v>
      </c>
      <c r="C35" s="3">
        <v>155.69333333333336</v>
      </c>
      <c r="D35" s="3">
        <v>147.31</v>
      </c>
      <c r="E35" s="3"/>
      <c r="F35" s="13"/>
      <c r="G35" s="3">
        <v>8.4600000000000009</v>
      </c>
      <c r="H35" s="3">
        <v>6.17</v>
      </c>
      <c r="I35" s="3">
        <v>63379000</v>
      </c>
      <c r="J35" s="3" t="e">
        <v>#DIV/0!</v>
      </c>
      <c r="K35" s="3">
        <v>100.37</v>
      </c>
      <c r="L35" s="3">
        <v>5.25</v>
      </c>
      <c r="M35" s="3">
        <v>2.65</v>
      </c>
      <c r="N35" s="3">
        <v>2506150</v>
      </c>
      <c r="O35" s="3">
        <v>8318.2313033549744</v>
      </c>
      <c r="P35" s="3"/>
      <c r="Q35" s="3"/>
      <c r="R35" s="3">
        <v>301284</v>
      </c>
      <c r="S35" s="3"/>
      <c r="T35" s="3">
        <v>95514000</v>
      </c>
      <c r="U35" s="3" t="e">
        <v>#DIV/0!</v>
      </c>
      <c r="V35" s="3">
        <v>2810452.5024999999</v>
      </c>
      <c r="W35" s="3">
        <v>3709675</v>
      </c>
      <c r="X35" s="3">
        <v>12312.884189004395</v>
      </c>
      <c r="Y35" s="3">
        <v>19863.5</v>
      </c>
      <c r="Z35" s="3">
        <v>38894520.714999996</v>
      </c>
      <c r="AA35" s="3" t="e">
        <v>#DIV/0!</v>
      </c>
      <c r="AB35" s="3">
        <v>452795.77015253715</v>
      </c>
      <c r="AC35" s="3">
        <v>2.1150000000000002</v>
      </c>
      <c r="AD35" s="3">
        <v>1.3125</v>
      </c>
      <c r="AE35" s="3">
        <v>1.5425</v>
      </c>
      <c r="AF35" s="3">
        <v>0.66249999999999998</v>
      </c>
      <c r="AG35" s="3">
        <v>180.65755340126071</v>
      </c>
      <c r="AH35" s="3">
        <v>85.89859552331346</v>
      </c>
      <c r="AI35" s="3">
        <v>998.49057104782855</v>
      </c>
      <c r="AJ35" s="3">
        <v>55.108016556378637</v>
      </c>
      <c r="AK35" s="3">
        <v>125.4743287892601</v>
      </c>
      <c r="AL35" s="3">
        <v>93.993508434137937</v>
      </c>
      <c r="AM35" s="3">
        <v>245.49144278976377</v>
      </c>
      <c r="AN35" s="3">
        <v>78.338565936308015</v>
      </c>
      <c r="AO35" s="3">
        <v>103.25164454170346</v>
      </c>
      <c r="AP35" s="3">
        <v>1359.9765071170712</v>
      </c>
      <c r="AQ35" s="3">
        <v>0.71712643901924467</v>
      </c>
      <c r="AR35" s="3">
        <v>71.712643901924466</v>
      </c>
      <c r="AS35" s="3">
        <v>0.9461548342896291</v>
      </c>
      <c r="AT35" s="3">
        <v>3.7338114987245472</v>
      </c>
      <c r="AU35" s="3">
        <v>94.615483428962904</v>
      </c>
      <c r="AV35" s="3">
        <v>3.7338114987245374</v>
      </c>
      <c r="AW35" s="3">
        <v>-10.311587808023893</v>
      </c>
      <c r="AX35" s="3">
        <v>-41.24635123209557</v>
      </c>
      <c r="AY35" s="3">
        <v>89.345475562823353</v>
      </c>
      <c r="AZ35" s="3">
        <v>99.883174369104239</v>
      </c>
      <c r="BA35" s="3">
        <v>4.4531674787204967</v>
      </c>
      <c r="BB35" s="3">
        <v>1.5307244067146897</v>
      </c>
      <c r="BC35" s="3">
        <v>6.1228976268587587</v>
      </c>
      <c r="BD35" s="3">
        <v>4.5432257206740081</v>
      </c>
      <c r="BE35" s="3">
        <v>0.6603151133571572</v>
      </c>
      <c r="BF35" s="3">
        <v>2.6412604534286288</v>
      </c>
      <c r="BG35" s="3">
        <v>4.6371691594789795</v>
      </c>
      <c r="BH35" s="3">
        <v>7.2152227044022732</v>
      </c>
      <c r="BI35" s="3">
        <v>-0.33250310941160849</v>
      </c>
      <c r="BJ35" s="3">
        <v>4.2726670765764831</v>
      </c>
      <c r="BK35" s="3">
        <v>-5.5349050712557572E-2</v>
      </c>
      <c r="BL35" s="3">
        <v>3.665792720095145</v>
      </c>
      <c r="BM35" s="3">
        <v>4.5498211352755336</v>
      </c>
      <c r="BN35" s="3">
        <v>3.6657927200951512</v>
      </c>
      <c r="BO35" s="3" t="e">
        <v>#NUM!</v>
      </c>
      <c r="BP35" s="3" t="e">
        <v>#NUM!</v>
      </c>
      <c r="BQ35" s="3">
        <v>4.4925106030857611</v>
      </c>
      <c r="BR35" s="3">
        <v>17.964643134254676</v>
      </c>
      <c r="BS35" s="3">
        <v>18.374783391565327</v>
      </c>
      <c r="BT35" s="3">
        <v>4.608863357825709</v>
      </c>
      <c r="BU35" s="3">
        <v>15.126454829668253</v>
      </c>
      <c r="BV35" s="3">
        <v>4.6040012467357787</v>
      </c>
      <c r="BW35" s="3" t="e">
        <v>#DIV/0!</v>
      </c>
      <c r="BX35" s="3">
        <v>9.4184014881614058</v>
      </c>
      <c r="BY35" s="3" t="e">
        <v>#DIV/0!</v>
      </c>
      <c r="BZ35" s="3">
        <v>9.0262049274847573</v>
      </c>
      <c r="CA35" s="3" t="e">
        <v>#DIV/0!</v>
      </c>
      <c r="CB35" s="3">
        <v>13.023196464291562</v>
      </c>
    </row>
    <row r="36" spans="1:80">
      <c r="A36" s="3" t="s">
        <v>36</v>
      </c>
      <c r="B36" s="3">
        <v>2013.18</v>
      </c>
      <c r="C36" s="3">
        <v>163.46666666666667</v>
      </c>
      <c r="D36" s="3">
        <v>132.12</v>
      </c>
      <c r="E36" s="3"/>
      <c r="F36" s="13"/>
      <c r="G36" s="3">
        <v>9.17</v>
      </c>
      <c r="H36" s="3">
        <v>5.33</v>
      </c>
      <c r="I36" s="3">
        <v>64804000</v>
      </c>
      <c r="J36" s="3" t="e">
        <v>#DIV/0!</v>
      </c>
      <c r="K36" s="3">
        <v>101.04</v>
      </c>
      <c r="L36" s="3">
        <v>5.07</v>
      </c>
      <c r="M36" s="3">
        <v>2.36</v>
      </c>
      <c r="N36" s="3">
        <v>2517300</v>
      </c>
      <c r="O36" s="3">
        <v>8333.7195675060084</v>
      </c>
      <c r="P36" s="3"/>
      <c r="Q36" s="3"/>
      <c r="R36" s="3">
        <v>302062</v>
      </c>
      <c r="S36" s="3"/>
      <c r="T36" s="3">
        <v>97595000</v>
      </c>
      <c r="U36" s="3" t="e">
        <v>#DIV/0!</v>
      </c>
      <c r="V36" s="3">
        <v>2871329.8149999999</v>
      </c>
      <c r="W36" s="3">
        <v>3734625</v>
      </c>
      <c r="X36" s="3">
        <v>12363.769689666358</v>
      </c>
      <c r="Y36" s="3">
        <v>20398.3</v>
      </c>
      <c r="Z36" s="3">
        <v>41065449.593999997</v>
      </c>
      <c r="AA36" s="3" t="e">
        <v>#DIV/0!</v>
      </c>
      <c r="AB36" s="3">
        <v>471782.42848463106</v>
      </c>
      <c r="AC36" s="3">
        <v>2.2925</v>
      </c>
      <c r="AD36" s="3">
        <v>1.2675000000000001</v>
      </c>
      <c r="AE36" s="3">
        <v>1.3325</v>
      </c>
      <c r="AF36" s="3">
        <v>0.59</v>
      </c>
      <c r="AG36" s="3">
        <v>183.06481530033253</v>
      </c>
      <c r="AH36" s="3">
        <v>87.043194308661626</v>
      </c>
      <c r="AI36" s="3">
        <v>1051.7101184846777</v>
      </c>
      <c r="AJ36" s="3">
        <v>58.045273838833609</v>
      </c>
      <c r="AK36" s="3">
        <v>126.21462732911674</v>
      </c>
      <c r="AL36" s="3">
        <v>94.548070133899358</v>
      </c>
      <c r="AM36" s="3">
        <v>251.2850408396022</v>
      </c>
      <c r="AN36" s="3">
        <v>80.187356092404883</v>
      </c>
      <c r="AO36" s="3">
        <v>106.15658409902844</v>
      </c>
      <c r="AP36" s="3">
        <v>1387.9934439043989</v>
      </c>
      <c r="AQ36" s="3">
        <v>0.73189999283093143</v>
      </c>
      <c r="AR36" s="3">
        <v>73.18999928309313</v>
      </c>
      <c r="AS36" s="3">
        <v>0.80823817292006528</v>
      </c>
      <c r="AT36" s="3">
        <v>-14.576542482405783</v>
      </c>
      <c r="AU36" s="3">
        <v>80.823817292006524</v>
      </c>
      <c r="AV36" s="3">
        <v>-14.576542482405779</v>
      </c>
      <c r="AW36" s="3">
        <v>2.4825915834090218</v>
      </c>
      <c r="AX36" s="3">
        <v>9.930366333636087</v>
      </c>
      <c r="AY36" s="3">
        <v>91.354300294627635</v>
      </c>
      <c r="AZ36" s="3">
        <v>100.32756013779944</v>
      </c>
      <c r="BA36" s="3">
        <v>4.4664044817524919</v>
      </c>
      <c r="BB36" s="3">
        <v>1.3237003031995265</v>
      </c>
      <c r="BC36" s="3">
        <v>5.2948012127981059</v>
      </c>
      <c r="BD36" s="3">
        <v>4.5491083838321638</v>
      </c>
      <c r="BE36" s="3">
        <v>0.58826631581556654</v>
      </c>
      <c r="BF36" s="3">
        <v>2.3530652632622662</v>
      </c>
      <c r="BG36" s="3">
        <v>4.6649152125943241</v>
      </c>
      <c r="BH36" s="3">
        <v>7.2356144176437782</v>
      </c>
      <c r="BI36" s="3">
        <v>-0.31211139617010331</v>
      </c>
      <c r="BJ36" s="3">
        <v>4.2930587898179882</v>
      </c>
      <c r="BK36" s="3">
        <v>-0.21289849543130301</v>
      </c>
      <c r="BL36" s="3">
        <v>-15.754944471874543</v>
      </c>
      <c r="BM36" s="3">
        <v>4.3922716905567887</v>
      </c>
      <c r="BN36" s="3">
        <v>-15.754944471874488</v>
      </c>
      <c r="BO36" s="3" t="e">
        <v>#NUM!</v>
      </c>
      <c r="BP36" s="3" t="e">
        <v>#NUM!</v>
      </c>
      <c r="BQ36" s="3">
        <v>4.514745356643532</v>
      </c>
      <c r="BR36" s="3">
        <v>17.986877887812447</v>
      </c>
      <c r="BS36" s="3">
        <v>18.396336820562848</v>
      </c>
      <c r="BT36" s="3">
        <v>4.6155164780422355</v>
      </c>
      <c r="BU36" s="3">
        <v>15.133157969902051</v>
      </c>
      <c r="BV36" s="3">
        <v>4.6084404342704453</v>
      </c>
      <c r="BW36" s="3" t="e">
        <v>#DIV/0!</v>
      </c>
      <c r="BX36" s="3">
        <v>9.4225256755846889</v>
      </c>
      <c r="BY36" s="3" t="e">
        <v>#DIV/0!</v>
      </c>
      <c r="BZ36" s="3">
        <v>9.0280651622089092</v>
      </c>
      <c r="CA36" s="3" t="e">
        <v>#DIV/0!</v>
      </c>
      <c r="CB36" s="3">
        <v>13.064273201694181</v>
      </c>
    </row>
    <row r="37" spans="1:80">
      <c r="A37" s="3" t="s">
        <v>37</v>
      </c>
      <c r="B37" s="3">
        <v>1987.81</v>
      </c>
      <c r="C37" s="3">
        <v>171.68333333333331</v>
      </c>
      <c r="D37" s="3">
        <v>135.4</v>
      </c>
      <c r="E37" s="3"/>
      <c r="F37" s="13"/>
      <c r="G37" s="3">
        <v>9.26</v>
      </c>
      <c r="H37" s="3">
        <v>5.42</v>
      </c>
      <c r="I37" s="3">
        <v>65621000</v>
      </c>
      <c r="J37" s="3" t="e">
        <v>#DIV/0!</v>
      </c>
      <c r="K37" s="3">
        <v>101.4</v>
      </c>
      <c r="L37" s="3">
        <v>4.49</v>
      </c>
      <c r="M37" s="3">
        <v>3.97</v>
      </c>
      <c r="N37" s="3">
        <v>2520450</v>
      </c>
      <c r="O37" s="3">
        <v>8323.0139781857088</v>
      </c>
      <c r="P37" s="3"/>
      <c r="Q37" s="3"/>
      <c r="R37" s="3">
        <v>302829</v>
      </c>
      <c r="S37" s="3"/>
      <c r="T37" s="3">
        <v>99947000</v>
      </c>
      <c r="U37" s="3" t="e">
        <v>#DIV/0!</v>
      </c>
      <c r="V37" s="3">
        <v>2961173.69</v>
      </c>
      <c r="W37" s="3">
        <v>3747950</v>
      </c>
      <c r="X37" s="3">
        <v>12376.45668017264</v>
      </c>
      <c r="Y37" s="3">
        <v>20779.5</v>
      </c>
      <c r="Z37" s="3">
        <v>41305697.894999996</v>
      </c>
      <c r="AA37" s="3" t="e">
        <v>#DIV/0!</v>
      </c>
      <c r="AB37" s="3">
        <v>468198.44393936644</v>
      </c>
      <c r="AC37" s="3">
        <v>2.3149999999999999</v>
      </c>
      <c r="AD37" s="3">
        <v>1.1225000000000001</v>
      </c>
      <c r="AE37" s="3">
        <v>1.355</v>
      </c>
      <c r="AF37" s="3">
        <v>0.99250000000000005</v>
      </c>
      <c r="AG37" s="3">
        <v>185.54534354765201</v>
      </c>
      <c r="AH37" s="3">
        <v>88.222629591543978</v>
      </c>
      <c r="AI37" s="3">
        <v>1108.7128069065473</v>
      </c>
      <c r="AJ37" s="3">
        <v>61.191327680898389</v>
      </c>
      <c r="AK37" s="3">
        <v>127.46730750535822</v>
      </c>
      <c r="AL37" s="3">
        <v>95.486459729978307</v>
      </c>
      <c r="AM37" s="3">
        <v>261.26105696093441</v>
      </c>
      <c r="AN37" s="3">
        <v>83.370794129273364</v>
      </c>
      <c r="AO37" s="3">
        <v>104.8188038018904</v>
      </c>
      <c r="AP37" s="3">
        <v>1365.6003631648805</v>
      </c>
      <c r="AQ37" s="3">
        <v>0.72009194308495217</v>
      </c>
      <c r="AR37" s="3">
        <v>72.009194308495225</v>
      </c>
      <c r="AS37" s="3">
        <v>0.78866129501990112</v>
      </c>
      <c r="AT37" s="3">
        <v>-2.4221669498033358</v>
      </c>
      <c r="AU37" s="3">
        <v>78.866129501990116</v>
      </c>
      <c r="AV37" s="3">
        <v>-2.422166949803326</v>
      </c>
      <c r="AW37" s="3">
        <v>1.0635155096011761</v>
      </c>
      <c r="AX37" s="3">
        <v>4.2540620384047045</v>
      </c>
      <c r="AY37" s="3">
        <v>92.506026474195409</v>
      </c>
      <c r="AZ37" s="3">
        <v>100.45310409935908</v>
      </c>
      <c r="BA37" s="3">
        <v>4.4798635014366486</v>
      </c>
      <c r="BB37" s="3">
        <v>1.3459019684156637</v>
      </c>
      <c r="BC37" s="3">
        <v>5.3836078736626547</v>
      </c>
      <c r="BD37" s="3">
        <v>4.5589844545023706</v>
      </c>
      <c r="BE37" s="3">
        <v>0.98760706702067935</v>
      </c>
      <c r="BF37" s="3">
        <v>3.9504282680827174</v>
      </c>
      <c r="BG37" s="3">
        <v>4.6522331813826527</v>
      </c>
      <c r="BH37" s="3">
        <v>7.219349437418157</v>
      </c>
      <c r="BI37" s="3">
        <v>-0.32837637639572448</v>
      </c>
      <c r="BJ37" s="3">
        <v>4.276793809592367</v>
      </c>
      <c r="BK37" s="3">
        <v>-0.2374183341834179</v>
      </c>
      <c r="BL37" s="3">
        <v>-2.4519838752114884</v>
      </c>
      <c r="BM37" s="3">
        <v>4.3677518518046732</v>
      </c>
      <c r="BN37" s="3">
        <v>-2.4519838752115497</v>
      </c>
      <c r="BO37" s="3" t="e">
        <v>#NUM!</v>
      </c>
      <c r="BP37" s="3" t="e">
        <v>#NUM!</v>
      </c>
      <c r="BQ37" s="3">
        <v>4.527273793468523</v>
      </c>
      <c r="BR37" s="3">
        <v>17.999406324637437</v>
      </c>
      <c r="BS37" s="3">
        <v>18.420150603452718</v>
      </c>
      <c r="BT37" s="3">
        <v>4.619073091157083</v>
      </c>
      <c r="BU37" s="3">
        <v>15.136719581803225</v>
      </c>
      <c r="BV37" s="3">
        <v>4.609690992718372</v>
      </c>
      <c r="BW37" s="3" t="e">
        <v>#DIV/0!</v>
      </c>
      <c r="BX37" s="3">
        <v>9.4235512920385354</v>
      </c>
      <c r="BY37" s="3" t="e">
        <v>#DIV/0!</v>
      </c>
      <c r="BZ37" s="3">
        <v>9.0267797252095061</v>
      </c>
      <c r="CA37" s="3" t="e">
        <v>#DIV/0!</v>
      </c>
      <c r="CB37" s="3">
        <v>13.056647510537838</v>
      </c>
    </row>
    <row r="38" spans="1:80">
      <c r="A38" s="3" t="s">
        <v>38</v>
      </c>
      <c r="B38" s="3">
        <v>1821.6</v>
      </c>
      <c r="C38" s="3">
        <v>174.19333333333336</v>
      </c>
      <c r="D38" s="3">
        <v>136.84</v>
      </c>
      <c r="E38" s="3"/>
      <c r="F38" s="13"/>
      <c r="G38" s="3">
        <v>9.51</v>
      </c>
      <c r="H38" s="3">
        <v>6.09</v>
      </c>
      <c r="I38" s="3">
        <v>65975000</v>
      </c>
      <c r="J38" s="3" t="e">
        <v>#DIV/0!</v>
      </c>
      <c r="K38" s="3">
        <v>100.71</v>
      </c>
      <c r="L38" s="3">
        <v>3.17</v>
      </c>
      <c r="M38" s="3">
        <v>4.09</v>
      </c>
      <c r="N38" s="3">
        <v>2515250</v>
      </c>
      <c r="O38" s="3">
        <v>8287.6432483014505</v>
      </c>
      <c r="P38" s="3"/>
      <c r="Q38" s="3"/>
      <c r="R38" s="3">
        <v>303494</v>
      </c>
      <c r="S38" s="3"/>
      <c r="T38" s="3">
        <v>99688000</v>
      </c>
      <c r="U38" s="3" t="e">
        <v>#DIV/0!</v>
      </c>
      <c r="V38" s="3">
        <v>3023165.7549999999</v>
      </c>
      <c r="W38" s="3">
        <v>3722375</v>
      </c>
      <c r="X38" s="3">
        <v>12265.069490665384</v>
      </c>
      <c r="Y38" s="3">
        <v>21940.5</v>
      </c>
      <c r="Z38" s="3">
        <v>39966814.799999997</v>
      </c>
      <c r="AA38" s="3" t="e">
        <v>#DIV/0!</v>
      </c>
      <c r="AB38" s="3">
        <v>446228.42943350307</v>
      </c>
      <c r="AC38" s="3">
        <v>2.3774999999999999</v>
      </c>
      <c r="AD38" s="3">
        <v>0.79249999999999998</v>
      </c>
      <c r="AE38" s="3">
        <v>1.5225</v>
      </c>
      <c r="AF38" s="3">
        <v>1.0225</v>
      </c>
      <c r="AG38" s="3">
        <v>188.37027140316502</v>
      </c>
      <c r="AH38" s="3">
        <v>89.565819127075244</v>
      </c>
      <c r="AI38" s="3">
        <v>1176.2334168471559</v>
      </c>
      <c r="AJ38" s="3">
        <v>64.917879536665097</v>
      </c>
      <c r="AK38" s="3">
        <v>128.7706607246005</v>
      </c>
      <c r="AL38" s="3">
        <v>96.462808780717324</v>
      </c>
      <c r="AM38" s="3">
        <v>271.94663419063659</v>
      </c>
      <c r="AN38" s="3">
        <v>86.780659609160622</v>
      </c>
      <c r="AO38" s="3">
        <v>96.054418181578484</v>
      </c>
      <c r="AP38" s="3">
        <v>1245.2529469148019</v>
      </c>
      <c r="AQ38" s="3">
        <v>0.6566317924066607</v>
      </c>
      <c r="AR38" s="3">
        <v>65.663179240666082</v>
      </c>
      <c r="AS38" s="3">
        <v>0.78556393279497871</v>
      </c>
      <c r="AT38" s="3">
        <v>-0.39273668487106972</v>
      </c>
      <c r="AU38" s="3">
        <v>78.556393279497868</v>
      </c>
      <c r="AV38" s="3">
        <v>-0.39273668487107871</v>
      </c>
      <c r="AW38" s="3">
        <v>-1.1400175387313638</v>
      </c>
      <c r="AX38" s="3">
        <v>-4.5600701549254552</v>
      </c>
      <c r="AY38" s="3">
        <v>93.005060828622575</v>
      </c>
      <c r="AZ38" s="3">
        <v>100.24585692472094</v>
      </c>
      <c r="BA38" s="3">
        <v>4.494973764241001</v>
      </c>
      <c r="BB38" s="3">
        <v>1.5110262804352459</v>
      </c>
      <c r="BC38" s="3">
        <v>6.0441051217409836</v>
      </c>
      <c r="BD38" s="3">
        <v>4.5691575328227065</v>
      </c>
      <c r="BE38" s="3">
        <v>1.0173078320335982</v>
      </c>
      <c r="BF38" s="3">
        <v>4.0692313281343928</v>
      </c>
      <c r="BG38" s="3">
        <v>4.5649148869237397</v>
      </c>
      <c r="BH38" s="3">
        <v>7.1270939584752275</v>
      </c>
      <c r="BI38" s="3">
        <v>-0.42063185533865421</v>
      </c>
      <c r="BJ38" s="3">
        <v>4.1845383306494375</v>
      </c>
      <c r="BK38" s="3">
        <v>-0.24135343338915233</v>
      </c>
      <c r="BL38" s="3">
        <v>-0.3935099205734427</v>
      </c>
      <c r="BM38" s="3">
        <v>4.3638167525989386</v>
      </c>
      <c r="BN38" s="3">
        <v>-0.3935099205734538</v>
      </c>
      <c r="BO38" s="3" t="e">
        <v>#NUM!</v>
      </c>
      <c r="BP38" s="3" t="e">
        <v>#NUM!</v>
      </c>
      <c r="BQ38" s="3">
        <v>4.5326539091847478</v>
      </c>
      <c r="BR38" s="3">
        <v>18.004786440353662</v>
      </c>
      <c r="BS38" s="3">
        <v>18.41755586660484</v>
      </c>
      <c r="BT38" s="3">
        <v>4.6122450996600532</v>
      </c>
      <c r="BU38" s="3">
        <v>15.12987246339288</v>
      </c>
      <c r="BV38" s="3">
        <v>4.6076257378984717</v>
      </c>
      <c r="BW38" s="3" t="e">
        <v>#DIV/0!</v>
      </c>
      <c r="BX38" s="3">
        <v>9.4145106224462403</v>
      </c>
      <c r="BY38" s="3" t="e">
        <v>#DIV/0!</v>
      </c>
      <c r="BZ38" s="3">
        <v>9.0225209192076559</v>
      </c>
      <c r="CA38" s="3" t="e">
        <v>#DIV/0!</v>
      </c>
      <c r="CB38" s="3">
        <v>13.008586273503781</v>
      </c>
    </row>
    <row r="39" spans="1:80">
      <c r="A39" s="3" t="s">
        <v>39</v>
      </c>
      <c r="B39" s="3">
        <v>1832.81</v>
      </c>
      <c r="C39" s="3">
        <v>175.60333333333332</v>
      </c>
      <c r="D39" s="3">
        <v>135.28</v>
      </c>
      <c r="E39" s="3"/>
      <c r="F39" s="13"/>
      <c r="G39" s="3">
        <v>9.66</v>
      </c>
      <c r="H39" s="3">
        <v>6.43</v>
      </c>
      <c r="I39" s="3">
        <v>66288000</v>
      </c>
      <c r="J39" s="3" t="e">
        <v>#DIV/0!</v>
      </c>
      <c r="K39" s="3">
        <v>101.21</v>
      </c>
      <c r="L39" s="3">
        <v>2.08</v>
      </c>
      <c r="M39" s="3">
        <v>4.37</v>
      </c>
      <c r="N39" s="3">
        <v>2519475</v>
      </c>
      <c r="O39" s="3">
        <v>8283.3870331404523</v>
      </c>
      <c r="P39" s="3"/>
      <c r="Q39" s="3"/>
      <c r="R39" s="3">
        <v>304160</v>
      </c>
      <c r="S39" s="3"/>
      <c r="T39" s="3">
        <v>100575000</v>
      </c>
      <c r="U39" s="3" t="e">
        <v>#DIV/0!</v>
      </c>
      <c r="V39" s="3">
        <v>3085782.0550000002</v>
      </c>
      <c r="W39" s="3">
        <v>3740850</v>
      </c>
      <c r="X39" s="3">
        <v>12298.954497632823</v>
      </c>
      <c r="Y39" s="3">
        <v>22658.7</v>
      </c>
      <c r="Z39" s="3">
        <v>41529091.946999997</v>
      </c>
      <c r="AA39" s="3" t="e">
        <v>#DIV/0!</v>
      </c>
      <c r="AB39" s="3">
        <v>456335.61738129833</v>
      </c>
      <c r="AC39" s="3">
        <v>2.415</v>
      </c>
      <c r="AD39" s="3">
        <v>0.52</v>
      </c>
      <c r="AE39" s="3">
        <v>1.6074999999999999</v>
      </c>
      <c r="AF39" s="3">
        <v>1.0925</v>
      </c>
      <c r="AG39" s="3">
        <v>191.3983235159709</v>
      </c>
      <c r="AH39" s="3">
        <v>91.005589669542971</v>
      </c>
      <c r="AI39" s="3">
        <v>1251.865225550428</v>
      </c>
      <c r="AJ39" s="3">
        <v>69.092099190872673</v>
      </c>
      <c r="AK39" s="3">
        <v>130.17748019301678</v>
      </c>
      <c r="AL39" s="3">
        <v>97.516664966646672</v>
      </c>
      <c r="AM39" s="3">
        <v>283.8307021047674</v>
      </c>
      <c r="AN39" s="3">
        <v>90.572974434080948</v>
      </c>
      <c r="AO39" s="3">
        <v>96.645530405895286</v>
      </c>
      <c r="AP39" s="3">
        <v>1246.5657122260754</v>
      </c>
      <c r="AQ39" s="3">
        <v>0.65732402400626189</v>
      </c>
      <c r="AR39" s="3">
        <v>65.732402400626185</v>
      </c>
      <c r="AS39" s="3">
        <v>0.77037262010971697</v>
      </c>
      <c r="AT39" s="3">
        <v>-1.9338098467953047</v>
      </c>
      <c r="AU39" s="3">
        <v>77.037262010971702</v>
      </c>
      <c r="AV39" s="3">
        <v>-1.9338098467952942</v>
      </c>
      <c r="AW39" s="3">
        <v>0.3548196333530429</v>
      </c>
      <c r="AX39" s="3">
        <v>1.4192785334121716</v>
      </c>
      <c r="AY39" s="3">
        <v>93.446297418836437</v>
      </c>
      <c r="AZ39" s="3">
        <v>100.41424525411442</v>
      </c>
      <c r="BA39" s="3">
        <v>4.5109209295704487</v>
      </c>
      <c r="BB39" s="3">
        <v>1.5947165329447621</v>
      </c>
      <c r="BC39" s="3">
        <v>6.3788661317790485</v>
      </c>
      <c r="BD39" s="3">
        <v>4.580023286133013</v>
      </c>
      <c r="BE39" s="3">
        <v>1.0865753310306481</v>
      </c>
      <c r="BF39" s="3">
        <v>4.3463013241225923</v>
      </c>
      <c r="BG39" s="3">
        <v>4.5710499594313037</v>
      </c>
      <c r="BH39" s="3">
        <v>7.1281476189636512</v>
      </c>
      <c r="BI39" s="3">
        <v>-0.4195781948502309</v>
      </c>
      <c r="BJ39" s="3">
        <v>4.1855919911378603</v>
      </c>
      <c r="BK39" s="3">
        <v>-0.26088095896659219</v>
      </c>
      <c r="BL39" s="3">
        <v>-1.9527525577439864</v>
      </c>
      <c r="BM39" s="3">
        <v>4.3442892270214992</v>
      </c>
      <c r="BN39" s="3">
        <v>-1.952752557743942</v>
      </c>
      <c r="BO39" s="3" t="e">
        <v>#NUM!</v>
      </c>
      <c r="BP39" s="3" t="e">
        <v>#NUM!</v>
      </c>
      <c r="BQ39" s="3">
        <v>4.5373869121304056</v>
      </c>
      <c r="BR39" s="3">
        <v>18.009519443299322</v>
      </c>
      <c r="BS39" s="3">
        <v>18.426414275800127</v>
      </c>
      <c r="BT39" s="3">
        <v>4.6171975662008098</v>
      </c>
      <c r="BU39" s="3">
        <v>15.134823416295454</v>
      </c>
      <c r="BV39" s="3">
        <v>4.6093040821940434</v>
      </c>
      <c r="BW39" s="3" t="e">
        <v>#DIV/0!</v>
      </c>
      <c r="BX39" s="3">
        <v>9.4172695375553346</v>
      </c>
      <c r="BY39" s="3" t="e">
        <v>#DIV/0!</v>
      </c>
      <c r="BZ39" s="3">
        <v>9.0220072257097499</v>
      </c>
      <c r="CA39" s="3" t="e">
        <v>#DIV/0!</v>
      </c>
      <c r="CB39" s="3">
        <v>13.030983820808281</v>
      </c>
    </row>
    <row r="40" spans="1:80">
      <c r="A40" s="3" t="s">
        <v>40</v>
      </c>
      <c r="B40" s="3">
        <v>2174.62</v>
      </c>
      <c r="C40" s="3">
        <v>203.92333333333332</v>
      </c>
      <c r="D40" s="3">
        <v>135.76</v>
      </c>
      <c r="E40" s="3"/>
      <c r="F40" s="13"/>
      <c r="G40" s="3">
        <v>9.94</v>
      </c>
      <c r="H40" s="3">
        <v>7.65</v>
      </c>
      <c r="I40" s="3">
        <v>66544000</v>
      </c>
      <c r="J40" s="3" t="e">
        <v>#DIV/0!</v>
      </c>
      <c r="K40" s="3">
        <v>100.72</v>
      </c>
      <c r="L40" s="3">
        <v>1.94</v>
      </c>
      <c r="M40" s="3">
        <v>5.3</v>
      </c>
      <c r="N40" s="3">
        <v>2501275</v>
      </c>
      <c r="O40" s="3">
        <v>8203.5375300916348</v>
      </c>
      <c r="P40" s="3"/>
      <c r="Q40" s="3"/>
      <c r="R40" s="3">
        <v>304902</v>
      </c>
      <c r="S40" s="3"/>
      <c r="T40" s="3">
        <v>101160000</v>
      </c>
      <c r="U40" s="3" t="e">
        <v>#DIV/0!</v>
      </c>
      <c r="V40" s="3">
        <v>3114849.2275</v>
      </c>
      <c r="W40" s="3">
        <v>3722900</v>
      </c>
      <c r="X40" s="3">
        <v>12210.152770398357</v>
      </c>
      <c r="Y40" s="3">
        <v>23535.4</v>
      </c>
      <c r="Z40" s="3">
        <v>51180551.548</v>
      </c>
      <c r="AA40" s="3" t="e">
        <v>#DIV/0!</v>
      </c>
      <c r="AB40" s="3">
        <v>551835.24952086795</v>
      </c>
      <c r="AC40" s="3">
        <v>2.4849999999999999</v>
      </c>
      <c r="AD40" s="3">
        <v>0.48499999999999999</v>
      </c>
      <c r="AE40" s="3">
        <v>1.9125000000000001</v>
      </c>
      <c r="AF40" s="3">
        <v>1.325</v>
      </c>
      <c r="AG40" s="3">
        <v>195.05881645321386</v>
      </c>
      <c r="AH40" s="3">
        <v>92.746071571973005</v>
      </c>
      <c r="AI40" s="3">
        <v>1347.6329153050358</v>
      </c>
      <c r="AJ40" s="3">
        <v>74.377644778974428</v>
      </c>
      <c r="AK40" s="3">
        <v>131.90233180557425</v>
      </c>
      <c r="AL40" s="3">
        <v>98.808760777454737</v>
      </c>
      <c r="AM40" s="3">
        <v>298.87372931632007</v>
      </c>
      <c r="AN40" s="3">
        <v>95.373342079087237</v>
      </c>
      <c r="AO40" s="3">
        <v>114.66944382192807</v>
      </c>
      <c r="AP40" s="3">
        <v>1470.5177341206604</v>
      </c>
      <c r="AQ40" s="3">
        <v>0.77541570804047633</v>
      </c>
      <c r="AR40" s="3">
        <v>77.541570804047623</v>
      </c>
      <c r="AS40" s="3">
        <v>0.66574039263121765</v>
      </c>
      <c r="AT40" s="3">
        <v>-13.5820283259285</v>
      </c>
      <c r="AU40" s="3">
        <v>66.574039263121762</v>
      </c>
      <c r="AV40" s="3">
        <v>-13.58202832592851</v>
      </c>
      <c r="AW40" s="3">
        <v>11.3582793164408</v>
      </c>
      <c r="AX40" s="3">
        <v>45.433117265763201</v>
      </c>
      <c r="AY40" s="3">
        <v>93.807181019778113</v>
      </c>
      <c r="AZ40" s="3">
        <v>99.68888014288099</v>
      </c>
      <c r="BA40" s="3">
        <v>4.5298653455713866</v>
      </c>
      <c r="BB40" s="3">
        <v>1.8944416000937991</v>
      </c>
      <c r="BC40" s="3">
        <v>7.5777664003751966</v>
      </c>
      <c r="BD40" s="3">
        <v>4.5931862726592936</v>
      </c>
      <c r="BE40" s="3">
        <v>1.3162986526280562</v>
      </c>
      <c r="BF40" s="3">
        <v>5.2651946105122249</v>
      </c>
      <c r="BG40" s="3">
        <v>4.7420535877892842</v>
      </c>
      <c r="BH40" s="3">
        <v>7.2933698178469744</v>
      </c>
      <c r="BI40" s="3">
        <v>-0.25435599596690767</v>
      </c>
      <c r="BJ40" s="3">
        <v>4.3508141900211834</v>
      </c>
      <c r="BK40" s="3">
        <v>-0.40685548528787685</v>
      </c>
      <c r="BL40" s="3">
        <v>-14.597452632128466</v>
      </c>
      <c r="BM40" s="3">
        <v>4.1983147007002142</v>
      </c>
      <c r="BN40" s="3">
        <v>-14.597452632128505</v>
      </c>
      <c r="BO40" s="3" t="e">
        <v>#NUM!</v>
      </c>
      <c r="BP40" s="3" t="e">
        <v>#NUM!</v>
      </c>
      <c r="BQ40" s="3">
        <v>4.5412414097959157</v>
      </c>
      <c r="BR40" s="3">
        <v>18.013373940964829</v>
      </c>
      <c r="BS40" s="3">
        <v>18.43221397976604</v>
      </c>
      <c r="BT40" s="3">
        <v>4.6123443897360916</v>
      </c>
      <c r="BU40" s="3">
        <v>15.130013492435024</v>
      </c>
      <c r="BV40" s="3">
        <v>4.602054137576804</v>
      </c>
      <c r="BW40" s="3" t="e">
        <v>#DIV/0!</v>
      </c>
      <c r="BX40" s="3">
        <v>9.4100230789346142</v>
      </c>
      <c r="BY40" s="3" t="e">
        <v>#DIV/0!</v>
      </c>
      <c r="BZ40" s="3">
        <v>9.0123207463322199</v>
      </c>
      <c r="CA40" s="3" t="e">
        <v>#DIV/0!</v>
      </c>
      <c r="CB40" s="3">
        <v>13.22100481969796</v>
      </c>
    </row>
    <row r="41" spans="1:80">
      <c r="A41" s="3" t="s">
        <v>41</v>
      </c>
      <c r="B41" s="3">
        <v>2198.09</v>
      </c>
      <c r="C41" s="3">
        <v>206.36333333333334</v>
      </c>
      <c r="D41" s="3">
        <v>151.18</v>
      </c>
      <c r="E41" s="3"/>
      <c r="F41" s="13"/>
      <c r="G41" s="3">
        <v>9.76</v>
      </c>
      <c r="H41" s="3">
        <v>7.77</v>
      </c>
      <c r="I41" s="3">
        <v>66500000</v>
      </c>
      <c r="J41" s="3" t="e">
        <v>#DIV/0!</v>
      </c>
      <c r="K41" s="3">
        <v>98.6</v>
      </c>
      <c r="L41" s="3">
        <v>0.5</v>
      </c>
      <c r="M41" s="3">
        <v>1.6</v>
      </c>
      <c r="N41" s="3">
        <v>2471175</v>
      </c>
      <c r="O41" s="3">
        <v>8085.8822836500703</v>
      </c>
      <c r="P41" s="3"/>
      <c r="Q41" s="3"/>
      <c r="R41" s="3">
        <v>305616</v>
      </c>
      <c r="S41" s="3"/>
      <c r="T41" s="3">
        <v>100321000</v>
      </c>
      <c r="U41" s="3" t="e">
        <v>#DIV/0!</v>
      </c>
      <c r="V41" s="3">
        <v>3026866.8075000001</v>
      </c>
      <c r="W41" s="3">
        <v>3644250</v>
      </c>
      <c r="X41" s="3">
        <v>11924.277524736925</v>
      </c>
      <c r="Y41" s="3">
        <v>23490.7</v>
      </c>
      <c r="Z41" s="3">
        <v>51634672.763000004</v>
      </c>
      <c r="AA41" s="3" t="e">
        <v>#DIV/0!</v>
      </c>
      <c r="AB41" s="3">
        <v>546123.19936646253</v>
      </c>
      <c r="AC41" s="3">
        <v>2.44</v>
      </c>
      <c r="AD41" s="3">
        <v>0.125</v>
      </c>
      <c r="AE41" s="3">
        <v>1.9424999999999999</v>
      </c>
      <c r="AF41" s="3">
        <v>0.4</v>
      </c>
      <c r="AG41" s="3">
        <v>198.84783396281756</v>
      </c>
      <c r="AH41" s="3">
        <v>94.547664012258579</v>
      </c>
      <c r="AI41" s="3">
        <v>1452.3439928242371</v>
      </c>
      <c r="AJ41" s="3">
        <v>80.156787778300739</v>
      </c>
      <c r="AK41" s="3">
        <v>132.42994113279656</v>
      </c>
      <c r="AL41" s="3">
        <v>99.203995820564572</v>
      </c>
      <c r="AM41" s="3">
        <v>303.65570898538118</v>
      </c>
      <c r="AN41" s="3">
        <v>96.899315552352633</v>
      </c>
      <c r="AO41" s="3">
        <v>115.90703560647006</v>
      </c>
      <c r="AP41" s="3">
        <v>1463.8979138139373</v>
      </c>
      <c r="AQ41" s="3">
        <v>0.77192502409214037</v>
      </c>
      <c r="AR41" s="3">
        <v>77.192502409214029</v>
      </c>
      <c r="AS41" s="3">
        <v>0.73259138412831737</v>
      </c>
      <c r="AT41" s="3">
        <v>10.041600635479448</v>
      </c>
      <c r="AU41" s="3">
        <v>73.259138412831732</v>
      </c>
      <c r="AV41" s="3">
        <v>10.041600635479444</v>
      </c>
      <c r="AW41" s="3">
        <v>-1.971160206376521</v>
      </c>
      <c r="AX41" s="3">
        <v>-7.884640825506084</v>
      </c>
      <c r="AY41" s="3">
        <v>93.745154150866256</v>
      </c>
      <c r="AZ41" s="3">
        <v>98.48923784353336</v>
      </c>
      <c r="BA41" s="3">
        <v>4.549104088424416</v>
      </c>
      <c r="BB41" s="3">
        <v>1.92387428530294</v>
      </c>
      <c r="BC41" s="3">
        <v>7.6954971412117601</v>
      </c>
      <c r="BD41" s="3">
        <v>4.597178293928831</v>
      </c>
      <c r="BE41" s="3">
        <v>0.39920212695374602</v>
      </c>
      <c r="BF41" s="3">
        <v>1.5968085078149841</v>
      </c>
      <c r="BG41" s="3">
        <v>4.7527884526143307</v>
      </c>
      <c r="BH41" s="3">
        <v>7.2888579610885289</v>
      </c>
      <c r="BI41" s="3">
        <v>-0.25886785272535301</v>
      </c>
      <c r="BJ41" s="3">
        <v>4.346302333262738</v>
      </c>
      <c r="BK41" s="3">
        <v>-0.31116718938318783</v>
      </c>
      <c r="BL41" s="3">
        <v>9.5688295904689031</v>
      </c>
      <c r="BM41" s="3">
        <v>4.2940029966049034</v>
      </c>
      <c r="BN41" s="3">
        <v>9.5688295904689191</v>
      </c>
      <c r="BO41" s="3" t="e">
        <v>#NUM!</v>
      </c>
      <c r="BP41" s="3" t="e">
        <v>#NUM!</v>
      </c>
      <c r="BQ41" s="3">
        <v>4.5405799744571684</v>
      </c>
      <c r="BR41" s="3">
        <v>18.012712505626084</v>
      </c>
      <c r="BS41" s="3">
        <v>18.423885602901276</v>
      </c>
      <c r="BT41" s="3">
        <v>4.5910712616085894</v>
      </c>
      <c r="BU41" s="3">
        <v>15.10866114093626</v>
      </c>
      <c r="BV41" s="3">
        <v>4.5899472817369409</v>
      </c>
      <c r="BW41" s="3" t="e">
        <v>#DIV/0!</v>
      </c>
      <c r="BX41" s="3">
        <v>9.3863317289934791</v>
      </c>
      <c r="BY41" s="3" t="e">
        <v>#DIV/0!</v>
      </c>
      <c r="BZ41" s="3">
        <v>8.9978748920499871</v>
      </c>
      <c r="CA41" s="3" t="e">
        <v>#DIV/0!</v>
      </c>
      <c r="CB41" s="3">
        <v>13.210599869139513</v>
      </c>
    </row>
    <row r="42" spans="1:80">
      <c r="A42" s="3" t="s">
        <v>42</v>
      </c>
      <c r="B42" s="3">
        <v>2561.21</v>
      </c>
      <c r="C42" s="3">
        <v>188.51333333333332</v>
      </c>
      <c r="D42" s="3">
        <v>148.19999999999999</v>
      </c>
      <c r="E42" s="3"/>
      <c r="F42" s="13"/>
      <c r="G42" s="3">
        <v>8.57</v>
      </c>
      <c r="H42" s="3">
        <v>6.59</v>
      </c>
      <c r="I42" s="3">
        <v>66334000</v>
      </c>
      <c r="J42" s="3" t="e">
        <v>#DIV/0!</v>
      </c>
      <c r="K42" s="3">
        <v>97.23</v>
      </c>
      <c r="L42" s="3">
        <v>0.18</v>
      </c>
      <c r="M42" s="3">
        <v>-0.04</v>
      </c>
      <c r="N42" s="3">
        <v>2462700</v>
      </c>
      <c r="O42" s="3">
        <v>8041.8107544156974</v>
      </c>
      <c r="P42" s="3"/>
      <c r="Q42" s="3"/>
      <c r="R42" s="3">
        <v>306237</v>
      </c>
      <c r="S42" s="3"/>
      <c r="T42" s="3">
        <v>100821000</v>
      </c>
      <c r="U42" s="3" t="e">
        <v>#DIV/0!</v>
      </c>
      <c r="V42" s="3">
        <v>2959722.95</v>
      </c>
      <c r="W42" s="3">
        <v>3593750</v>
      </c>
      <c r="X42" s="3">
        <v>11735.192024477774</v>
      </c>
      <c r="Y42" s="3">
        <v>23282.799999999999</v>
      </c>
      <c r="Z42" s="3">
        <v>59632140.188000001</v>
      </c>
      <c r="AA42" s="3" t="e">
        <v>#DIV/0!</v>
      </c>
      <c r="AB42" s="3">
        <v>620487.29225573805</v>
      </c>
      <c r="AC42" s="3">
        <v>2.1425000000000001</v>
      </c>
      <c r="AD42" s="3">
        <v>4.4999999999999998E-2</v>
      </c>
      <c r="AE42" s="3">
        <v>1.6475</v>
      </c>
      <c r="AF42" s="3">
        <v>-0.01</v>
      </c>
      <c r="AG42" s="3">
        <v>202.12385202735499</v>
      </c>
      <c r="AH42" s="3">
        <v>96.10533677686054</v>
      </c>
      <c r="AI42" s="3">
        <v>1548.0534619513544</v>
      </c>
      <c r="AJ42" s="3">
        <v>85.439120092890761</v>
      </c>
      <c r="AK42" s="3">
        <v>132.41669813868327</v>
      </c>
      <c r="AL42" s="3">
        <v>99.194075420982514</v>
      </c>
      <c r="AM42" s="3">
        <v>303.53424670178703</v>
      </c>
      <c r="AN42" s="3">
        <v>96.860555826131687</v>
      </c>
      <c r="AO42" s="3">
        <v>135.05464228746195</v>
      </c>
      <c r="AP42" s="3">
        <v>1677.9166240799607</v>
      </c>
      <c r="AQ42" s="3">
        <v>0.88477879382520297</v>
      </c>
      <c r="AR42" s="3">
        <v>88.4778793825203</v>
      </c>
      <c r="AS42" s="3">
        <v>0.78615128903349007</v>
      </c>
      <c r="AT42" s="3">
        <v>7.3110203130359777</v>
      </c>
      <c r="AU42" s="3">
        <v>78.615128903349003</v>
      </c>
      <c r="AV42" s="3">
        <v>7.3110203130359794</v>
      </c>
      <c r="AW42" s="3">
        <v>0.7692307692307887</v>
      </c>
      <c r="AX42" s="3">
        <v>3.0769230769231548</v>
      </c>
      <c r="AY42" s="3">
        <v>93.511143690880644</v>
      </c>
      <c r="AZ42" s="3">
        <v>98.151464804099106</v>
      </c>
      <c r="BA42" s="3">
        <v>4.5654448480124685</v>
      </c>
      <c r="BB42" s="3">
        <v>1.6340759588052478</v>
      </c>
      <c r="BC42" s="3">
        <v>6.5363038352209912</v>
      </c>
      <c r="BD42" s="3">
        <v>4.5970782889284978</v>
      </c>
      <c r="BE42" s="3">
        <v>-1.0000500033324755E-2</v>
      </c>
      <c r="BF42" s="3">
        <v>-4.000200013329902E-2</v>
      </c>
      <c r="BG42" s="3">
        <v>4.9056794542310378</v>
      </c>
      <c r="BH42" s="3">
        <v>7.4253081981168503</v>
      </c>
      <c r="BI42" s="3">
        <v>-0.12241761569703162</v>
      </c>
      <c r="BJ42" s="3">
        <v>4.4827525702910593</v>
      </c>
      <c r="BK42" s="3">
        <v>-0.24060602538839451</v>
      </c>
      <c r="BL42" s="3">
        <v>7.0561163994793317</v>
      </c>
      <c r="BM42" s="3">
        <v>4.3645641605996968</v>
      </c>
      <c r="BN42" s="3">
        <v>7.0561163994793397</v>
      </c>
      <c r="BO42" s="3" t="e">
        <v>#NUM!</v>
      </c>
      <c r="BP42" s="3" t="e">
        <v>#NUM!</v>
      </c>
      <c r="BQ42" s="3">
        <v>4.5380806130524958</v>
      </c>
      <c r="BR42" s="3">
        <v>18.01021314422141</v>
      </c>
      <c r="BS42" s="3">
        <v>18.428857225236502</v>
      </c>
      <c r="BT42" s="3">
        <v>4.5770793058215657</v>
      </c>
      <c r="BU42" s="3">
        <v>15.094706783527798</v>
      </c>
      <c r="BV42" s="3">
        <v>4.5865118447486415</v>
      </c>
      <c r="BW42" s="3" t="e">
        <v>#DIV/0!</v>
      </c>
      <c r="BX42" s="3">
        <v>9.3703474715494366</v>
      </c>
      <c r="BY42" s="3" t="e">
        <v>#DIV/0!</v>
      </c>
      <c r="BZ42" s="3">
        <v>8.9924095550261054</v>
      </c>
      <c r="CA42" s="3" t="e">
        <v>#DIV/0!</v>
      </c>
      <c r="CB42" s="3">
        <v>13.338260403571375</v>
      </c>
    </row>
    <row r="43" spans="1:80">
      <c r="A43" s="3" t="s">
        <v>43</v>
      </c>
      <c r="B43" s="3">
        <v>2188.5</v>
      </c>
      <c r="C43" s="3">
        <v>199.26999999999998</v>
      </c>
      <c r="D43" s="3">
        <v>149.34</v>
      </c>
      <c r="E43" s="3"/>
      <c r="F43" s="13"/>
      <c r="G43" s="3">
        <v>5.97</v>
      </c>
      <c r="H43" s="3">
        <v>4.76</v>
      </c>
      <c r="I43" s="3">
        <v>66565000</v>
      </c>
      <c r="J43" s="3" t="e">
        <v>#DIV/0!</v>
      </c>
      <c r="K43" s="3">
        <v>97.1</v>
      </c>
      <c r="L43" s="3">
        <v>0.18</v>
      </c>
      <c r="M43" s="3">
        <v>-1.1499999999999999</v>
      </c>
      <c r="N43" s="3">
        <v>2451600</v>
      </c>
      <c r="O43" s="3">
        <v>7989.1548754179348</v>
      </c>
      <c r="P43" s="3"/>
      <c r="Q43" s="3"/>
      <c r="R43" s="3">
        <v>306866</v>
      </c>
      <c r="S43" s="3"/>
      <c r="T43" s="3">
        <v>101770000</v>
      </c>
      <c r="U43" s="3" t="e">
        <v>#DIV/0!</v>
      </c>
      <c r="V43" s="3">
        <v>2959990.7</v>
      </c>
      <c r="W43" s="3">
        <v>3588900</v>
      </c>
      <c r="X43" s="3">
        <v>11695.332816278114</v>
      </c>
      <c r="Y43" s="3">
        <v>23159.8</v>
      </c>
      <c r="Z43" s="3">
        <v>50685222.299999997</v>
      </c>
      <c r="AA43" s="3" t="e">
        <v>#DIV/0!</v>
      </c>
      <c r="AB43" s="3">
        <v>521190.21649190062</v>
      </c>
      <c r="AC43" s="3">
        <v>1.4924999999999999</v>
      </c>
      <c r="AD43" s="3">
        <v>4.4999999999999998E-2</v>
      </c>
      <c r="AE43" s="3">
        <v>1.19</v>
      </c>
      <c r="AF43" s="3">
        <v>-0.28749999999999998</v>
      </c>
      <c r="AG43" s="3">
        <v>204.52912586648051</v>
      </c>
      <c r="AH43" s="3">
        <v>97.248990284505183</v>
      </c>
      <c r="AI43" s="3">
        <v>1621.7408067402389</v>
      </c>
      <c r="AJ43" s="3">
        <v>89.506022209312363</v>
      </c>
      <c r="AK43" s="3">
        <v>132.03600013153456</v>
      </c>
      <c r="AL43" s="3">
        <v>98.908892454147193</v>
      </c>
      <c r="AM43" s="3">
        <v>300.04360286471649</v>
      </c>
      <c r="AN43" s="3">
        <v>95.746659434131175</v>
      </c>
      <c r="AO43" s="3">
        <v>115.40134727184042</v>
      </c>
      <c r="AP43" s="3">
        <v>1412.809960751023</v>
      </c>
      <c r="AQ43" s="3">
        <v>0.74498593972923932</v>
      </c>
      <c r="AR43" s="3">
        <v>74.498593972923942</v>
      </c>
      <c r="AS43" s="3">
        <v>0.74943543935364088</v>
      </c>
      <c r="AT43" s="3">
        <v>-4.6703287512240035</v>
      </c>
      <c r="AU43" s="3">
        <v>74.94354393536409</v>
      </c>
      <c r="AV43" s="3">
        <v>-4.6703287512239937</v>
      </c>
      <c r="AW43" s="3">
        <v>-4.7676443015936769</v>
      </c>
      <c r="AX43" s="3">
        <v>-19.070577206374708</v>
      </c>
      <c r="AY43" s="3">
        <v>93.836784752667853</v>
      </c>
      <c r="AZ43" s="3">
        <v>97.709071796698481</v>
      </c>
      <c r="BA43" s="3">
        <v>4.5772745997660458</v>
      </c>
      <c r="BB43" s="3">
        <v>1.1829751753577256</v>
      </c>
      <c r="BC43" s="3">
        <v>4.7319007014309022</v>
      </c>
      <c r="BD43" s="3">
        <v>4.5941991481776547</v>
      </c>
      <c r="BE43" s="3">
        <v>-0.28791407508430567</v>
      </c>
      <c r="BF43" s="3">
        <v>-1.1516563003372227</v>
      </c>
      <c r="BG43" s="3">
        <v>4.7484160288051598</v>
      </c>
      <c r="BH43" s="3">
        <v>7.2533358801865511</v>
      </c>
      <c r="BI43" s="3">
        <v>-0.29438993362733057</v>
      </c>
      <c r="BJ43" s="3">
        <v>4.310780252360761</v>
      </c>
      <c r="BK43" s="3">
        <v>-0.28843510343693707</v>
      </c>
      <c r="BL43" s="3">
        <v>-4.7829078048542559</v>
      </c>
      <c r="BM43" s="3">
        <v>4.3167350825511548</v>
      </c>
      <c r="BN43" s="3">
        <v>-4.7829078048541973</v>
      </c>
      <c r="BO43" s="3" t="e">
        <v>#NUM!</v>
      </c>
      <c r="BP43" s="3" t="e">
        <v>#NUM!</v>
      </c>
      <c r="BQ43" s="3">
        <v>4.5415569406792402</v>
      </c>
      <c r="BR43" s="3">
        <v>18.013689471848153</v>
      </c>
      <c r="BS43" s="3">
        <v>18.438225923168115</v>
      </c>
      <c r="BT43" s="3">
        <v>4.5757413752972793</v>
      </c>
      <c r="BU43" s="3">
        <v>15.093356306827106</v>
      </c>
      <c r="BV43" s="3">
        <v>4.5819944083378878</v>
      </c>
      <c r="BW43" s="3" t="e">
        <v>#DIV/0!</v>
      </c>
      <c r="BX43" s="3">
        <v>9.3669451366106316</v>
      </c>
      <c r="BY43" s="3" t="e">
        <v>#DIV/0!</v>
      </c>
      <c r="BZ43" s="3">
        <v>8.9858402603772412</v>
      </c>
      <c r="CA43" s="3" t="e">
        <v>#DIV/0!</v>
      </c>
      <c r="CB43" s="3">
        <v>13.163870352935966</v>
      </c>
    </row>
    <row r="44" spans="1:80">
      <c r="A44" s="3" t="s">
        <v>44</v>
      </c>
      <c r="B44" s="3">
        <v>1922</v>
      </c>
      <c r="C44" s="3">
        <v>202.18333333333337</v>
      </c>
      <c r="D44" s="3">
        <v>142.22</v>
      </c>
      <c r="E44" s="3"/>
      <c r="F44" s="13"/>
      <c r="G44" s="3">
        <v>4.34</v>
      </c>
      <c r="H44" s="3">
        <v>3.2</v>
      </c>
      <c r="I44" s="3">
        <v>66673000</v>
      </c>
      <c r="J44" s="3" t="e">
        <v>#DIV/0!</v>
      </c>
      <c r="K44" s="3">
        <v>97.42</v>
      </c>
      <c r="L44" s="3">
        <v>0.15</v>
      </c>
      <c r="M44" s="3">
        <v>-1.62</v>
      </c>
      <c r="N44" s="3">
        <v>2466475</v>
      </c>
      <c r="O44" s="3">
        <v>8019.1531766442431</v>
      </c>
      <c r="P44" s="3"/>
      <c r="Q44" s="3"/>
      <c r="R44" s="3">
        <v>307573</v>
      </c>
      <c r="S44" s="3"/>
      <c r="T44" s="3">
        <v>102513000</v>
      </c>
      <c r="U44" s="3" t="e">
        <v>#DIV/0!</v>
      </c>
      <c r="V44" s="3">
        <v>3041326.4775</v>
      </c>
      <c r="W44" s="3">
        <v>3600625</v>
      </c>
      <c r="X44" s="3">
        <v>11706.570472700791</v>
      </c>
      <c r="Y44" s="3">
        <v>24547.5</v>
      </c>
      <c r="Z44" s="3">
        <v>47180295</v>
      </c>
      <c r="AA44" s="3" t="e">
        <v>#DIV/0!</v>
      </c>
      <c r="AB44" s="3">
        <v>481299.0662150181</v>
      </c>
      <c r="AC44" s="3">
        <v>1.085</v>
      </c>
      <c r="AD44" s="3">
        <v>3.7499999999999999E-2</v>
      </c>
      <c r="AE44" s="3">
        <v>0.8</v>
      </c>
      <c r="AF44" s="3">
        <v>-0.40500000000000003</v>
      </c>
      <c r="AG44" s="3">
        <v>206.16535887341234</v>
      </c>
      <c r="AH44" s="3">
        <v>98.026982206781227</v>
      </c>
      <c r="AI44" s="3">
        <v>1673.6365125559266</v>
      </c>
      <c r="AJ44" s="3">
        <v>92.370214920010369</v>
      </c>
      <c r="AK44" s="3">
        <v>131.50125433100186</v>
      </c>
      <c r="AL44" s="3">
        <v>98.508311439707896</v>
      </c>
      <c r="AM44" s="3">
        <v>295.18289649830808</v>
      </c>
      <c r="AN44" s="3">
        <v>94.19556355129825</v>
      </c>
      <c r="AO44" s="3">
        <v>101.34859011033919</v>
      </c>
      <c r="AP44" s="3">
        <v>1225.9353957682767</v>
      </c>
      <c r="AQ44" s="3">
        <v>0.64644549389945649</v>
      </c>
      <c r="AR44" s="3">
        <v>64.644549389945652</v>
      </c>
      <c r="AS44" s="3">
        <v>0.70342098755255122</v>
      </c>
      <c r="AT44" s="3">
        <v>-6.1398820211618679</v>
      </c>
      <c r="AU44" s="3">
        <v>70.342098755255122</v>
      </c>
      <c r="AV44" s="3">
        <v>-6.1398820211618714</v>
      </c>
      <c r="AW44" s="3">
        <v>-3.9586556039938103</v>
      </c>
      <c r="AX44" s="3">
        <v>-15.834622415975241</v>
      </c>
      <c r="AY44" s="3">
        <v>93.989032521815133</v>
      </c>
      <c r="AZ44" s="3">
        <v>98.301918281841211</v>
      </c>
      <c r="BA44" s="3">
        <v>4.5852427694152222</v>
      </c>
      <c r="BB44" s="3">
        <v>0.79681696491764598</v>
      </c>
      <c r="BC44" s="3">
        <v>3.1872678596705839</v>
      </c>
      <c r="BD44" s="3">
        <v>4.5901409247167999</v>
      </c>
      <c r="BE44" s="3">
        <v>-0.40582234608548262</v>
      </c>
      <c r="BF44" s="3">
        <v>-1.6232893843419305</v>
      </c>
      <c r="BG44" s="3">
        <v>4.6185659617044479</v>
      </c>
      <c r="BH44" s="3">
        <v>7.1114594199758079</v>
      </c>
      <c r="BI44" s="3">
        <v>-0.43626639383807342</v>
      </c>
      <c r="BJ44" s="3">
        <v>4.1689037921500178</v>
      </c>
      <c r="BK44" s="3">
        <v>-0.35179972209344695</v>
      </c>
      <c r="BL44" s="3">
        <v>-6.336461865650989</v>
      </c>
      <c r="BM44" s="3">
        <v>4.2533704638946448</v>
      </c>
      <c r="BN44" s="3">
        <v>-6.3364618656509997</v>
      </c>
      <c r="BO44" s="3" t="e">
        <v>#NUM!</v>
      </c>
      <c r="BP44" s="3" t="e">
        <v>#NUM!</v>
      </c>
      <c r="BQ44" s="3">
        <v>4.5431781001630727</v>
      </c>
      <c r="BR44" s="3">
        <v>18.015310631331985</v>
      </c>
      <c r="BS44" s="3">
        <v>18.445500177768878</v>
      </c>
      <c r="BT44" s="3">
        <v>4.5790315283783967</v>
      </c>
      <c r="BU44" s="3">
        <v>15.096617999468785</v>
      </c>
      <c r="BV44" s="3">
        <v>4.5880435415287488</v>
      </c>
      <c r="BW44" s="3" t="e">
        <v>#DIV/0!</v>
      </c>
      <c r="BX44" s="3">
        <v>9.367905542022763</v>
      </c>
      <c r="BY44" s="3" t="e">
        <v>#DIV/0!</v>
      </c>
      <c r="BZ44" s="3">
        <v>8.9895881063385534</v>
      </c>
      <c r="CA44" s="3" t="e">
        <v>#DIV/0!</v>
      </c>
      <c r="CB44" s="3">
        <v>13.084244115158461</v>
      </c>
    </row>
    <row r="45" spans="1:80">
      <c r="A45" s="3" t="s">
        <v>45</v>
      </c>
      <c r="B45" s="3">
        <v>1928.59</v>
      </c>
      <c r="C45" s="3">
        <v>203.97666666666669</v>
      </c>
      <c r="D45" s="3">
        <v>136.59</v>
      </c>
      <c r="E45" s="3"/>
      <c r="F45" s="13"/>
      <c r="G45" s="3">
        <v>3.34</v>
      </c>
      <c r="H45" s="3">
        <v>2.02</v>
      </c>
      <c r="I45" s="3">
        <v>68495000</v>
      </c>
      <c r="J45" s="3" t="e">
        <v>#DIV/0!</v>
      </c>
      <c r="K45" s="3">
        <v>98.36</v>
      </c>
      <c r="L45" s="3">
        <v>0.12</v>
      </c>
      <c r="M45" s="3">
        <v>1.44</v>
      </c>
      <c r="N45" s="3">
        <v>2466200</v>
      </c>
      <c r="O45" s="3">
        <v>7999.7404998621405</v>
      </c>
      <c r="P45" s="3"/>
      <c r="Q45" s="3"/>
      <c r="R45" s="3">
        <v>308285</v>
      </c>
      <c r="S45" s="3"/>
      <c r="T45" s="3">
        <v>104419000</v>
      </c>
      <c r="U45" s="3" t="e">
        <v>#DIV/0!</v>
      </c>
      <c r="V45" s="3">
        <v>3127475.9525000001</v>
      </c>
      <c r="W45" s="3">
        <v>3635475</v>
      </c>
      <c r="X45" s="3">
        <v>11792.57829605722</v>
      </c>
      <c r="Y45" s="3">
        <v>24908</v>
      </c>
      <c r="Z45" s="3">
        <v>48037319.719999999</v>
      </c>
      <c r="AA45" s="3" t="e">
        <v>#DIV/0!</v>
      </c>
      <c r="AB45" s="3">
        <v>487579.5326516424</v>
      </c>
      <c r="AC45" s="3">
        <v>0.83499999999999996</v>
      </c>
      <c r="AD45" s="3">
        <v>0.03</v>
      </c>
      <c r="AE45" s="3">
        <v>0.505</v>
      </c>
      <c r="AF45" s="3">
        <v>0.36</v>
      </c>
      <c r="AG45" s="3">
        <v>207.20649393572307</v>
      </c>
      <c r="AH45" s="3">
        <v>98.522018466925459</v>
      </c>
      <c r="AI45" s="3">
        <v>1707.4439701095564</v>
      </c>
      <c r="AJ45" s="3">
        <v>94.236093261394586</v>
      </c>
      <c r="AK45" s="3">
        <v>131.97465884659348</v>
      </c>
      <c r="AL45" s="3">
        <v>98.862941360890872</v>
      </c>
      <c r="AM45" s="3">
        <v>299.43353020788373</v>
      </c>
      <c r="AN45" s="3">
        <v>95.551979666436949</v>
      </c>
      <c r="AO45" s="3">
        <v>101.69608605665923</v>
      </c>
      <c r="AP45" s="3">
        <v>1228.3640462731212</v>
      </c>
      <c r="AQ45" s="3">
        <v>0.64772614064522505</v>
      </c>
      <c r="AR45" s="3">
        <v>64.7726140645225</v>
      </c>
      <c r="AS45" s="3">
        <v>0.66963541581553443</v>
      </c>
      <c r="AT45" s="3">
        <v>-4.8030372045862135</v>
      </c>
      <c r="AU45" s="3">
        <v>66.963541581553443</v>
      </c>
      <c r="AV45" s="3">
        <v>-4.8030372045862135</v>
      </c>
      <c r="AW45" s="3">
        <v>2.2695658540156538</v>
      </c>
      <c r="AX45" s="3">
        <v>9.0782634160626152</v>
      </c>
      <c r="AY45" s="3">
        <v>96.55750877539225</v>
      </c>
      <c r="AZ45" s="3">
        <v>98.290958094720921</v>
      </c>
      <c r="BA45" s="3">
        <v>4.5902800609324901</v>
      </c>
      <c r="BB45" s="3">
        <v>0.5037291517267839</v>
      </c>
      <c r="BC45" s="3">
        <v>2.0149166069071356</v>
      </c>
      <c r="BD45" s="3">
        <v>4.5937344602269308</v>
      </c>
      <c r="BE45" s="3">
        <v>0.3593535510130863</v>
      </c>
      <c r="BF45" s="3">
        <v>1.4374142040523452</v>
      </c>
      <c r="BG45" s="3">
        <v>4.621988817128682</v>
      </c>
      <c r="BH45" s="3">
        <v>7.1134385193929051</v>
      </c>
      <c r="BI45" s="3">
        <v>-0.43428729442097658</v>
      </c>
      <c r="BJ45" s="3">
        <v>4.170882891567115</v>
      </c>
      <c r="BK45" s="3">
        <v>-0.40102187020266233</v>
      </c>
      <c r="BL45" s="3">
        <v>-4.9222148109215382</v>
      </c>
      <c r="BM45" s="3">
        <v>4.2041483157854289</v>
      </c>
      <c r="BN45" s="3">
        <v>-4.922214810921588</v>
      </c>
      <c r="BO45" s="3" t="e">
        <v>#NUM!</v>
      </c>
      <c r="BP45" s="3" t="e">
        <v>#NUM!</v>
      </c>
      <c r="BQ45" s="3">
        <v>4.5701387766987125</v>
      </c>
      <c r="BR45" s="3">
        <v>18.042271307867626</v>
      </c>
      <c r="BS45" s="3">
        <v>18.463922209191381</v>
      </c>
      <c r="BT45" s="3">
        <v>4.5886342173479919</v>
      </c>
      <c r="BU45" s="3">
        <v>15.106250334415405</v>
      </c>
      <c r="BV45" s="3">
        <v>4.5879320401627419</v>
      </c>
      <c r="BW45" s="3" t="e">
        <v>#DIV/0!</v>
      </c>
      <c r="BX45" s="3">
        <v>9.3752256546154698</v>
      </c>
      <c r="BY45" s="3" t="e">
        <v>#DIV/0!</v>
      </c>
      <c r="BZ45" s="3">
        <v>8.9871643826186336</v>
      </c>
      <c r="CA45" s="3" t="e">
        <v>#DIV/0!</v>
      </c>
      <c r="CB45" s="3">
        <v>13.097208700014324</v>
      </c>
    </row>
    <row r="46" spans="1:80">
      <c r="A46" s="3" t="s">
        <v>46</v>
      </c>
      <c r="B46" s="3">
        <v>1916.46</v>
      </c>
      <c r="C46" s="3">
        <v>214.10666666666665</v>
      </c>
      <c r="D46" s="3">
        <v>139.69</v>
      </c>
      <c r="E46" s="3"/>
      <c r="F46" s="13"/>
      <c r="G46" s="3">
        <v>3.17</v>
      </c>
      <c r="H46" s="3">
        <v>2.1</v>
      </c>
      <c r="I46" s="3">
        <v>69461000</v>
      </c>
      <c r="J46" s="3" t="e">
        <v>#DIV/0!</v>
      </c>
      <c r="K46" s="3">
        <v>98.78</v>
      </c>
      <c r="L46" s="3">
        <v>0.13</v>
      </c>
      <c r="M46" s="3">
        <v>2.36</v>
      </c>
      <c r="N46" s="3">
        <v>2479425</v>
      </c>
      <c r="O46" s="3">
        <v>8026.6267400453216</v>
      </c>
      <c r="P46" s="3"/>
      <c r="Q46" s="3"/>
      <c r="R46" s="3">
        <v>308900</v>
      </c>
      <c r="S46" s="3"/>
      <c r="T46" s="3">
        <v>105370000</v>
      </c>
      <c r="U46" s="3" t="e">
        <v>#DIV/0!</v>
      </c>
      <c r="V46" s="3">
        <v>3214753.2250000001</v>
      </c>
      <c r="W46" s="3">
        <v>3651200</v>
      </c>
      <c r="X46" s="3">
        <v>11820.006474587246</v>
      </c>
      <c r="Y46" s="3">
        <v>25763.8</v>
      </c>
      <c r="Z46" s="3">
        <v>49375292.148000002</v>
      </c>
      <c r="AA46" s="3" t="e">
        <v>#DIV/0!</v>
      </c>
      <c r="AB46" s="3">
        <v>498542.62455815315</v>
      </c>
      <c r="AC46" s="3">
        <v>0.79249999999999998</v>
      </c>
      <c r="AD46" s="3">
        <v>3.2500000000000001E-2</v>
      </c>
      <c r="AE46" s="3">
        <v>0.52500000000000002</v>
      </c>
      <c r="AF46" s="3">
        <v>0.59</v>
      </c>
      <c r="AG46" s="3">
        <v>208.29432802888562</v>
      </c>
      <c r="AH46" s="3">
        <v>99.039259063876813</v>
      </c>
      <c r="AI46" s="3">
        <v>1743.3002934818569</v>
      </c>
      <c r="AJ46" s="3">
        <v>96.215051219883847</v>
      </c>
      <c r="AK46" s="3">
        <v>132.75330933378839</v>
      </c>
      <c r="AL46" s="3">
        <v>99.446232714920129</v>
      </c>
      <c r="AM46" s="3">
        <v>306.50016152078979</v>
      </c>
      <c r="AN46" s="3">
        <v>97.807006386564865</v>
      </c>
      <c r="AO46" s="3">
        <v>101.05646149992748</v>
      </c>
      <c r="AP46" s="3">
        <v>1221.4274369033726</v>
      </c>
      <c r="AQ46" s="3">
        <v>0.64406841130198789</v>
      </c>
      <c r="AR46" s="3">
        <v>64.406841130198799</v>
      </c>
      <c r="AS46" s="3">
        <v>0.65243180968987424</v>
      </c>
      <c r="AT46" s="3">
        <v>-2.5691003969239423</v>
      </c>
      <c r="AU46" s="3">
        <v>65.243180968987417</v>
      </c>
      <c r="AV46" s="3">
        <v>-2.569100396923953</v>
      </c>
      <c r="AW46" s="3">
        <v>1.1024411196220107</v>
      </c>
      <c r="AX46" s="3">
        <v>4.409764478488043</v>
      </c>
      <c r="AY46" s="3">
        <v>97.919280488320624</v>
      </c>
      <c r="AZ46" s="3">
        <v>98.81804345714194</v>
      </c>
      <c r="BA46" s="3">
        <v>4.5955163277277364</v>
      </c>
      <c r="BB46" s="3">
        <v>0.52362667952463582</v>
      </c>
      <c r="BC46" s="3">
        <v>2.0945067180985433</v>
      </c>
      <c r="BD46" s="3">
        <v>4.5996171233850864</v>
      </c>
      <c r="BE46" s="3">
        <v>0.58826631581556654</v>
      </c>
      <c r="BF46" s="3">
        <v>2.3530652632622662</v>
      </c>
      <c r="BG46" s="3">
        <v>4.6156793853968887</v>
      </c>
      <c r="BH46" s="3">
        <v>7.107775484024021</v>
      </c>
      <c r="BI46" s="3">
        <v>-0.43995032978986054</v>
      </c>
      <c r="BJ46" s="3">
        <v>4.165219856198231</v>
      </c>
      <c r="BK46" s="3">
        <v>-0.42704865146885929</v>
      </c>
      <c r="BL46" s="3">
        <v>-2.6026781266196952</v>
      </c>
      <c r="BM46" s="3">
        <v>4.1781215345192324</v>
      </c>
      <c r="BN46" s="3">
        <v>-2.6026781266196508</v>
      </c>
      <c r="BO46" s="3" t="e">
        <v>#NUM!</v>
      </c>
      <c r="BP46" s="3" t="e">
        <v>#NUM!</v>
      </c>
      <c r="BQ46" s="3">
        <v>4.5841434707827773</v>
      </c>
      <c r="BR46" s="3">
        <v>18.056276001951691</v>
      </c>
      <c r="BS46" s="3">
        <v>18.472988523575712</v>
      </c>
      <c r="BT46" s="3">
        <v>4.5928951551124788</v>
      </c>
      <c r="BU46" s="3">
        <v>15.110566438649894</v>
      </c>
      <c r="BV46" s="3">
        <v>4.5932802141641416</v>
      </c>
      <c r="BW46" s="3" t="e">
        <v>#DIV/0!</v>
      </c>
      <c r="BX46" s="3">
        <v>9.3775488387253585</v>
      </c>
      <c r="BY46" s="3" t="e">
        <v>#DIV/0!</v>
      </c>
      <c r="BZ46" s="3">
        <v>8.9905196364954314</v>
      </c>
      <c r="CA46" s="3" t="e">
        <v>#DIV/0!</v>
      </c>
      <c r="CB46" s="3">
        <v>13.119444370361837</v>
      </c>
    </row>
    <row r="47" spans="1:80">
      <c r="A47" s="3" t="s">
        <v>47</v>
      </c>
      <c r="B47" s="3">
        <v>1799.89</v>
      </c>
      <c r="C47" s="3">
        <v>215.14</v>
      </c>
      <c r="D47" s="3">
        <v>141.22999999999999</v>
      </c>
      <c r="E47" s="3"/>
      <c r="F47" s="13"/>
      <c r="G47" s="3">
        <v>3.03</v>
      </c>
      <c r="H47" s="3">
        <v>2.27</v>
      </c>
      <c r="I47" s="3">
        <v>70566000</v>
      </c>
      <c r="J47" s="3" t="e">
        <v>#DIV/0!</v>
      </c>
      <c r="K47" s="3">
        <v>99.74</v>
      </c>
      <c r="L47" s="3">
        <v>0.19</v>
      </c>
      <c r="M47" s="3">
        <v>1.76</v>
      </c>
      <c r="N47" s="3">
        <v>2499600</v>
      </c>
      <c r="O47" s="3">
        <v>8077.374239393519</v>
      </c>
      <c r="P47" s="3"/>
      <c r="Q47" s="3"/>
      <c r="R47" s="3">
        <v>309457</v>
      </c>
      <c r="S47" s="3"/>
      <c r="T47" s="3">
        <v>106063000</v>
      </c>
      <c r="U47" s="3" t="e">
        <v>#DIV/0!</v>
      </c>
      <c r="V47" s="3">
        <v>3293022.6675</v>
      </c>
      <c r="W47" s="3">
        <v>3686475</v>
      </c>
      <c r="X47" s="3">
        <v>11912.721315077701</v>
      </c>
      <c r="Y47" s="3">
        <v>26633.200000000001</v>
      </c>
      <c r="Z47" s="3">
        <v>47936830.348000005</v>
      </c>
      <c r="AA47" s="3" t="e">
        <v>#DIV/0!</v>
      </c>
      <c r="AB47" s="3">
        <v>481287.16238463152</v>
      </c>
      <c r="AC47" s="3">
        <v>0.75749999999999995</v>
      </c>
      <c r="AD47" s="3">
        <v>4.7500000000000001E-2</v>
      </c>
      <c r="AE47" s="3">
        <v>0.5675</v>
      </c>
      <c r="AF47" s="3">
        <v>0.44</v>
      </c>
      <c r="AG47" s="3">
        <v>209.47639834044955</v>
      </c>
      <c r="AH47" s="3">
        <v>99.601306859064323</v>
      </c>
      <c r="AI47" s="3">
        <v>1782.873210143895</v>
      </c>
      <c r="AJ47" s="3">
        <v>98.399132882575216</v>
      </c>
      <c r="AK47" s="3">
        <v>133.33742389485707</v>
      </c>
      <c r="AL47" s="3">
        <v>99.883796138865776</v>
      </c>
      <c r="AM47" s="3">
        <v>311.89456436355573</v>
      </c>
      <c r="AN47" s="3">
        <v>99.528409698968417</v>
      </c>
      <c r="AO47" s="3">
        <v>94.909632598178149</v>
      </c>
      <c r="AP47" s="3">
        <v>1145.6789299196773</v>
      </c>
      <c r="AQ47" s="3">
        <v>0.60412562053320185</v>
      </c>
      <c r="AR47" s="3">
        <v>60.412562053320173</v>
      </c>
      <c r="AS47" s="3">
        <v>0.6564562610393232</v>
      </c>
      <c r="AT47" s="3">
        <v>0.61683861664591877</v>
      </c>
      <c r="AU47" s="3">
        <v>65.645626103932315</v>
      </c>
      <c r="AV47" s="3">
        <v>0.61683861664592299</v>
      </c>
      <c r="AW47" s="3">
        <v>-1.132903773985694</v>
      </c>
      <c r="AX47" s="3">
        <v>-4.5316150959427759</v>
      </c>
      <c r="AY47" s="3">
        <v>99.477000718947792</v>
      </c>
      <c r="AZ47" s="3">
        <v>99.622122639511971</v>
      </c>
      <c r="BA47" s="3">
        <v>4.6011752855794148</v>
      </c>
      <c r="BB47" s="3">
        <v>0.5658957851678359</v>
      </c>
      <c r="BC47" s="3">
        <v>2.2635831406713436</v>
      </c>
      <c r="BD47" s="3">
        <v>4.604007471686379</v>
      </c>
      <c r="BE47" s="3">
        <v>0.43903483012925903</v>
      </c>
      <c r="BF47" s="3">
        <v>1.7561393205170361</v>
      </c>
      <c r="BG47" s="3">
        <v>4.5529252030799947</v>
      </c>
      <c r="BH47" s="3">
        <v>7.0437526921567413</v>
      </c>
      <c r="BI47" s="3">
        <v>-0.50397312165714026</v>
      </c>
      <c r="BJ47" s="3">
        <v>4.1011970643309512</v>
      </c>
      <c r="BK47" s="3">
        <v>-0.42089921192288698</v>
      </c>
      <c r="BL47" s="3">
        <v>0.61494395459723017</v>
      </c>
      <c r="BM47" s="3">
        <v>4.1842709740652042</v>
      </c>
      <c r="BN47" s="3">
        <v>0.61494395459718021</v>
      </c>
      <c r="BO47" s="3" t="e">
        <v>#NUM!</v>
      </c>
      <c r="BP47" s="3" t="e">
        <v>#NUM!</v>
      </c>
      <c r="BQ47" s="3">
        <v>4.5999264688923143</v>
      </c>
      <c r="BR47" s="3">
        <v>18.072059000061227</v>
      </c>
      <c r="BS47" s="3">
        <v>18.479543815149139</v>
      </c>
      <c r="BT47" s="3">
        <v>4.6025668001179767</v>
      </c>
      <c r="BU47" s="3">
        <v>15.120181274888781</v>
      </c>
      <c r="BV47" s="3">
        <v>4.6013842547812382</v>
      </c>
      <c r="BW47" s="3" t="e">
        <v>#DIV/0!</v>
      </c>
      <c r="BX47" s="3">
        <v>9.3853621261804552</v>
      </c>
      <c r="BY47" s="3" t="e">
        <v>#DIV/0!</v>
      </c>
      <c r="BZ47" s="3">
        <v>8.9968221283287377</v>
      </c>
      <c r="CA47" s="3" t="e">
        <v>#DIV/0!</v>
      </c>
      <c r="CB47" s="3">
        <v>13.084219382142273</v>
      </c>
    </row>
    <row r="48" spans="1:80">
      <c r="A48" s="3" t="s">
        <v>48</v>
      </c>
      <c r="B48" s="3">
        <v>1989.88</v>
      </c>
      <c r="C48" s="3">
        <v>203.86666666666667</v>
      </c>
      <c r="D48" s="3">
        <v>139.63</v>
      </c>
      <c r="E48" s="3"/>
      <c r="F48" s="13"/>
      <c r="G48" s="3">
        <v>3.02</v>
      </c>
      <c r="H48" s="3">
        <v>2.71</v>
      </c>
      <c r="I48" s="3">
        <v>71626000</v>
      </c>
      <c r="J48" s="3" t="e">
        <v>#DIV/0!</v>
      </c>
      <c r="K48" s="3">
        <v>100.41</v>
      </c>
      <c r="L48" s="3">
        <v>0.18</v>
      </c>
      <c r="M48" s="3">
        <v>1.17</v>
      </c>
      <c r="N48" s="3">
        <v>2515775</v>
      </c>
      <c r="O48" s="3">
        <v>8113.6496305637174</v>
      </c>
      <c r="P48" s="3"/>
      <c r="Q48" s="3"/>
      <c r="R48" s="3">
        <v>310067</v>
      </c>
      <c r="S48" s="3"/>
      <c r="T48" s="3">
        <v>108747000</v>
      </c>
      <c r="U48" s="3" t="e">
        <v>#DIV/0!</v>
      </c>
      <c r="V48" s="3">
        <v>3349376.1850000001</v>
      </c>
      <c r="W48" s="3">
        <v>3711375</v>
      </c>
      <c r="X48" s="3">
        <v>11969.590443355792</v>
      </c>
      <c r="Y48" s="3">
        <v>27778.1</v>
      </c>
      <c r="Z48" s="3">
        <v>55275085.627999999</v>
      </c>
      <c r="AA48" s="3" t="e">
        <v>#DIV/0!</v>
      </c>
      <c r="AB48" s="3">
        <v>551228.88184532896</v>
      </c>
      <c r="AC48" s="3">
        <v>0.755</v>
      </c>
      <c r="AD48" s="3">
        <v>4.4999999999999998E-2</v>
      </c>
      <c r="AE48" s="3">
        <v>0.67749999999999999</v>
      </c>
      <c r="AF48" s="3">
        <v>0.29249999999999998</v>
      </c>
      <c r="AG48" s="3">
        <v>210.89560093920608</v>
      </c>
      <c r="AH48" s="3">
        <v>100.27610571303447</v>
      </c>
      <c r="AI48" s="3">
        <v>1831.1890741387945</v>
      </c>
      <c r="AJ48" s="3">
        <v>101.06574938369299</v>
      </c>
      <c r="AK48" s="3">
        <v>133.72743585974953</v>
      </c>
      <c r="AL48" s="3">
        <v>100.17595624257196</v>
      </c>
      <c r="AM48" s="3">
        <v>315.54373076660937</v>
      </c>
      <c r="AN48" s="3">
        <v>100.69289209244636</v>
      </c>
      <c r="AO48" s="3">
        <v>104.927956549824</v>
      </c>
      <c r="AP48" s="3">
        <v>1261.7690880394719</v>
      </c>
      <c r="AQ48" s="3">
        <v>0.66534088510722622</v>
      </c>
      <c r="AR48" s="3">
        <v>66.534088510722626</v>
      </c>
      <c r="AS48" s="3">
        <v>0.6849084368868541</v>
      </c>
      <c r="AT48" s="3">
        <v>4.3342074005790545</v>
      </c>
      <c r="AU48" s="3">
        <v>68.490843688685416</v>
      </c>
      <c r="AV48" s="3">
        <v>4.3342074005790714</v>
      </c>
      <c r="AW48" s="3">
        <v>-1.4395187280670241</v>
      </c>
      <c r="AX48" s="3">
        <v>-5.7580749122680963</v>
      </c>
      <c r="AY48" s="3">
        <v>100.97128437909694</v>
      </c>
      <c r="AZ48" s="3">
        <v>100.26678091831423</v>
      </c>
      <c r="BA48" s="3">
        <v>4.6079274384019486</v>
      </c>
      <c r="BB48" s="3">
        <v>0.67521528225338301</v>
      </c>
      <c r="BC48" s="3">
        <v>2.700861129013532</v>
      </c>
      <c r="BD48" s="3">
        <v>4.6069282021973565</v>
      </c>
      <c r="BE48" s="3">
        <v>0.29207305109775206</v>
      </c>
      <c r="BF48" s="3">
        <v>1.1682922043910082</v>
      </c>
      <c r="BG48" s="3">
        <v>4.653273986567001</v>
      </c>
      <c r="BH48" s="3">
        <v>7.1402700533321921</v>
      </c>
      <c r="BI48" s="3">
        <v>-0.40745576048168985</v>
      </c>
      <c r="BJ48" s="3">
        <v>4.1977144255064012</v>
      </c>
      <c r="BK48" s="3">
        <v>-0.37847011843269429</v>
      </c>
      <c r="BL48" s="3">
        <v>4.2429093490192695</v>
      </c>
      <c r="BM48" s="3">
        <v>4.226700067555397</v>
      </c>
      <c r="BN48" s="3">
        <v>4.2429093490192749</v>
      </c>
      <c r="BO48" s="3" t="e">
        <v>#NUM!</v>
      </c>
      <c r="BP48" s="3" t="e">
        <v>#NUM!</v>
      </c>
      <c r="BQ48" s="3">
        <v>4.6148361633383859</v>
      </c>
      <c r="BR48" s="3">
        <v>18.086968694507298</v>
      </c>
      <c r="BS48" s="3">
        <v>18.504534641345664</v>
      </c>
      <c r="BT48" s="3">
        <v>4.6092618038913447</v>
      </c>
      <c r="BU48" s="3">
        <v>15.126912985867103</v>
      </c>
      <c r="BV48" s="3">
        <v>4.6078344428847942</v>
      </c>
      <c r="BW48" s="3" t="e">
        <v>#DIV/0!</v>
      </c>
      <c r="BX48" s="3">
        <v>9.3901245827081663</v>
      </c>
      <c r="BY48" s="3" t="e">
        <v>#DIV/0!</v>
      </c>
      <c r="BZ48" s="3">
        <v>9.0013030619816838</v>
      </c>
      <c r="CA48" s="3" t="e">
        <v>#DIV/0!</v>
      </c>
      <c r="CB48" s="3">
        <v>13.219905395431727</v>
      </c>
    </row>
    <row r="49" spans="1:80">
      <c r="A49" s="3" t="s">
        <v>49</v>
      </c>
      <c r="B49" s="3">
        <v>1879.47</v>
      </c>
      <c r="C49" s="3">
        <v>216.34</v>
      </c>
      <c r="D49" s="3">
        <v>137.62</v>
      </c>
      <c r="E49" s="3"/>
      <c r="F49" s="13"/>
      <c r="G49" s="3">
        <v>3.14</v>
      </c>
      <c r="H49" s="3">
        <v>3.22</v>
      </c>
      <c r="I49" s="3">
        <v>72095000</v>
      </c>
      <c r="J49" s="3" t="e">
        <v>#DIV/0!</v>
      </c>
      <c r="K49" s="3">
        <v>101.05</v>
      </c>
      <c r="L49" s="3">
        <v>0.18</v>
      </c>
      <c r="M49" s="3">
        <v>1.27</v>
      </c>
      <c r="N49" s="3">
        <v>2541525</v>
      </c>
      <c r="O49" s="3">
        <v>8180.523368095789</v>
      </c>
      <c r="P49" s="3"/>
      <c r="Q49" s="3"/>
      <c r="R49" s="3">
        <v>310680</v>
      </c>
      <c r="S49" s="3"/>
      <c r="T49" s="3">
        <v>110357000</v>
      </c>
      <c r="U49" s="3" t="e">
        <v>#DIV/0!</v>
      </c>
      <c r="V49" s="3">
        <v>3421593.9424999999</v>
      </c>
      <c r="W49" s="3">
        <v>3734750</v>
      </c>
      <c r="X49" s="3">
        <v>12021.21153598558</v>
      </c>
      <c r="Y49" s="3">
        <v>29168.799999999999</v>
      </c>
      <c r="Z49" s="3">
        <v>54821884.535999998</v>
      </c>
      <c r="AA49" s="3" t="e">
        <v>#DIV/0!</v>
      </c>
      <c r="AB49" s="3">
        <v>542343.4845613091</v>
      </c>
      <c r="AC49" s="3">
        <v>0.78500000000000003</v>
      </c>
      <c r="AD49" s="3">
        <v>4.4999999999999998E-2</v>
      </c>
      <c r="AE49" s="3">
        <v>0.80500000000000005</v>
      </c>
      <c r="AF49" s="3">
        <v>0.3175</v>
      </c>
      <c r="AG49" s="3">
        <v>212.59331052676666</v>
      </c>
      <c r="AH49" s="3">
        <v>101.08332836402438</v>
      </c>
      <c r="AI49" s="3">
        <v>1890.1533623260636</v>
      </c>
      <c r="AJ49" s="3">
        <v>104.32006651384791</v>
      </c>
      <c r="AK49" s="3">
        <v>134.15202046860423</v>
      </c>
      <c r="AL49" s="3">
        <v>100.49401490364214</v>
      </c>
      <c r="AM49" s="3">
        <v>319.55113614734529</v>
      </c>
      <c r="AN49" s="3">
        <v>101.97169182202042</v>
      </c>
      <c r="AO49" s="3">
        <v>99.105949352070326</v>
      </c>
      <c r="AP49" s="3">
        <v>1185.9954449431393</v>
      </c>
      <c r="AQ49" s="3">
        <v>0.62538483986613713</v>
      </c>
      <c r="AR49" s="3">
        <v>62.538483986613713</v>
      </c>
      <c r="AS49" s="3">
        <v>0.63612831653878155</v>
      </c>
      <c r="AT49" s="3">
        <v>-7.122137459686595</v>
      </c>
      <c r="AU49" s="3">
        <v>63.612831653878153</v>
      </c>
      <c r="AV49" s="3">
        <v>-7.1221374596866047</v>
      </c>
      <c r="AW49" s="3">
        <v>2.5287022235140233</v>
      </c>
      <c r="AX49" s="3">
        <v>10.114808894056093</v>
      </c>
      <c r="AY49" s="3">
        <v>101.63243441363463</v>
      </c>
      <c r="AZ49" s="3">
        <v>101.29305298503186</v>
      </c>
      <c r="BA49" s="3">
        <v>4.6159452099955312</v>
      </c>
      <c r="BB49" s="3">
        <v>0.80177715935825233</v>
      </c>
      <c r="BC49" s="3">
        <v>3.2071086374330093</v>
      </c>
      <c r="BD49" s="3">
        <v>4.6100981725281773</v>
      </c>
      <c r="BE49" s="3">
        <v>0.31699703308207816</v>
      </c>
      <c r="BF49" s="3">
        <v>1.2679881323283126</v>
      </c>
      <c r="BG49" s="3">
        <v>4.5961894733591135</v>
      </c>
      <c r="BH49" s="3">
        <v>7.0783377388615429</v>
      </c>
      <c r="BI49" s="3">
        <v>-0.46938807495233914</v>
      </c>
      <c r="BJ49" s="3">
        <v>4.135782111035752</v>
      </c>
      <c r="BK49" s="3">
        <v>-0.45235498042780969</v>
      </c>
      <c r="BL49" s="3">
        <v>-7.3884861995115401</v>
      </c>
      <c r="BM49" s="3">
        <v>4.1528152055602821</v>
      </c>
      <c r="BN49" s="3">
        <v>-7.3884861995114903</v>
      </c>
      <c r="BO49" s="3" t="e">
        <v>#NUM!</v>
      </c>
      <c r="BP49" s="3" t="e">
        <v>#NUM!</v>
      </c>
      <c r="BQ49" s="3">
        <v>4.6213627205539698</v>
      </c>
      <c r="BR49" s="3">
        <v>18.093495251722885</v>
      </c>
      <c r="BS49" s="3">
        <v>18.51923112318164</v>
      </c>
      <c r="BT49" s="3">
        <v>4.61561544384963</v>
      </c>
      <c r="BU49" s="3">
        <v>15.133191439904564</v>
      </c>
      <c r="BV49" s="3">
        <v>4.6180178302754928</v>
      </c>
      <c r="BW49" s="3" t="e">
        <v>#DIV/0!</v>
      </c>
      <c r="BX49" s="3">
        <v>9.3944279963531176</v>
      </c>
      <c r="BY49" s="3" t="e">
        <v>#DIV/0!</v>
      </c>
      <c r="BZ49" s="3">
        <v>9.009511408979872</v>
      </c>
      <c r="CA49" s="3" t="e">
        <v>#DIV/0!</v>
      </c>
      <c r="CB49" s="3">
        <v>13.203654815049303</v>
      </c>
    </row>
    <row r="50" spans="1:80">
      <c r="A50" s="3" t="s">
        <v>50</v>
      </c>
      <c r="B50" s="3">
        <v>1780.16</v>
      </c>
      <c r="C50" s="3">
        <v>236.47</v>
      </c>
      <c r="D50" s="3">
        <v>141.1</v>
      </c>
      <c r="E50" s="3"/>
      <c r="F50" s="13"/>
      <c r="G50" s="3">
        <v>3.83</v>
      </c>
      <c r="H50" s="3">
        <v>3.06</v>
      </c>
      <c r="I50" s="3">
        <v>74260000</v>
      </c>
      <c r="J50" s="3" t="e">
        <v>#DIV/0!</v>
      </c>
      <c r="K50" s="3">
        <v>100.66</v>
      </c>
      <c r="L50" s="3">
        <v>0.15</v>
      </c>
      <c r="M50" s="3">
        <v>2.14</v>
      </c>
      <c r="N50" s="3">
        <v>2554275</v>
      </c>
      <c r="O50" s="3">
        <v>8208.0619298115962</v>
      </c>
      <c r="P50" s="3"/>
      <c r="Q50" s="3"/>
      <c r="R50" s="3">
        <v>311191</v>
      </c>
      <c r="S50" s="3"/>
      <c r="T50" s="3">
        <v>112159000</v>
      </c>
      <c r="U50" s="3" t="e">
        <v>#DIV/0!</v>
      </c>
      <c r="V50" s="3">
        <v>3502023.46</v>
      </c>
      <c r="W50" s="3">
        <v>3720325</v>
      </c>
      <c r="X50" s="3">
        <v>11955.11759658859</v>
      </c>
      <c r="Y50" s="3">
        <v>30491.200000000001</v>
      </c>
      <c r="Z50" s="3">
        <v>54279214.592</v>
      </c>
      <c r="AA50" s="3" t="e">
        <v>#DIV/0!</v>
      </c>
      <c r="AB50" s="3">
        <v>532898.27226067882</v>
      </c>
      <c r="AC50" s="3">
        <v>0.95750000000000002</v>
      </c>
      <c r="AD50" s="3">
        <v>3.7499999999999999E-2</v>
      </c>
      <c r="AE50" s="3">
        <v>0.76500000000000001</v>
      </c>
      <c r="AF50" s="3">
        <v>0.53500000000000003</v>
      </c>
      <c r="AG50" s="3">
        <v>214.21964935229641</v>
      </c>
      <c r="AH50" s="3">
        <v>101.85661582600918</v>
      </c>
      <c r="AI50" s="3">
        <v>1947.9920552132412</v>
      </c>
      <c r="AJ50" s="3">
        <v>107.51226054917167</v>
      </c>
      <c r="AK50" s="3">
        <v>134.86973377811125</v>
      </c>
      <c r="AL50" s="3">
        <v>101.0316578833766</v>
      </c>
      <c r="AM50" s="3">
        <v>326.38953046089853</v>
      </c>
      <c r="AN50" s="3">
        <v>104.15388602701168</v>
      </c>
      <c r="AO50" s="3">
        <v>93.869253991062124</v>
      </c>
      <c r="AP50" s="3">
        <v>1120.7641596294527</v>
      </c>
      <c r="AQ50" s="3">
        <v>0.59098786381188417</v>
      </c>
      <c r="AR50" s="3">
        <v>59.098786381188425</v>
      </c>
      <c r="AS50" s="3">
        <v>0.59669302659956869</v>
      </c>
      <c r="AT50" s="3">
        <v>-6.1992665495199173</v>
      </c>
      <c r="AU50" s="3">
        <v>59.66930265995687</v>
      </c>
      <c r="AV50" s="3">
        <v>-6.1992665495199137</v>
      </c>
      <c r="AW50" s="3">
        <v>0.79376328844791288</v>
      </c>
      <c r="AX50" s="3">
        <v>3.1750531537916515</v>
      </c>
      <c r="AY50" s="3">
        <v>104.68443830441096</v>
      </c>
      <c r="AZ50" s="3">
        <v>101.80120711515421</v>
      </c>
      <c r="BA50" s="3">
        <v>4.6235660971268926</v>
      </c>
      <c r="BB50" s="3">
        <v>0.76208871313614424</v>
      </c>
      <c r="BC50" s="3">
        <v>3.0483548525445769</v>
      </c>
      <c r="BD50" s="3">
        <v>4.6154339121176964</v>
      </c>
      <c r="BE50" s="3">
        <v>0.53357395895190507</v>
      </c>
      <c r="BF50" s="3">
        <v>2.1342958358076203</v>
      </c>
      <c r="BG50" s="3">
        <v>4.5419028990611379</v>
      </c>
      <c r="BH50" s="3">
        <v>7.0217660170217249</v>
      </c>
      <c r="BI50" s="3">
        <v>-0.5259597967921571</v>
      </c>
      <c r="BJ50" s="3">
        <v>4.0792103891959348</v>
      </c>
      <c r="BK50" s="3">
        <v>-0.51635249113279924</v>
      </c>
      <c r="BL50" s="3">
        <v>-6.3997510704989544</v>
      </c>
      <c r="BM50" s="3">
        <v>4.0888176948552921</v>
      </c>
      <c r="BN50" s="3">
        <v>-6.3997510704989935</v>
      </c>
      <c r="BO50" s="3" t="e">
        <v>#NUM!</v>
      </c>
      <c r="BP50" s="3" t="e">
        <v>#NUM!</v>
      </c>
      <c r="BQ50" s="3">
        <v>4.6509504755442936</v>
      </c>
      <c r="BR50" s="3">
        <v>18.123083006713209</v>
      </c>
      <c r="BS50" s="3">
        <v>18.535428065376287</v>
      </c>
      <c r="BT50" s="3">
        <v>4.611748501348214</v>
      </c>
      <c r="BU50" s="3">
        <v>15.129321588024576</v>
      </c>
      <c r="BV50" s="3">
        <v>4.623021961758834</v>
      </c>
      <c r="BW50" s="3" t="e">
        <v>#DIV/0!</v>
      </c>
      <c r="BX50" s="3">
        <v>9.3889147164470224</v>
      </c>
      <c r="BY50" s="3" t="e">
        <v>#DIV/0!</v>
      </c>
      <c r="BZ50" s="3">
        <v>9.0128721124371065</v>
      </c>
      <c r="CA50" s="3" t="e">
        <v>#DIV/0!</v>
      </c>
      <c r="CB50" s="3">
        <v>13.186085826134148</v>
      </c>
    </row>
    <row r="51" spans="1:80">
      <c r="A51" s="3" t="s">
        <v>51</v>
      </c>
      <c r="B51" s="3">
        <v>1915.1</v>
      </c>
      <c r="C51" s="3">
        <v>250.79999999999998</v>
      </c>
      <c r="D51" s="3">
        <v>142.22</v>
      </c>
      <c r="E51" s="3"/>
      <c r="F51" s="13"/>
      <c r="G51" s="3">
        <v>4.4800000000000004</v>
      </c>
      <c r="H51" s="3">
        <v>3.44</v>
      </c>
      <c r="I51" s="3">
        <v>74948000</v>
      </c>
      <c r="J51" s="3" t="e">
        <v>#DIV/0!</v>
      </c>
      <c r="K51" s="3">
        <v>101.39</v>
      </c>
      <c r="L51" s="3">
        <v>0.09</v>
      </c>
      <c r="M51" s="3">
        <v>3.43</v>
      </c>
      <c r="N51" s="3">
        <v>2559425</v>
      </c>
      <c r="O51" s="3">
        <v>8210.9698820691174</v>
      </c>
      <c r="P51" s="3"/>
      <c r="Q51" s="3"/>
      <c r="R51" s="3">
        <v>311708</v>
      </c>
      <c r="S51" s="3"/>
      <c r="T51" s="3">
        <v>114445000</v>
      </c>
      <c r="U51" s="3" t="e">
        <v>#DIV/0!</v>
      </c>
      <c r="V51" s="3">
        <v>3573147.5625</v>
      </c>
      <c r="W51" s="3">
        <v>3747400</v>
      </c>
      <c r="X51" s="3">
        <v>12022.148934258987</v>
      </c>
      <c r="Y51" s="3">
        <v>31583.4</v>
      </c>
      <c r="Z51" s="3">
        <v>60485369.340000004</v>
      </c>
      <c r="AA51" s="3" t="e">
        <v>#DIV/0!</v>
      </c>
      <c r="AB51" s="3">
        <v>588765.197343576</v>
      </c>
      <c r="AC51" s="3">
        <v>1.1200000000000001</v>
      </c>
      <c r="AD51" s="3">
        <v>2.2499999999999999E-2</v>
      </c>
      <c r="AE51" s="3">
        <v>0.86</v>
      </c>
      <c r="AF51" s="3">
        <v>0.85750000000000004</v>
      </c>
      <c r="AG51" s="3">
        <v>216.06193833672614</v>
      </c>
      <c r="AH51" s="3">
        <v>102.73258272211282</v>
      </c>
      <c r="AI51" s="3">
        <v>2015.0029819125766</v>
      </c>
      <c r="AJ51" s="3">
        <v>111.21068231206317</v>
      </c>
      <c r="AK51" s="3">
        <v>136.02624174525855</v>
      </c>
      <c r="AL51" s="3">
        <v>101.89800434972656</v>
      </c>
      <c r="AM51" s="3">
        <v>337.58469135570732</v>
      </c>
      <c r="AN51" s="3">
        <v>107.72636431773816</v>
      </c>
      <c r="AO51" s="3">
        <v>100.98474761722713</v>
      </c>
      <c r="AP51" s="3">
        <v>1205.6906346936362</v>
      </c>
      <c r="AQ51" s="3">
        <v>0.63577027021560883</v>
      </c>
      <c r="AR51" s="3">
        <v>63.57702702156088</v>
      </c>
      <c r="AS51" s="3">
        <v>0.56706539074960127</v>
      </c>
      <c r="AT51" s="3">
        <v>-4.9653062008800815</v>
      </c>
      <c r="AU51" s="3">
        <v>56.706539074960126</v>
      </c>
      <c r="AV51" s="3">
        <v>-4.9653062008800841</v>
      </c>
      <c r="AW51" s="3">
        <v>-4.218815918999308E-2</v>
      </c>
      <c r="AX51" s="3">
        <v>-0.16875263675997232</v>
      </c>
      <c r="AY51" s="3">
        <v>105.65431298194173</v>
      </c>
      <c r="AZ51" s="3">
        <v>102.00646152849772</v>
      </c>
      <c r="BA51" s="3">
        <v>4.6321293277873803</v>
      </c>
      <c r="BB51" s="3">
        <v>0.85632306604876973</v>
      </c>
      <c r="BC51" s="3">
        <v>3.4252922641950789</v>
      </c>
      <c r="BD51" s="3">
        <v>4.6239723556377514</v>
      </c>
      <c r="BE51" s="3">
        <v>0.85384435200550612</v>
      </c>
      <c r="BF51" s="3">
        <v>3.4153774080220245</v>
      </c>
      <c r="BG51" s="3">
        <v>4.6149694917467237</v>
      </c>
      <c r="BH51" s="3">
        <v>7.0948078225668771</v>
      </c>
      <c r="BI51" s="3">
        <v>-0.45291799124700433</v>
      </c>
      <c r="BJ51" s="3">
        <v>4.1522521947410871</v>
      </c>
      <c r="BK51" s="3">
        <v>-0.56728065430339381</v>
      </c>
      <c r="BL51" s="3">
        <v>-5.0928163170594569</v>
      </c>
      <c r="BM51" s="3">
        <v>4.0378895316846979</v>
      </c>
      <c r="BN51" s="3">
        <v>-5.0928163170594232</v>
      </c>
      <c r="BO51" s="3" t="e">
        <v>#NUM!</v>
      </c>
      <c r="BP51" s="3" t="e">
        <v>#NUM!</v>
      </c>
      <c r="BQ51" s="3">
        <v>4.6601725665316263</v>
      </c>
      <c r="BR51" s="3">
        <v>18.132305097700542</v>
      </c>
      <c r="BS51" s="3">
        <v>18.555604916208885</v>
      </c>
      <c r="BT51" s="3">
        <v>4.6189744669644881</v>
      </c>
      <c r="BU51" s="3">
        <v>15.136572824146549</v>
      </c>
      <c r="BV51" s="3">
        <v>4.6250361595964566</v>
      </c>
      <c r="BW51" s="3" t="e">
        <v>#DIV/0!</v>
      </c>
      <c r="BX51" s="3">
        <v>9.394505971998413</v>
      </c>
      <c r="BY51" s="3" t="e">
        <v>#DIV/0!</v>
      </c>
      <c r="BZ51" s="3">
        <v>9.0132263297041462</v>
      </c>
      <c r="CA51" s="3" t="e">
        <v>#DIV/0!</v>
      </c>
      <c r="CB51" s="3">
        <v>13.285782736877412</v>
      </c>
    </row>
    <row r="52" spans="1:80">
      <c r="A52" s="3" t="s">
        <v>52</v>
      </c>
      <c r="B52" s="3">
        <v>1942.7</v>
      </c>
      <c r="C52" s="3">
        <v>244.13666666666668</v>
      </c>
      <c r="D52" s="3">
        <v>142.16</v>
      </c>
      <c r="E52" s="3"/>
      <c r="F52" s="13"/>
      <c r="G52" s="3">
        <v>4.67</v>
      </c>
      <c r="H52" s="3">
        <v>3.91</v>
      </c>
      <c r="I52" s="3">
        <v>75578000</v>
      </c>
      <c r="J52" s="3" t="e">
        <v>#DIV/0!</v>
      </c>
      <c r="K52" s="3">
        <v>101.6</v>
      </c>
      <c r="L52" s="3">
        <v>0.08</v>
      </c>
      <c r="M52" s="3">
        <v>3.75</v>
      </c>
      <c r="N52" s="3">
        <v>2570550</v>
      </c>
      <c r="O52" s="3">
        <v>8230.4744157453388</v>
      </c>
      <c r="P52" s="3"/>
      <c r="Q52" s="3"/>
      <c r="R52" s="3">
        <v>312321</v>
      </c>
      <c r="S52" s="3"/>
      <c r="T52" s="3">
        <v>115617000</v>
      </c>
      <c r="U52" s="3" t="e">
        <v>#DIV/0!</v>
      </c>
      <c r="V52" s="3">
        <v>3656815.0950000002</v>
      </c>
      <c r="W52" s="3">
        <v>3755275</v>
      </c>
      <c r="X52" s="3">
        <v>12023.767213860099</v>
      </c>
      <c r="Y52" s="3">
        <v>31403.9</v>
      </c>
      <c r="Z52" s="3">
        <v>61008356.530000001</v>
      </c>
      <c r="AA52" s="3" t="e">
        <v>#DIV/0!</v>
      </c>
      <c r="AB52" s="3">
        <v>588107.21194753679</v>
      </c>
      <c r="AC52" s="3">
        <v>1.1675</v>
      </c>
      <c r="AD52" s="3">
        <v>0.02</v>
      </c>
      <c r="AE52" s="3">
        <v>0.97750000000000004</v>
      </c>
      <c r="AF52" s="3">
        <v>0.9375</v>
      </c>
      <c r="AG52" s="3">
        <v>218.17394378396767</v>
      </c>
      <c r="AH52" s="3">
        <v>103.73679371822151</v>
      </c>
      <c r="AI52" s="3">
        <v>2093.7895985053583</v>
      </c>
      <c r="AJ52" s="3">
        <v>115.55901999046483</v>
      </c>
      <c r="AK52" s="3">
        <v>137.30148776162034</v>
      </c>
      <c r="AL52" s="3">
        <v>102.85329814050523</v>
      </c>
      <c r="AM52" s="3">
        <v>350.24411728154638</v>
      </c>
      <c r="AN52" s="3">
        <v>111.76610297965335</v>
      </c>
      <c r="AO52" s="3">
        <v>102.44011758967531</v>
      </c>
      <c r="AP52" s="3">
        <v>1222.5822921302515</v>
      </c>
      <c r="AQ52" s="3">
        <v>0.64467737565696059</v>
      </c>
      <c r="AR52" s="3">
        <v>64.467737565696055</v>
      </c>
      <c r="AS52" s="3">
        <v>0.58229680097213299</v>
      </c>
      <c r="AT52" s="3">
        <v>2.6860059652727846</v>
      </c>
      <c r="AU52" s="3">
        <v>58.229680097213297</v>
      </c>
      <c r="AV52" s="3">
        <v>2.6860059652727832</v>
      </c>
      <c r="AW52" s="3">
        <v>2.6167698368036119</v>
      </c>
      <c r="AX52" s="3">
        <v>10.467079347214447</v>
      </c>
      <c r="AY52" s="3">
        <v>106.54242496863414</v>
      </c>
      <c r="AZ52" s="3">
        <v>102.44985091654564</v>
      </c>
      <c r="BA52" s="3">
        <v>4.6418568615458913</v>
      </c>
      <c r="BB52" s="3">
        <v>0.97275337585109867</v>
      </c>
      <c r="BC52" s="3">
        <v>3.8910135034043947</v>
      </c>
      <c r="BD52" s="3">
        <v>4.6333036830666359</v>
      </c>
      <c r="BE52" s="3">
        <v>0.93313274288844283</v>
      </c>
      <c r="BF52" s="3">
        <v>3.7325309715537713</v>
      </c>
      <c r="BG52" s="3">
        <v>4.6292784092189452</v>
      </c>
      <c r="BH52" s="3">
        <v>7.1087205337094721</v>
      </c>
      <c r="BI52" s="3">
        <v>-0.4390052801044097</v>
      </c>
      <c r="BJ52" s="3">
        <v>4.166164905883682</v>
      </c>
      <c r="BK52" s="3">
        <v>-0.54077499393376383</v>
      </c>
      <c r="BL52" s="3">
        <v>2.650566036962998</v>
      </c>
      <c r="BM52" s="3">
        <v>4.0643951920543273</v>
      </c>
      <c r="BN52" s="3">
        <v>2.6505660369629425</v>
      </c>
      <c r="BO52" s="3" t="e">
        <v>#NUM!</v>
      </c>
      <c r="BP52" s="3" t="e">
        <v>#NUM!</v>
      </c>
      <c r="BQ52" s="3">
        <v>4.6685432623395862</v>
      </c>
      <c r="BR52" s="3">
        <v>18.1406757935085</v>
      </c>
      <c r="BS52" s="3">
        <v>18.56579356221399</v>
      </c>
      <c r="BT52" s="3">
        <v>4.6210435351443815</v>
      </c>
      <c r="BU52" s="3">
        <v>15.138672076184523</v>
      </c>
      <c r="BV52" s="3">
        <v>4.6293734195012792</v>
      </c>
      <c r="BW52" s="3" t="e">
        <v>#DIV/0!</v>
      </c>
      <c r="BX52" s="3">
        <v>9.3946405711206591</v>
      </c>
      <c r="BY52" s="3" t="e">
        <v>#DIV/0!</v>
      </c>
      <c r="BZ52" s="3">
        <v>9.015598936693241</v>
      </c>
      <c r="CA52" s="3" t="e">
        <v>#DIV/0!</v>
      </c>
      <c r="CB52" s="3">
        <v>13.284664543504189</v>
      </c>
    </row>
    <row r="53" spans="1:80">
      <c r="A53" s="3" t="s">
        <v>53</v>
      </c>
      <c r="B53" s="3">
        <v>1784.66</v>
      </c>
      <c r="C53" s="3">
        <v>261.82666666666665</v>
      </c>
      <c r="D53" s="3">
        <v>145.88</v>
      </c>
      <c r="E53" s="3"/>
      <c r="F53" s="13"/>
      <c r="G53" s="3">
        <v>5.0199999999999996</v>
      </c>
      <c r="H53" s="3">
        <v>3.53</v>
      </c>
      <c r="I53" s="3">
        <v>76471000</v>
      </c>
      <c r="J53" s="3" t="e">
        <v>#DIV/0!</v>
      </c>
      <c r="K53" s="3">
        <v>102.75</v>
      </c>
      <c r="L53" s="3">
        <v>7.0000000000000007E-2</v>
      </c>
      <c r="M53" s="3">
        <v>3.29</v>
      </c>
      <c r="N53" s="3">
        <v>2579200</v>
      </c>
      <c r="O53" s="3">
        <v>8242.4939680104817</v>
      </c>
      <c r="P53" s="3"/>
      <c r="Q53" s="3"/>
      <c r="R53" s="3">
        <v>312915</v>
      </c>
      <c r="S53" s="3"/>
      <c r="T53" s="3">
        <v>116823000</v>
      </c>
      <c r="U53" s="3" t="e">
        <v>#DIV/0!</v>
      </c>
      <c r="V53" s="3">
        <v>3812382.9624999999</v>
      </c>
      <c r="W53" s="3">
        <v>3797575</v>
      </c>
      <c r="X53" s="3">
        <v>12136.123228352748</v>
      </c>
      <c r="Y53" s="3">
        <v>32203.1</v>
      </c>
      <c r="Z53" s="3">
        <v>57471584.446000002</v>
      </c>
      <c r="AA53" s="3" t="e">
        <v>#DIV/0!</v>
      </c>
      <c r="AB53" s="3">
        <v>549167.1030092031</v>
      </c>
      <c r="AC53" s="3">
        <v>1.2549999999999999</v>
      </c>
      <c r="AD53" s="3">
        <v>1.7500000000000002E-2</v>
      </c>
      <c r="AE53" s="3">
        <v>0.88249999999999995</v>
      </c>
      <c r="AF53" s="3">
        <v>0.82250000000000001</v>
      </c>
      <c r="AG53" s="3">
        <v>220.09932883786121</v>
      </c>
      <c r="AH53" s="3">
        <v>104.65227092278482</v>
      </c>
      <c r="AI53" s="3">
        <v>2167.7003713325971</v>
      </c>
      <c r="AJ53" s="3">
        <v>119.63825339612822</v>
      </c>
      <c r="AK53" s="3">
        <v>138.43079249845965</v>
      </c>
      <c r="AL53" s="3">
        <v>103.69926651771088</v>
      </c>
      <c r="AM53" s="3">
        <v>361.76714874010923</v>
      </c>
      <c r="AN53" s="3">
        <v>115.44320776768396</v>
      </c>
      <c r="AO53" s="3">
        <v>94.106542573526497</v>
      </c>
      <c r="AP53" s="3">
        <v>1122.4563902341326</v>
      </c>
      <c r="AQ53" s="3">
        <v>0.59188019048163376</v>
      </c>
      <c r="AR53" s="3">
        <v>59.18801904816339</v>
      </c>
      <c r="AS53" s="3">
        <v>0.55716249936344653</v>
      </c>
      <c r="AT53" s="3">
        <v>-4.3164072972280181</v>
      </c>
      <c r="AU53" s="3">
        <v>55.716249936344653</v>
      </c>
      <c r="AV53" s="3">
        <v>-4.3164072972280154</v>
      </c>
      <c r="AW53" s="3">
        <v>-1.1927611735673249</v>
      </c>
      <c r="AX53" s="3">
        <v>-4.7710446942692997</v>
      </c>
      <c r="AY53" s="3">
        <v>107.80128846723149</v>
      </c>
      <c r="AZ53" s="3">
        <v>102.794598620511</v>
      </c>
      <c r="BA53" s="3">
        <v>4.650643148826509</v>
      </c>
      <c r="BB53" s="3">
        <v>0.87862872806176995</v>
      </c>
      <c r="BC53" s="3">
        <v>3.5145149122470798</v>
      </c>
      <c r="BD53" s="3">
        <v>4.6414950420929246</v>
      </c>
      <c r="BE53" s="3">
        <v>0.81913590262887581</v>
      </c>
      <c r="BF53" s="3">
        <v>3.2765436105155032</v>
      </c>
      <c r="BG53" s="3">
        <v>4.5444275720545795</v>
      </c>
      <c r="BH53" s="3">
        <v>7.0232747682907775</v>
      </c>
      <c r="BI53" s="3">
        <v>-0.52445104552310418</v>
      </c>
      <c r="BJ53" s="3">
        <v>4.0807191404649874</v>
      </c>
      <c r="BK53" s="3">
        <v>-0.58489834127344031</v>
      </c>
      <c r="BL53" s="3">
        <v>-4.4123347339676489</v>
      </c>
      <c r="BM53" s="3">
        <v>4.0202718447146513</v>
      </c>
      <c r="BN53" s="3">
        <v>-4.4123347339676044</v>
      </c>
      <c r="BO53" s="3" t="e">
        <v>#NUM!</v>
      </c>
      <c r="BP53" s="3" t="e">
        <v>#NUM!</v>
      </c>
      <c r="BQ53" s="3">
        <v>4.6802896107896599</v>
      </c>
      <c r="BR53" s="3">
        <v>18.152422141958574</v>
      </c>
      <c r="BS53" s="3">
        <v>18.576170526780853</v>
      </c>
      <c r="BT53" s="3">
        <v>4.6322988533763443</v>
      </c>
      <c r="BU53" s="3">
        <v>15.149873263092458</v>
      </c>
      <c r="BV53" s="3">
        <v>4.6327328090386208</v>
      </c>
      <c r="BW53" s="3" t="e">
        <v>#DIV/0!</v>
      </c>
      <c r="BX53" s="3">
        <v>9.4039416749280988</v>
      </c>
      <c r="BY53" s="3" t="e">
        <v>#DIV/0!</v>
      </c>
      <c r="BZ53" s="3">
        <v>9.0170582431300872</v>
      </c>
      <c r="CA53" s="3" t="e">
        <v>#DIV/0!</v>
      </c>
      <c r="CB53" s="3">
        <v>13.21615805124431</v>
      </c>
    </row>
    <row r="54" spans="1:80">
      <c r="A54" s="3" t="s">
        <v>54</v>
      </c>
      <c r="B54" s="3">
        <v>1805.6</v>
      </c>
      <c r="C54" s="3">
        <v>250.54</v>
      </c>
      <c r="D54" s="3">
        <v>144.13999999999999</v>
      </c>
      <c r="E54" s="3"/>
      <c r="F54" s="13"/>
      <c r="G54" s="3">
        <v>5.27</v>
      </c>
      <c r="H54" s="3">
        <v>3.34</v>
      </c>
      <c r="I54" s="3">
        <v>77112000</v>
      </c>
      <c r="J54" s="3" t="e">
        <v>#DIV/0!</v>
      </c>
      <c r="K54" s="3">
        <v>103.32</v>
      </c>
      <c r="L54" s="3">
        <v>0.1</v>
      </c>
      <c r="M54" s="3">
        <v>2.81</v>
      </c>
      <c r="N54" s="3">
        <v>2596900</v>
      </c>
      <c r="O54" s="3">
        <v>8286.0306247148274</v>
      </c>
      <c r="P54" s="3"/>
      <c r="Q54" s="3"/>
      <c r="R54" s="3">
        <v>313407</v>
      </c>
      <c r="S54" s="3"/>
      <c r="T54" s="3">
        <v>117784000</v>
      </c>
      <c r="U54" s="3" t="e">
        <v>#DIV/0!</v>
      </c>
      <c r="V54" s="3">
        <v>3845995.2524999999</v>
      </c>
      <c r="W54" s="3">
        <v>3818750</v>
      </c>
      <c r="X54" s="3">
        <v>12184.635314463301</v>
      </c>
      <c r="Y54" s="3">
        <v>33371.1</v>
      </c>
      <c r="Z54" s="3">
        <v>60254858.159999996</v>
      </c>
      <c r="AA54" s="3" t="e">
        <v>#DIV/0!</v>
      </c>
      <c r="AB54" s="3">
        <v>570994.74190045951</v>
      </c>
      <c r="AC54" s="3">
        <v>1.3174999999999999</v>
      </c>
      <c r="AD54" s="3">
        <v>2.5000000000000001E-2</v>
      </c>
      <c r="AE54" s="3">
        <v>0.83499999999999996</v>
      </c>
      <c r="AF54" s="3">
        <v>0.70250000000000001</v>
      </c>
      <c r="AG54" s="3">
        <v>221.93715823365736</v>
      </c>
      <c r="AH54" s="3">
        <v>105.52611738499007</v>
      </c>
      <c r="AI54" s="3">
        <v>2240.1015637351061</v>
      </c>
      <c r="AJ54" s="3">
        <v>123.63417105955892</v>
      </c>
      <c r="AK54" s="3">
        <v>139.40326881576135</v>
      </c>
      <c r="AL54" s="3">
        <v>104.42775386499781</v>
      </c>
      <c r="AM54" s="3">
        <v>371.9328056197063</v>
      </c>
      <c r="AN54" s="3">
        <v>118.68716190595588</v>
      </c>
      <c r="AO54" s="3">
        <v>95.210725443927373</v>
      </c>
      <c r="AP54" s="3">
        <v>1134.1342935856637</v>
      </c>
      <c r="AQ54" s="3">
        <v>0.59803804188705789</v>
      </c>
      <c r="AR54" s="3">
        <v>59.803804188705783</v>
      </c>
      <c r="AS54" s="3">
        <v>0.57531731460046298</v>
      </c>
      <c r="AT54" s="3">
        <v>3.2584417037683222</v>
      </c>
      <c r="AU54" s="3">
        <v>57.531731460046295</v>
      </c>
      <c r="AV54" s="3">
        <v>3.2584417037683169</v>
      </c>
      <c r="AW54" s="3">
        <v>-2.4628833078950918</v>
      </c>
      <c r="AX54" s="3">
        <v>-9.8515332315803672</v>
      </c>
      <c r="AY54" s="3">
        <v>108.70490717115186</v>
      </c>
      <c r="AZ54" s="3">
        <v>103.50003611879845</v>
      </c>
      <c r="BA54" s="3">
        <v>4.6589584804302229</v>
      </c>
      <c r="BB54" s="3">
        <v>0.83153316037138936</v>
      </c>
      <c r="BC54" s="3">
        <v>3.3261326414855574</v>
      </c>
      <c r="BD54" s="3">
        <v>4.6484954817376698</v>
      </c>
      <c r="BE54" s="3">
        <v>0.70004396447451711</v>
      </c>
      <c r="BF54" s="3">
        <v>2.8001758578980684</v>
      </c>
      <c r="BG54" s="3">
        <v>4.5560925976775355</v>
      </c>
      <c r="BH54" s="3">
        <v>7.0336249019547648</v>
      </c>
      <c r="BI54" s="3">
        <v>-0.5141009118591171</v>
      </c>
      <c r="BJ54" s="3">
        <v>4.0910692741289738</v>
      </c>
      <c r="BK54" s="3">
        <v>-0.55283353891975096</v>
      </c>
      <c r="BL54" s="3">
        <v>3.2064802353689359</v>
      </c>
      <c r="BM54" s="3">
        <v>4.0523366470683406</v>
      </c>
      <c r="BN54" s="3">
        <v>3.2064802353689359</v>
      </c>
      <c r="BO54" s="3" t="e">
        <v>#NUM!</v>
      </c>
      <c r="BP54" s="3" t="e">
        <v>#NUM!</v>
      </c>
      <c r="BQ54" s="3">
        <v>4.6886369372770265</v>
      </c>
      <c r="BR54" s="3">
        <v>18.160769468445942</v>
      </c>
      <c r="BS54" s="3">
        <v>18.584362996527382</v>
      </c>
      <c r="BT54" s="3">
        <v>4.6378309682276395</v>
      </c>
      <c r="BU54" s="3">
        <v>15.155433701902043</v>
      </c>
      <c r="BV54" s="3">
        <v>4.6395719616792608</v>
      </c>
      <c r="BW54" s="3" t="e">
        <v>#DIV/0!</v>
      </c>
      <c r="BX54" s="3">
        <v>9.4079310365562989</v>
      </c>
      <c r="BY54" s="3" t="e">
        <v>#DIV/0!</v>
      </c>
      <c r="BZ54" s="3">
        <v>9.022326318589343</v>
      </c>
      <c r="CA54" s="3" t="e">
        <v>#DIV/0!</v>
      </c>
      <c r="CB54" s="3">
        <v>13.255135280015116</v>
      </c>
    </row>
    <row r="55" spans="1:80">
      <c r="A55" s="3" t="s">
        <v>55</v>
      </c>
      <c r="B55" s="3">
        <v>1796.75</v>
      </c>
      <c r="C55" s="3">
        <v>246.82333333333335</v>
      </c>
      <c r="D55" s="3">
        <v>140.59</v>
      </c>
      <c r="E55" s="3"/>
      <c r="F55" s="13"/>
      <c r="G55" s="3">
        <v>5.07</v>
      </c>
      <c r="H55" s="3">
        <v>3.11</v>
      </c>
      <c r="I55" s="3">
        <v>77834000</v>
      </c>
      <c r="J55" s="3" t="e">
        <v>#DIV/0!</v>
      </c>
      <c r="K55" s="3">
        <v>103.74</v>
      </c>
      <c r="L55" s="3">
        <v>0.15</v>
      </c>
      <c r="M55" s="3">
        <v>1.88</v>
      </c>
      <c r="N55" s="3">
        <v>2605050</v>
      </c>
      <c r="O55" s="3">
        <v>8298.451834862386</v>
      </c>
      <c r="P55" s="3"/>
      <c r="Q55" s="3"/>
      <c r="R55" s="3">
        <v>313920</v>
      </c>
      <c r="S55" s="3"/>
      <c r="T55" s="3">
        <v>117334000</v>
      </c>
      <c r="U55" s="3" t="e">
        <v>#DIV/0!</v>
      </c>
      <c r="V55" s="3">
        <v>3892449.0225</v>
      </c>
      <c r="W55" s="3">
        <v>3834175</v>
      </c>
      <c r="X55" s="3">
        <v>12213.860219164118</v>
      </c>
      <c r="Y55" s="3">
        <v>34864.5</v>
      </c>
      <c r="Z55" s="3">
        <v>62642790.375</v>
      </c>
      <c r="AA55" s="3" t="e">
        <v>#DIV/0!</v>
      </c>
      <c r="AB55" s="3">
        <v>589043.75334590208</v>
      </c>
      <c r="AC55" s="3">
        <v>1.2675000000000001</v>
      </c>
      <c r="AD55" s="3">
        <v>3.7499999999999999E-2</v>
      </c>
      <c r="AE55" s="3">
        <v>0.77749999999999997</v>
      </c>
      <c r="AF55" s="3">
        <v>0.47</v>
      </c>
      <c r="AG55" s="3">
        <v>223.66271963892407</v>
      </c>
      <c r="AH55" s="3">
        <v>106.34658294765839</v>
      </c>
      <c r="AI55" s="3">
        <v>2309.7687223672679</v>
      </c>
      <c r="AJ55" s="3">
        <v>127.47919377951118</v>
      </c>
      <c r="AK55" s="3">
        <v>140.05846417919543</v>
      </c>
      <c r="AL55" s="3">
        <v>104.91856430816331</v>
      </c>
      <c r="AM55" s="3">
        <v>378.92514236535675</v>
      </c>
      <c r="AN55" s="3">
        <v>120.91848054978782</v>
      </c>
      <c r="AO55" s="3">
        <v>94.744057898414113</v>
      </c>
      <c r="AP55" s="3">
        <v>1125.1318320738808</v>
      </c>
      <c r="AQ55" s="3">
        <v>0.59329097226301097</v>
      </c>
      <c r="AR55" s="3">
        <v>59.329097226301101</v>
      </c>
      <c r="AS55" s="3">
        <v>0.56959768795494747</v>
      </c>
      <c r="AT55" s="3">
        <v>-0.9941690438236821</v>
      </c>
      <c r="AU55" s="3">
        <v>56.959768795494746</v>
      </c>
      <c r="AV55" s="3">
        <v>-0.99416904382367899</v>
      </c>
      <c r="AW55" s="3">
        <v>0.16359627285011946</v>
      </c>
      <c r="AX55" s="3">
        <v>0.65438509140047785</v>
      </c>
      <c r="AY55" s="3">
        <v>109.72271170193271</v>
      </c>
      <c r="AZ55" s="3">
        <v>103.82485620981782</v>
      </c>
      <c r="BA55" s="3">
        <v>4.6667034108776688</v>
      </c>
      <c r="BB55" s="3">
        <v>0.77449304474459524</v>
      </c>
      <c r="BC55" s="3">
        <v>3.097972178978381</v>
      </c>
      <c r="BD55" s="3">
        <v>4.6531844712238009</v>
      </c>
      <c r="BE55" s="3">
        <v>0.46889894861310566</v>
      </c>
      <c r="BF55" s="3">
        <v>1.8755957944524226</v>
      </c>
      <c r="BG55" s="3">
        <v>4.5511791285227616</v>
      </c>
      <c r="BH55" s="3">
        <v>7.025655491838676</v>
      </c>
      <c r="BI55" s="3">
        <v>-0.52207032197520575</v>
      </c>
      <c r="BJ55" s="3">
        <v>4.0830998640128859</v>
      </c>
      <c r="BK55" s="3">
        <v>-0.56282497796046815</v>
      </c>
      <c r="BL55" s="3">
        <v>-0.99914390407171982</v>
      </c>
      <c r="BM55" s="3">
        <v>4.0423452080276228</v>
      </c>
      <c r="BN55" s="3">
        <v>-0.99914390407178644</v>
      </c>
      <c r="BO55" s="3" t="e">
        <v>#NUM!</v>
      </c>
      <c r="BP55" s="3" t="e">
        <v>#NUM!</v>
      </c>
      <c r="BQ55" s="3">
        <v>4.6979563805100124</v>
      </c>
      <c r="BR55" s="3">
        <v>18.170088911678928</v>
      </c>
      <c r="BS55" s="3">
        <v>18.580535126696301</v>
      </c>
      <c r="BT55" s="3">
        <v>4.6418877689232545</v>
      </c>
      <c r="BU55" s="3">
        <v>15.159464845781846</v>
      </c>
      <c r="BV55" s="3">
        <v>4.6427054045875442</v>
      </c>
      <c r="BW55" s="3" t="e">
        <v>#DIV/0!</v>
      </c>
      <c r="BX55" s="3">
        <v>9.4103266694048475</v>
      </c>
      <c r="BY55" s="3" t="e">
        <v>#DIV/0!</v>
      </c>
      <c r="BZ55" s="3">
        <v>9.0238242504663724</v>
      </c>
      <c r="CA55" s="3" t="e">
        <v>#DIV/0!</v>
      </c>
      <c r="CB55" s="3">
        <v>13.286255743993474</v>
      </c>
    </row>
    <row r="56" spans="1:80">
      <c r="A56" s="3" t="s">
        <v>56</v>
      </c>
      <c r="B56" s="3">
        <v>1771.54</v>
      </c>
      <c r="C56" s="3">
        <v>233.65666666666667</v>
      </c>
      <c r="D56" s="3">
        <v>140.82</v>
      </c>
      <c r="E56" s="3"/>
      <c r="F56" s="13"/>
      <c r="G56" s="3">
        <v>4.6500000000000004</v>
      </c>
      <c r="H56" s="3">
        <v>2.72</v>
      </c>
      <c r="I56" s="3">
        <v>78456000</v>
      </c>
      <c r="J56" s="3" t="e">
        <v>#DIV/0!</v>
      </c>
      <c r="K56" s="3">
        <v>104.38</v>
      </c>
      <c r="L56" s="3">
        <v>0.14000000000000001</v>
      </c>
      <c r="M56" s="3">
        <v>1.69</v>
      </c>
      <c r="N56" s="3">
        <v>2617600</v>
      </c>
      <c r="O56" s="3">
        <v>8322.205689723145</v>
      </c>
      <c r="P56" s="3"/>
      <c r="Q56" s="3"/>
      <c r="R56" s="3">
        <v>314532</v>
      </c>
      <c r="S56" s="3"/>
      <c r="T56" s="3">
        <v>118939000</v>
      </c>
      <c r="U56" s="3" t="e">
        <v>#DIV/0!</v>
      </c>
      <c r="V56" s="3">
        <v>3929783.8525</v>
      </c>
      <c r="W56" s="3">
        <v>3857825</v>
      </c>
      <c r="X56" s="3">
        <v>12265.286202993653</v>
      </c>
      <c r="Y56" s="3">
        <v>36461.9</v>
      </c>
      <c r="Z56" s="3">
        <v>64593714.325999998</v>
      </c>
      <c r="AA56" s="3" t="e">
        <v>#DIV/0!</v>
      </c>
      <c r="AB56" s="3">
        <v>603286.36737070605</v>
      </c>
      <c r="AC56" s="3">
        <v>1.1625000000000001</v>
      </c>
      <c r="AD56" s="3">
        <v>3.5000000000000003E-2</v>
      </c>
      <c r="AE56" s="3">
        <v>0.68</v>
      </c>
      <c r="AF56" s="3">
        <v>0.42249999999999999</v>
      </c>
      <c r="AG56" s="3">
        <v>225.18362613246873</v>
      </c>
      <c r="AH56" s="3">
        <v>107.06973971170245</v>
      </c>
      <c r="AI56" s="3">
        <v>2372.5944316156579</v>
      </c>
      <c r="AJ56" s="3">
        <v>130.94662785031389</v>
      </c>
      <c r="AK56" s="3">
        <v>140.65021119035251</v>
      </c>
      <c r="AL56" s="3">
        <v>105.36184524236528</v>
      </c>
      <c r="AM56" s="3">
        <v>385.32897727133127</v>
      </c>
      <c r="AN56" s="3">
        <v>122.96200287107924</v>
      </c>
      <c r="AO56" s="3">
        <v>93.414714528652581</v>
      </c>
      <c r="AP56" s="3">
        <v>1106.5079615761199</v>
      </c>
      <c r="AQ56" s="3">
        <v>0.58347045708431378</v>
      </c>
      <c r="AR56" s="3">
        <v>58.347045708431381</v>
      </c>
      <c r="AS56" s="3">
        <v>0.60267914461389216</v>
      </c>
      <c r="AT56" s="3">
        <v>5.8078635778383418</v>
      </c>
      <c r="AU56" s="3">
        <v>60.267914461389218</v>
      </c>
      <c r="AV56" s="3">
        <v>5.8078635778383472</v>
      </c>
      <c r="AW56" s="3">
        <v>-0.62491123419968764</v>
      </c>
      <c r="AX56" s="3">
        <v>-2.4996449367987505</v>
      </c>
      <c r="AY56" s="3">
        <v>110.59954607609571</v>
      </c>
      <c r="AZ56" s="3">
        <v>104.32503929476178</v>
      </c>
      <c r="BA56" s="3">
        <v>4.6734803951566928</v>
      </c>
      <c r="BB56" s="3">
        <v>0.67769842790239565</v>
      </c>
      <c r="BC56" s="3">
        <v>2.7107937116095826</v>
      </c>
      <c r="BD56" s="3">
        <v>4.6574005709715385</v>
      </c>
      <c r="BE56" s="3">
        <v>0.42160997477376227</v>
      </c>
      <c r="BF56" s="3">
        <v>1.6864398990950491</v>
      </c>
      <c r="BG56" s="3">
        <v>4.5370488759595062</v>
      </c>
      <c r="BH56" s="3">
        <v>7.0089643547441343</v>
      </c>
      <c r="BI56" s="3">
        <v>-0.53876145906974793</v>
      </c>
      <c r="BJ56" s="3">
        <v>4.0664087269183433</v>
      </c>
      <c r="BK56" s="3">
        <v>-0.50637032235401191</v>
      </c>
      <c r="BL56" s="3">
        <v>5.6454655606456239</v>
      </c>
      <c r="BM56" s="3">
        <v>4.0987998636340794</v>
      </c>
      <c r="BN56" s="3">
        <v>5.6454655606456683</v>
      </c>
      <c r="BO56" s="3" t="e">
        <v>#NUM!</v>
      </c>
      <c r="BP56" s="3" t="e">
        <v>#NUM!</v>
      </c>
      <c r="BQ56" s="3">
        <v>4.7059159848853795</v>
      </c>
      <c r="BR56" s="3">
        <v>18.178048516054293</v>
      </c>
      <c r="BS56" s="3">
        <v>18.594121314606905</v>
      </c>
      <c r="BT56" s="3">
        <v>4.6480380862152675</v>
      </c>
      <c r="BU56" s="3">
        <v>15.165614111128697</v>
      </c>
      <c r="BV56" s="3">
        <v>4.6475114031347395</v>
      </c>
      <c r="BW56" s="3" t="e">
        <v>#DIV/0!</v>
      </c>
      <c r="BX56" s="3">
        <v>9.4145282913566284</v>
      </c>
      <c r="BY56" s="3" t="e">
        <v>#DIV/0!</v>
      </c>
      <c r="BZ56" s="3">
        <v>9.0266826056184968</v>
      </c>
      <c r="CA56" s="3" t="e">
        <v>#DIV/0!</v>
      </c>
      <c r="CB56" s="3">
        <v>13.310147267406935</v>
      </c>
    </row>
    <row r="57" spans="1:80">
      <c r="A57" s="3" t="s">
        <v>57</v>
      </c>
      <c r="B57" s="3">
        <v>1832.2</v>
      </c>
      <c r="C57" s="3">
        <v>240.4</v>
      </c>
      <c r="D57" s="3">
        <v>139.94</v>
      </c>
      <c r="E57" s="3"/>
      <c r="F57" s="13"/>
      <c r="G57" s="3">
        <v>3.95</v>
      </c>
      <c r="H57" s="3">
        <v>1.93</v>
      </c>
      <c r="I57" s="3">
        <v>78885000</v>
      </c>
      <c r="J57" s="3" t="e">
        <v>#DIV/0!</v>
      </c>
      <c r="K57" s="3">
        <v>104.39</v>
      </c>
      <c r="L57" s="3">
        <v>0.16</v>
      </c>
      <c r="M57" s="3">
        <v>1.88</v>
      </c>
      <c r="N57" s="3">
        <v>2630150</v>
      </c>
      <c r="O57" s="3">
        <v>8346.3704879016277</v>
      </c>
      <c r="P57" s="3"/>
      <c r="Q57" s="3"/>
      <c r="R57" s="3">
        <v>315125</v>
      </c>
      <c r="S57" s="3"/>
      <c r="T57" s="3">
        <v>120122000</v>
      </c>
      <c r="U57" s="3" t="e">
        <v>#DIV/0!</v>
      </c>
      <c r="V57" s="3">
        <v>3957754.1575000002</v>
      </c>
      <c r="W57" s="3">
        <v>3858425</v>
      </c>
      <c r="X57" s="3">
        <v>12244.109480364936</v>
      </c>
      <c r="Y57" s="3">
        <v>38347.300000000003</v>
      </c>
      <c r="Z57" s="3">
        <v>70259923.060000002</v>
      </c>
      <c r="AA57" s="3" t="e">
        <v>#DIV/0!</v>
      </c>
      <c r="AB57" s="3">
        <v>653056.10119255353</v>
      </c>
      <c r="AC57" s="3">
        <v>0.98750000000000004</v>
      </c>
      <c r="AD57" s="3">
        <v>0.04</v>
      </c>
      <c r="AE57" s="3">
        <v>0.48249999999999998</v>
      </c>
      <c r="AF57" s="3">
        <v>0.47</v>
      </c>
      <c r="AG57" s="3">
        <v>226.27013712855791</v>
      </c>
      <c r="AH57" s="3">
        <v>107.58635120581144</v>
      </c>
      <c r="AI57" s="3">
        <v>2418.3855041458405</v>
      </c>
      <c r="AJ57" s="3">
        <v>133.47389776782498</v>
      </c>
      <c r="AK57" s="3">
        <v>141.31126718294715</v>
      </c>
      <c r="AL57" s="3">
        <v>105.85704591500438</v>
      </c>
      <c r="AM57" s="3">
        <v>392.57316204403224</v>
      </c>
      <c r="AN57" s="3">
        <v>125.27368852505552</v>
      </c>
      <c r="AO57" s="3">
        <v>96.61336462027235</v>
      </c>
      <c r="AP57" s="3">
        <v>1144.2539745556121</v>
      </c>
      <c r="AQ57" s="3">
        <v>0.60337423022561509</v>
      </c>
      <c r="AR57" s="3">
        <v>60.337423022561509</v>
      </c>
      <c r="AS57" s="3">
        <v>0.58211314475873543</v>
      </c>
      <c r="AT57" s="3">
        <v>-3.412429323123896</v>
      </c>
      <c r="AU57" s="3">
        <v>58.211314475873543</v>
      </c>
      <c r="AV57" s="3">
        <v>-3.4124293231238991</v>
      </c>
      <c r="AW57" s="3">
        <v>-0.66457053022724866</v>
      </c>
      <c r="AX57" s="3">
        <v>-2.6582821209089946</v>
      </c>
      <c r="AY57" s="3">
        <v>111.20430804798625</v>
      </c>
      <c r="AZ57" s="3">
        <v>104.82522237970574</v>
      </c>
      <c r="BA57" s="3">
        <v>4.6782937921522221</v>
      </c>
      <c r="BB57" s="3">
        <v>0.48133969955292955</v>
      </c>
      <c r="BC57" s="3">
        <v>1.9253587982117182</v>
      </c>
      <c r="BD57" s="3">
        <v>4.6620895604576695</v>
      </c>
      <c r="BE57" s="3">
        <v>0.46889894861310566</v>
      </c>
      <c r="BF57" s="3">
        <v>1.8755957944524226</v>
      </c>
      <c r="BG57" s="3">
        <v>4.5707170817553182</v>
      </c>
      <c r="BH57" s="3">
        <v>7.042508153030548</v>
      </c>
      <c r="BI57" s="3">
        <v>-0.50521766078333374</v>
      </c>
      <c r="BJ57" s="3">
        <v>4.0999525252047579</v>
      </c>
      <c r="BK57" s="3">
        <v>-0.54109044334330181</v>
      </c>
      <c r="BL57" s="3">
        <v>-3.4720120989289893</v>
      </c>
      <c r="BM57" s="3">
        <v>4.0640797426447897</v>
      </c>
      <c r="BN57" s="3">
        <v>-3.4720120989289782</v>
      </c>
      <c r="BO57" s="3" t="e">
        <v>#NUM!</v>
      </c>
      <c r="BP57" s="3" t="e">
        <v>#NUM!</v>
      </c>
      <c r="BQ57" s="3">
        <v>4.7113691225047774</v>
      </c>
      <c r="BR57" s="3">
        <v>18.183501653673691</v>
      </c>
      <c r="BS57" s="3">
        <v>18.604018450957444</v>
      </c>
      <c r="BT57" s="3">
        <v>4.648133885420207</v>
      </c>
      <c r="BU57" s="3">
        <v>15.165769627085595</v>
      </c>
      <c r="BV57" s="3">
        <v>4.6522944144922649</v>
      </c>
      <c r="BW57" s="3" t="e">
        <v>#DIV/0!</v>
      </c>
      <c r="BX57" s="3">
        <v>9.4128002415775107</v>
      </c>
      <c r="BY57" s="3" t="e">
        <v>#DIV/0!</v>
      </c>
      <c r="BZ57" s="3">
        <v>9.0295820512400073</v>
      </c>
      <c r="CA57" s="3" t="e">
        <v>#DIV/0!</v>
      </c>
      <c r="CB57" s="3">
        <v>13.3894183175737</v>
      </c>
    </row>
    <row r="58" spans="1:80">
      <c r="A58" s="3" t="s">
        <v>58</v>
      </c>
      <c r="B58" s="3">
        <v>1928.27</v>
      </c>
      <c r="C58" s="3">
        <v>239.84333333333333</v>
      </c>
      <c r="D58" s="3">
        <v>139.01</v>
      </c>
      <c r="E58" s="3"/>
      <c r="F58" s="13"/>
      <c r="G58" s="3">
        <v>3.16</v>
      </c>
      <c r="H58" s="3">
        <v>2.06</v>
      </c>
      <c r="I58" s="3">
        <v>80118000</v>
      </c>
      <c r="J58" s="3" t="e">
        <v>#DIV/0!</v>
      </c>
      <c r="K58" s="3">
        <v>105.1</v>
      </c>
      <c r="L58" s="3">
        <v>0.14000000000000001</v>
      </c>
      <c r="M58" s="3">
        <v>1.68</v>
      </c>
      <c r="N58" s="3">
        <v>2653425</v>
      </c>
      <c r="O58" s="3">
        <v>8407.0242696914011</v>
      </c>
      <c r="P58" s="3"/>
      <c r="Q58" s="3"/>
      <c r="R58" s="3">
        <v>315620</v>
      </c>
      <c r="S58" s="3"/>
      <c r="T58" s="3">
        <v>123300000</v>
      </c>
      <c r="U58" s="3" t="e">
        <v>#DIV/0!</v>
      </c>
      <c r="V58" s="3">
        <v>3997847.68</v>
      </c>
      <c r="W58" s="3">
        <v>3884600</v>
      </c>
      <c r="X58" s="3">
        <v>12307.838540016477</v>
      </c>
      <c r="Y58" s="3">
        <v>39957.800000000003</v>
      </c>
      <c r="Z58" s="3">
        <v>77049427.006000012</v>
      </c>
      <c r="AA58" s="3" t="e">
        <v>#DIV/0!</v>
      </c>
      <c r="AB58" s="3">
        <v>712494.23993737798</v>
      </c>
      <c r="AC58" s="3">
        <v>0.79</v>
      </c>
      <c r="AD58" s="3">
        <v>3.5000000000000003E-2</v>
      </c>
      <c r="AE58" s="3">
        <v>0.51500000000000001</v>
      </c>
      <c r="AF58" s="3">
        <v>0.42</v>
      </c>
      <c r="AG58" s="3">
        <v>227.43542833476997</v>
      </c>
      <c r="AH58" s="3">
        <v>108.14042091452134</v>
      </c>
      <c r="AI58" s="3">
        <v>2468.2042455312449</v>
      </c>
      <c r="AJ58" s="3">
        <v>136.22346006184219</v>
      </c>
      <c r="AK58" s="3">
        <v>141.90477450511551</v>
      </c>
      <c r="AL58" s="3">
        <v>106.3016455078474</v>
      </c>
      <c r="AM58" s="3">
        <v>399.16839116637198</v>
      </c>
      <c r="AN58" s="3">
        <v>127.37828649227643</v>
      </c>
      <c r="AO58" s="3">
        <v>101.67921220190621</v>
      </c>
      <c r="AP58" s="3">
        <v>1203.1138751708143</v>
      </c>
      <c r="AQ58" s="3">
        <v>0.63441152440556003</v>
      </c>
      <c r="AR58" s="3">
        <v>63.441152440556003</v>
      </c>
      <c r="AS58" s="3">
        <v>0.57958667463483104</v>
      </c>
      <c r="AT58" s="3">
        <v>-0.43401701999901054</v>
      </c>
      <c r="AU58" s="3">
        <v>57.958667463483103</v>
      </c>
      <c r="AV58" s="3">
        <v>-0.43401701999901277</v>
      </c>
      <c r="AW58" s="3">
        <v>0.85605352132940293</v>
      </c>
      <c r="AX58" s="3">
        <v>3.4242140853176117</v>
      </c>
      <c r="AY58" s="3">
        <v>112.94247007908427</v>
      </c>
      <c r="AZ58" s="3">
        <v>105.75285276234079</v>
      </c>
      <c r="BA58" s="3">
        <v>4.6834305762573747</v>
      </c>
      <c r="BB58" s="3">
        <v>0.51367841051526142</v>
      </c>
      <c r="BC58" s="3">
        <v>2.0547136420610457</v>
      </c>
      <c r="BD58" s="3">
        <v>4.666280765076138</v>
      </c>
      <c r="BE58" s="3">
        <v>0.41912046184684471</v>
      </c>
      <c r="BF58" s="3">
        <v>1.6764818473873788</v>
      </c>
      <c r="BG58" s="3">
        <v>4.6218228790335818</v>
      </c>
      <c r="BH58" s="3">
        <v>7.0926683708221274</v>
      </c>
      <c r="BI58" s="3">
        <v>-0.45505744299175405</v>
      </c>
      <c r="BJ58" s="3">
        <v>4.1501127429963374</v>
      </c>
      <c r="BK58" s="3">
        <v>-0.54544005942303297</v>
      </c>
      <c r="BL58" s="3">
        <v>-0.43496160797311667</v>
      </c>
      <c r="BM58" s="3">
        <v>4.0597301265650581</v>
      </c>
      <c r="BN58" s="3">
        <v>-0.43496160797316108</v>
      </c>
      <c r="BO58" s="3" t="e">
        <v>#NUM!</v>
      </c>
      <c r="BP58" s="3" t="e">
        <v>#NUM!</v>
      </c>
      <c r="BQ58" s="3">
        <v>4.7268785747252418</v>
      </c>
      <c r="BR58" s="3">
        <v>18.199011105894154</v>
      </c>
      <c r="BS58" s="3">
        <v>18.630130968134573</v>
      </c>
      <c r="BT58" s="3">
        <v>4.6549122778829055</v>
      </c>
      <c r="BU58" s="3">
        <v>15.17253057638017</v>
      </c>
      <c r="BV58" s="3">
        <v>4.6611047940385646</v>
      </c>
      <c r="BW58" s="3" t="e">
        <v>#DIV/0!</v>
      </c>
      <c r="BX58" s="3">
        <v>9.4179916180601833</v>
      </c>
      <c r="BY58" s="3" t="e">
        <v>#DIV/0!</v>
      </c>
      <c r="BZ58" s="3">
        <v>9.0368228579744034</v>
      </c>
      <c r="CA58" s="3" t="e">
        <v>#DIV/0!</v>
      </c>
      <c r="CB58" s="3">
        <v>13.476527106793847</v>
      </c>
    </row>
    <row r="59" spans="1:80">
      <c r="A59" s="3" t="s">
        <v>59</v>
      </c>
      <c r="B59" s="3">
        <v>1914.65</v>
      </c>
      <c r="C59" s="3">
        <v>241.87</v>
      </c>
      <c r="D59" s="3">
        <v>140.19999999999999</v>
      </c>
      <c r="E59" s="3"/>
      <c r="F59" s="13"/>
      <c r="G59" s="3">
        <v>3.24</v>
      </c>
      <c r="H59" s="3">
        <v>2.2400000000000002</v>
      </c>
      <c r="I59" s="3">
        <v>80986000</v>
      </c>
      <c r="J59" s="3" t="e">
        <v>#DIV/0!</v>
      </c>
      <c r="K59" s="3">
        <v>105.56</v>
      </c>
      <c r="L59" s="3">
        <v>0.11</v>
      </c>
      <c r="M59" s="3">
        <v>1.39</v>
      </c>
      <c r="N59" s="3">
        <v>2665100</v>
      </c>
      <c r="O59" s="3">
        <v>8430.1258935914466</v>
      </c>
      <c r="P59" s="3"/>
      <c r="Q59" s="3"/>
      <c r="R59" s="3">
        <v>316140</v>
      </c>
      <c r="S59" s="3"/>
      <c r="T59" s="3">
        <v>124518000</v>
      </c>
      <c r="U59" s="3" t="e">
        <v>#DIV/0!</v>
      </c>
      <c r="V59" s="3">
        <v>3967723.855</v>
      </c>
      <c r="W59" s="3">
        <v>3901650</v>
      </c>
      <c r="X59" s="3">
        <v>12341.525906244069</v>
      </c>
      <c r="Y59" s="3">
        <v>42161.7</v>
      </c>
      <c r="Z59" s="3">
        <v>80724898.905000001</v>
      </c>
      <c r="AA59" s="3" t="e">
        <v>#DIV/0!</v>
      </c>
      <c r="AB59" s="3">
        <v>742325.17524393159</v>
      </c>
      <c r="AC59" s="3">
        <v>0.81</v>
      </c>
      <c r="AD59" s="3">
        <v>2.75E-2</v>
      </c>
      <c r="AE59" s="3">
        <v>0.56000000000000005</v>
      </c>
      <c r="AF59" s="3">
        <v>0.34749999999999998</v>
      </c>
      <c r="AG59" s="3">
        <v>228.7090667334447</v>
      </c>
      <c r="AH59" s="3">
        <v>108.74600727164267</v>
      </c>
      <c r="AI59" s="3">
        <v>2523.4920206311449</v>
      </c>
      <c r="AJ59" s="3">
        <v>139.27486556722747</v>
      </c>
      <c r="AK59" s="3">
        <v>142.39789359652076</v>
      </c>
      <c r="AL59" s="3">
        <v>106.67104372598712</v>
      </c>
      <c r="AM59" s="3">
        <v>404.71683180358457</v>
      </c>
      <c r="AN59" s="3">
        <v>129.14884467451907</v>
      </c>
      <c r="AO59" s="3">
        <v>100.96101875898071</v>
      </c>
      <c r="AP59" s="3">
        <v>1192.0914674202086</v>
      </c>
      <c r="AQ59" s="3">
        <v>0.62859932104892546</v>
      </c>
      <c r="AR59" s="3">
        <v>62.859932104892543</v>
      </c>
      <c r="AS59" s="3">
        <v>0.57965022532765531</v>
      </c>
      <c r="AT59" s="3">
        <v>1.0964829870235697E-2</v>
      </c>
      <c r="AU59" s="3">
        <v>57.965022532765531</v>
      </c>
      <c r="AV59" s="3">
        <v>1.0964829870237995E-2</v>
      </c>
      <c r="AW59" s="3">
        <v>1.2339514978602084</v>
      </c>
      <c r="AX59" s="3">
        <v>4.9358059914408337</v>
      </c>
      <c r="AY59" s="3">
        <v>114.16609103852716</v>
      </c>
      <c r="AZ59" s="3">
        <v>106.21816252462928</v>
      </c>
      <c r="BA59" s="3">
        <v>4.6890149545512747</v>
      </c>
      <c r="BB59" s="3">
        <v>0.55843782939000164</v>
      </c>
      <c r="BC59" s="3">
        <v>2.2337513175600066</v>
      </c>
      <c r="BD59" s="3">
        <v>4.6697497412148818</v>
      </c>
      <c r="BE59" s="3">
        <v>0.34689761387438622</v>
      </c>
      <c r="BF59" s="3">
        <v>1.3875904554975449</v>
      </c>
      <c r="BG59" s="3">
        <v>4.6147344894608979</v>
      </c>
      <c r="BH59" s="3">
        <v>7.0834645790942874</v>
      </c>
      <c r="BI59" s="3">
        <v>-0.46426123471959441</v>
      </c>
      <c r="BJ59" s="3">
        <v>4.1409089512684965</v>
      </c>
      <c r="BK59" s="3">
        <v>-0.54533041713526598</v>
      </c>
      <c r="BL59" s="3">
        <v>1.096422877669978E-2</v>
      </c>
      <c r="BM59" s="3">
        <v>4.0598397688528252</v>
      </c>
      <c r="BN59" s="3">
        <v>1.0964228776710883E-2</v>
      </c>
      <c r="BO59" s="3" t="e">
        <v>#NUM!</v>
      </c>
      <c r="BP59" s="3" t="e">
        <v>#NUM!</v>
      </c>
      <c r="BQ59" s="3">
        <v>4.737654327023157</v>
      </c>
      <c r="BR59" s="3">
        <v>18.209786858192071</v>
      </c>
      <c r="BS59" s="3">
        <v>18.639960841731853</v>
      </c>
      <c r="BT59" s="3">
        <v>4.6592795116351233</v>
      </c>
      <c r="BU59" s="3">
        <v>15.176910098551145</v>
      </c>
      <c r="BV59" s="3">
        <v>4.6654951160744274</v>
      </c>
      <c r="BW59" s="3" t="e">
        <v>#DIV/0!</v>
      </c>
      <c r="BX59" s="3">
        <v>9.4207249451018953</v>
      </c>
      <c r="BY59" s="3" t="e">
        <v>#DIV/0!</v>
      </c>
      <c r="BZ59" s="3">
        <v>9.0395669848810023</v>
      </c>
      <c r="CA59" s="3" t="e">
        <v>#DIV/0!</v>
      </c>
      <c r="CB59" s="3">
        <v>13.517542667718368</v>
      </c>
    </row>
    <row r="60" spans="1:80">
      <c r="A60" s="3" t="s">
        <v>60</v>
      </c>
      <c r="B60" s="3">
        <v>1922.56</v>
      </c>
      <c r="C60" s="3">
        <v>245.75</v>
      </c>
      <c r="D60" s="3">
        <v>141.93</v>
      </c>
      <c r="E60" s="3"/>
      <c r="F60" s="13"/>
      <c r="G60" s="3">
        <v>3.25</v>
      </c>
      <c r="H60" s="3">
        <v>1.84</v>
      </c>
      <c r="I60" s="3">
        <v>81812000</v>
      </c>
      <c r="J60" s="3" t="e">
        <v>#DIV/0!</v>
      </c>
      <c r="K60" s="3">
        <v>106.73</v>
      </c>
      <c r="L60" s="3">
        <v>0.08</v>
      </c>
      <c r="M60" s="3">
        <v>1.55</v>
      </c>
      <c r="N60" s="3">
        <v>2678325</v>
      </c>
      <c r="O60" s="3">
        <v>8455.5364730989986</v>
      </c>
      <c r="P60" s="3"/>
      <c r="Q60" s="3"/>
      <c r="R60" s="3">
        <v>316754</v>
      </c>
      <c r="S60" s="3"/>
      <c r="T60" s="3">
        <v>126184000</v>
      </c>
      <c r="U60" s="3" t="e">
        <v>#DIV/0!</v>
      </c>
      <c r="V60" s="3">
        <v>4055112.02</v>
      </c>
      <c r="W60" s="3">
        <v>3944975</v>
      </c>
      <c r="X60" s="3">
        <v>12454.381002291999</v>
      </c>
      <c r="Y60" s="3">
        <v>42775.9</v>
      </c>
      <c r="Z60" s="3">
        <v>82239234.304000005</v>
      </c>
      <c r="AA60" s="3" t="e">
        <v>#DIV/0!</v>
      </c>
      <c r="AB60" s="3">
        <v>752787.78590671148</v>
      </c>
      <c r="AC60" s="3">
        <v>0.8125</v>
      </c>
      <c r="AD60" s="3">
        <v>0.02</v>
      </c>
      <c r="AE60" s="3">
        <v>0.46</v>
      </c>
      <c r="AF60" s="3">
        <v>0.38750000000000001</v>
      </c>
      <c r="AG60" s="3">
        <v>229.76112844041853</v>
      </c>
      <c r="AH60" s="3">
        <v>109.24623890509221</v>
      </c>
      <c r="AI60" s="3">
        <v>2569.9242738107578</v>
      </c>
      <c r="AJ60" s="3">
        <v>141.83752309366443</v>
      </c>
      <c r="AK60" s="3">
        <v>142.94968543420728</v>
      </c>
      <c r="AL60" s="3">
        <v>107.08439402042534</v>
      </c>
      <c r="AM60" s="3">
        <v>410.98994269654014</v>
      </c>
      <c r="AN60" s="3">
        <v>131.15065176697414</v>
      </c>
      <c r="AO60" s="3">
        <v>101.37811935615697</v>
      </c>
      <c r="AP60" s="3">
        <v>1196.1524958285449</v>
      </c>
      <c r="AQ60" s="3">
        <v>0.63074073365861816</v>
      </c>
      <c r="AR60" s="3">
        <v>63.074073365861821</v>
      </c>
      <c r="AS60" s="3">
        <v>0.57753814852492369</v>
      </c>
      <c r="AT60" s="3">
        <v>-0.36437091032574703</v>
      </c>
      <c r="AU60" s="3">
        <v>57.753814852492368</v>
      </c>
      <c r="AV60" s="3">
        <v>-0.36437091032574703</v>
      </c>
      <c r="AW60" s="3">
        <v>-0.4650179666032539</v>
      </c>
      <c r="AX60" s="3">
        <v>-1.8600718664130156</v>
      </c>
      <c r="AY60" s="3">
        <v>115.33050453219053</v>
      </c>
      <c r="AZ60" s="3">
        <v>106.74524788705028</v>
      </c>
      <c r="BA60" s="3">
        <v>4.6936044068850826</v>
      </c>
      <c r="BB60" s="3">
        <v>0.45894523338079196</v>
      </c>
      <c r="BC60" s="3">
        <v>1.8357809335231678</v>
      </c>
      <c r="BD60" s="3">
        <v>4.6736172527413711</v>
      </c>
      <c r="BE60" s="3">
        <v>0.38675115264892312</v>
      </c>
      <c r="BF60" s="3">
        <v>1.5470046105956925</v>
      </c>
      <c r="BG60" s="3">
        <v>4.6188572824298157</v>
      </c>
      <c r="BH60" s="3">
        <v>7.0868654312558865</v>
      </c>
      <c r="BI60" s="3">
        <v>-0.46086038255799466</v>
      </c>
      <c r="BJ60" s="3">
        <v>4.1443098034300965</v>
      </c>
      <c r="BK60" s="3">
        <v>-0.54898078071610956</v>
      </c>
      <c r="BL60" s="3">
        <v>-0.36503635808435853</v>
      </c>
      <c r="BM60" s="3">
        <v>4.056189405271982</v>
      </c>
      <c r="BN60" s="3">
        <v>-0.36503635808431412</v>
      </c>
      <c r="BO60" s="3" t="e">
        <v>#NUM!</v>
      </c>
      <c r="BP60" s="3" t="e">
        <v>#NUM!</v>
      </c>
      <c r="BQ60" s="3">
        <v>4.7478019589112801</v>
      </c>
      <c r="BR60" s="3">
        <v>18.219934490080195</v>
      </c>
      <c r="BS60" s="3">
        <v>18.653251717149448</v>
      </c>
      <c r="BT60" s="3">
        <v>4.6703022809258732</v>
      </c>
      <c r="BU60" s="3">
        <v>15.187953175106417</v>
      </c>
      <c r="BV60" s="3">
        <v>4.6704451348372951</v>
      </c>
      <c r="BW60" s="3" t="e">
        <v>#DIV/0!</v>
      </c>
      <c r="BX60" s="3">
        <v>9.4298277277291831</v>
      </c>
      <c r="BY60" s="3" t="e">
        <v>#DIV/0!</v>
      </c>
      <c r="BZ60" s="3">
        <v>9.0425767097158865</v>
      </c>
      <c r="CA60" s="3" t="e">
        <v>#DIV/0!</v>
      </c>
      <c r="CB60" s="3">
        <v>13.531538642236868</v>
      </c>
    </row>
    <row r="61" spans="1:80">
      <c r="A61" s="3" t="s">
        <v>61</v>
      </c>
      <c r="B61" s="3">
        <v>1965.32</v>
      </c>
      <c r="C61" s="3">
        <v>244.11333333333332</v>
      </c>
      <c r="D61" s="3">
        <v>141.27000000000001</v>
      </c>
      <c r="E61" s="3"/>
      <c r="F61" s="13"/>
      <c r="G61" s="3">
        <v>3.21</v>
      </c>
      <c r="H61" s="3">
        <v>2.27</v>
      </c>
      <c r="I61" s="3">
        <v>82446000</v>
      </c>
      <c r="J61" s="3" t="e">
        <v>#DIV/0!</v>
      </c>
      <c r="K61" s="3">
        <v>107.66</v>
      </c>
      <c r="L61" s="3">
        <v>0.08</v>
      </c>
      <c r="M61" s="3">
        <v>1.23</v>
      </c>
      <c r="N61" s="3">
        <v>2702850</v>
      </c>
      <c r="O61" s="3">
        <v>8505.8140449703387</v>
      </c>
      <c r="P61" s="3"/>
      <c r="Q61" s="3"/>
      <c r="R61" s="3">
        <v>317765</v>
      </c>
      <c r="S61" s="3"/>
      <c r="T61" s="3">
        <v>127782000</v>
      </c>
      <c r="U61" s="3" t="e">
        <v>#DIV/0!</v>
      </c>
      <c r="V61" s="3">
        <v>4098195.87</v>
      </c>
      <c r="W61" s="3">
        <v>3979050</v>
      </c>
      <c r="X61" s="3">
        <v>12521.989520557645</v>
      </c>
      <c r="Y61" s="3">
        <v>43408.1</v>
      </c>
      <c r="Z61" s="3">
        <v>85310807.091999993</v>
      </c>
      <c r="AA61" s="3" t="e">
        <v>#DIV/0!</v>
      </c>
      <c r="AB61" s="3">
        <v>776497.21487713442</v>
      </c>
      <c r="AC61" s="3">
        <v>0.80249999999999999</v>
      </c>
      <c r="AD61" s="3">
        <v>0.02</v>
      </c>
      <c r="AE61" s="3">
        <v>0.5675</v>
      </c>
      <c r="AF61" s="3">
        <v>0.3075</v>
      </c>
      <c r="AG61" s="3">
        <v>231.06502284431792</v>
      </c>
      <c r="AH61" s="3">
        <v>109.86621131087864</v>
      </c>
      <c r="AI61" s="3">
        <v>2628.261554826262</v>
      </c>
      <c r="AJ61" s="3">
        <v>145.05723486789063</v>
      </c>
      <c r="AK61" s="3">
        <v>143.38925571691746</v>
      </c>
      <c r="AL61" s="3">
        <v>107.41367853203813</v>
      </c>
      <c r="AM61" s="3">
        <v>416.04511899170757</v>
      </c>
      <c r="AN61" s="3">
        <v>132.76380478370791</v>
      </c>
      <c r="AO61" s="3">
        <v>103.63288819752954</v>
      </c>
      <c r="AP61" s="3">
        <v>1219.5951104007695</v>
      </c>
      <c r="AQ61" s="3">
        <v>0.64310221094995534</v>
      </c>
      <c r="AR61" s="3">
        <v>64.310221094995541</v>
      </c>
      <c r="AS61" s="3">
        <v>0.57870661168309812</v>
      </c>
      <c r="AT61" s="3">
        <v>0.20231791807325114</v>
      </c>
      <c r="AU61" s="3">
        <v>57.870661168309809</v>
      </c>
      <c r="AV61" s="3">
        <v>0.20231791807324728</v>
      </c>
      <c r="AW61" s="3">
        <v>1.3024704466624293</v>
      </c>
      <c r="AX61" s="3">
        <v>5.2098817866497171</v>
      </c>
      <c r="AY61" s="3">
        <v>116.22425532514767</v>
      </c>
      <c r="AZ61" s="3">
        <v>107.72269730205031</v>
      </c>
      <c r="BA61" s="3">
        <v>4.699263364736761</v>
      </c>
      <c r="BB61" s="3">
        <v>0.5658957851678359</v>
      </c>
      <c r="BC61" s="3">
        <v>2.2635831406713436</v>
      </c>
      <c r="BD61" s="3">
        <v>4.6766875345985897</v>
      </c>
      <c r="BE61" s="3">
        <v>0.30702818572185819</v>
      </c>
      <c r="BF61" s="3">
        <v>1.2281127428874328</v>
      </c>
      <c r="BG61" s="3">
        <v>4.6408547330917438</v>
      </c>
      <c r="BH61" s="3">
        <v>7.1062742059233548</v>
      </c>
      <c r="BI61" s="3">
        <v>-0.4414516078905269</v>
      </c>
      <c r="BJ61" s="3">
        <v>4.1637185780975647</v>
      </c>
      <c r="BK61" s="3">
        <v>-0.54695964540609554</v>
      </c>
      <c r="BL61" s="3">
        <v>0.20211353100140217</v>
      </c>
      <c r="BM61" s="3">
        <v>4.0582105405819959</v>
      </c>
      <c r="BN61" s="3">
        <v>0.20211353100139107</v>
      </c>
      <c r="BO61" s="3" t="e">
        <v>#NUM!</v>
      </c>
      <c r="BP61" s="3" t="e">
        <v>#NUM!</v>
      </c>
      <c r="BQ61" s="3">
        <v>4.7555215603730518</v>
      </c>
      <c r="BR61" s="3">
        <v>18.227654091541968</v>
      </c>
      <c r="BS61" s="3">
        <v>18.665836244917688</v>
      </c>
      <c r="BT61" s="3">
        <v>4.6789781131328114</v>
      </c>
      <c r="BU61" s="3">
        <v>15.196553655301464</v>
      </c>
      <c r="BV61" s="3">
        <v>4.6795603075672449</v>
      </c>
      <c r="BW61" s="3" t="e">
        <v>#DIV/0!</v>
      </c>
      <c r="BX61" s="3">
        <v>9.4352415394224298</v>
      </c>
      <c r="BY61" s="3" t="e">
        <v>#DIV/0!</v>
      </c>
      <c r="BZ61" s="3">
        <v>9.0485052139440363</v>
      </c>
      <c r="CA61" s="3" t="e">
        <v>#DIV/0!</v>
      </c>
      <c r="CB61" s="3">
        <v>13.562548334799649</v>
      </c>
    </row>
    <row r="62" spans="1:80">
      <c r="A62" s="3" t="s">
        <v>62</v>
      </c>
      <c r="B62" s="3">
        <v>1881.19</v>
      </c>
      <c r="C62" s="3">
        <v>250.75666666666666</v>
      </c>
      <c r="D62" s="3">
        <v>143.11000000000001</v>
      </c>
      <c r="E62" s="3"/>
      <c r="F62" s="13"/>
      <c r="G62" s="3">
        <v>3.51</v>
      </c>
      <c r="H62" s="3">
        <v>2.76</v>
      </c>
      <c r="I62" s="3">
        <v>83239000</v>
      </c>
      <c r="J62" s="3" t="e">
        <v>#DIV/0!</v>
      </c>
      <c r="K62" s="3">
        <v>107.08</v>
      </c>
      <c r="L62" s="3">
        <v>7.0000000000000007E-2</v>
      </c>
      <c r="M62" s="3">
        <v>1.4</v>
      </c>
      <c r="N62" s="3">
        <v>2711075</v>
      </c>
      <c r="O62" s="3">
        <v>8517.6789574222094</v>
      </c>
      <c r="P62" s="3"/>
      <c r="Q62" s="3"/>
      <c r="R62" s="3">
        <v>318288</v>
      </c>
      <c r="S62" s="3"/>
      <c r="T62" s="3">
        <v>128545000</v>
      </c>
      <c r="U62" s="3" t="e">
        <v>#DIV/0!</v>
      </c>
      <c r="V62" s="3">
        <v>4157355.52</v>
      </c>
      <c r="W62" s="3">
        <v>3957925</v>
      </c>
      <c r="X62" s="3">
        <v>12435.043105615041</v>
      </c>
      <c r="Y62" s="3">
        <v>44584.7</v>
      </c>
      <c r="Z62" s="3">
        <v>83872291.792999998</v>
      </c>
      <c r="AA62" s="3" t="e">
        <v>#DIV/0!</v>
      </c>
      <c r="AB62" s="3">
        <v>758172.48798859352</v>
      </c>
      <c r="AC62" s="3">
        <v>0.87749999999999995</v>
      </c>
      <c r="AD62" s="3">
        <v>1.7500000000000002E-2</v>
      </c>
      <c r="AE62" s="3">
        <v>0.69</v>
      </c>
      <c r="AF62" s="3">
        <v>0.35</v>
      </c>
      <c r="AG62" s="3">
        <v>232.6593715019437</v>
      </c>
      <c r="AH62" s="3">
        <v>110.62428816892368</v>
      </c>
      <c r="AI62" s="3">
        <v>2700.8015737394671</v>
      </c>
      <c r="AJ62" s="3">
        <v>149.06081455024443</v>
      </c>
      <c r="AK62" s="3">
        <v>143.89111811192669</v>
      </c>
      <c r="AL62" s="3">
        <v>107.78962640690028</v>
      </c>
      <c r="AM62" s="3">
        <v>421.86975065759145</v>
      </c>
      <c r="AN62" s="3">
        <v>134.62249805067984</v>
      </c>
      <c r="AO62" s="3">
        <v>99.196646321367837</v>
      </c>
      <c r="AP62" s="3">
        <v>1163.4456447361028</v>
      </c>
      <c r="AQ62" s="3">
        <v>0.6134941506972873</v>
      </c>
      <c r="AR62" s="3">
        <v>61.349415069728721</v>
      </c>
      <c r="AS62" s="3">
        <v>0.57071264306698399</v>
      </c>
      <c r="AT62" s="3">
        <v>-1.3813508355926041</v>
      </c>
      <c r="AU62" s="3">
        <v>57.071264306698396</v>
      </c>
      <c r="AV62" s="3">
        <v>-1.3813508355926056</v>
      </c>
      <c r="AW62" s="3">
        <v>0.5939487107819108</v>
      </c>
      <c r="AX62" s="3">
        <v>2.3757948431276432</v>
      </c>
      <c r="AY62" s="3">
        <v>117.34214866712718</v>
      </c>
      <c r="AZ62" s="3">
        <v>108.05050653501158</v>
      </c>
      <c r="BA62" s="3">
        <v>4.7061396686761929</v>
      </c>
      <c r="BB62" s="3">
        <v>0.68763039394319492</v>
      </c>
      <c r="BC62" s="3">
        <v>2.7505215757727797</v>
      </c>
      <c r="BD62" s="3">
        <v>4.6801814238528454</v>
      </c>
      <c r="BE62" s="3">
        <v>0.34938892542557554</v>
      </c>
      <c r="BF62" s="3">
        <v>1.3975557017023021</v>
      </c>
      <c r="BG62" s="3">
        <v>4.5971042064750733</v>
      </c>
      <c r="BH62" s="3">
        <v>7.0591412646215081</v>
      </c>
      <c r="BI62" s="3">
        <v>-0.48858454919237293</v>
      </c>
      <c r="BJ62" s="3">
        <v>4.1165856367957181</v>
      </c>
      <c r="BK62" s="3">
        <v>-0.56086944807178363</v>
      </c>
      <c r="BL62" s="3">
        <v>-1.3909802665688087</v>
      </c>
      <c r="BM62" s="3">
        <v>4.0443007379163074</v>
      </c>
      <c r="BN62" s="3">
        <v>-1.3909802665688531</v>
      </c>
      <c r="BO62" s="3" t="e">
        <v>#NUM!</v>
      </c>
      <c r="BP62" s="3" t="e">
        <v>#NUM!</v>
      </c>
      <c r="BQ62" s="3">
        <v>4.7650940147935614</v>
      </c>
      <c r="BR62" s="3">
        <v>18.237226545962475</v>
      </c>
      <c r="BS62" s="3">
        <v>18.671789595548276</v>
      </c>
      <c r="BT62" s="3">
        <v>4.6735762186521521</v>
      </c>
      <c r="BU62" s="3">
        <v>15.191230456000991</v>
      </c>
      <c r="BV62" s="3">
        <v>4.6825987709105465</v>
      </c>
      <c r="BW62" s="3" t="e">
        <v>#DIV/0!</v>
      </c>
      <c r="BX62" s="3">
        <v>9.4282738227063696</v>
      </c>
      <c r="BY62" s="3" t="e">
        <v>#DIV/0!</v>
      </c>
      <c r="BZ62" s="3">
        <v>9.0498991598717513</v>
      </c>
      <c r="CA62" s="3" t="e">
        <v>#DIV/0!</v>
      </c>
      <c r="CB62" s="3">
        <v>13.538666195450592</v>
      </c>
    </row>
    <row r="63" spans="1:80">
      <c r="A63" s="3" t="s">
        <v>63</v>
      </c>
      <c r="B63" s="3">
        <v>2028.48</v>
      </c>
      <c r="C63" s="3">
        <v>245.31999999999996</v>
      </c>
      <c r="D63" s="3">
        <v>143.96</v>
      </c>
      <c r="E63" s="3"/>
      <c r="F63" s="13"/>
      <c r="G63" s="3">
        <v>4.1500000000000004</v>
      </c>
      <c r="H63" s="3">
        <v>2.92</v>
      </c>
      <c r="I63" s="3">
        <v>84250000</v>
      </c>
      <c r="J63" s="3" t="e">
        <v>#DIV/0!</v>
      </c>
      <c r="K63" s="3">
        <v>108.29</v>
      </c>
      <c r="L63" s="3">
        <v>0.09</v>
      </c>
      <c r="M63" s="3">
        <v>2.0499999999999998</v>
      </c>
      <c r="N63" s="3">
        <v>2728150</v>
      </c>
      <c r="O63" s="3">
        <v>8556.6738700197275</v>
      </c>
      <c r="P63" s="3"/>
      <c r="Q63" s="3"/>
      <c r="R63" s="3">
        <v>318833</v>
      </c>
      <c r="S63" s="3"/>
      <c r="T63" s="3">
        <v>129687000</v>
      </c>
      <c r="U63" s="3" t="e">
        <v>#DIV/0!</v>
      </c>
      <c r="V63" s="3">
        <v>4245785.1550000003</v>
      </c>
      <c r="W63" s="3">
        <v>4002600</v>
      </c>
      <c r="X63" s="3">
        <v>12553.907531529045</v>
      </c>
      <c r="Y63" s="3">
        <v>46218.7</v>
      </c>
      <c r="Z63" s="3">
        <v>93753708.57599999</v>
      </c>
      <c r="AA63" s="3" t="e">
        <v>#DIV/0!</v>
      </c>
      <c r="AB63" s="3">
        <v>841354.7148789654</v>
      </c>
      <c r="AC63" s="3">
        <v>1.0375000000000001</v>
      </c>
      <c r="AD63" s="3">
        <v>2.2499999999999999E-2</v>
      </c>
      <c r="AE63" s="3">
        <v>0.73</v>
      </c>
      <c r="AF63" s="3">
        <v>0.51249999999999996</v>
      </c>
      <c r="AG63" s="3">
        <v>234.35778491390789</v>
      </c>
      <c r="AH63" s="3">
        <v>111.43184547255684</v>
      </c>
      <c r="AI63" s="3">
        <v>2779.6649796926595</v>
      </c>
      <c r="AJ63" s="3">
        <v>153.41339033511156</v>
      </c>
      <c r="AK63" s="3">
        <v>144.62856009225032</v>
      </c>
      <c r="AL63" s="3">
        <v>108.34204824223565</v>
      </c>
      <c r="AM63" s="3">
        <v>430.51808054607204</v>
      </c>
      <c r="AN63" s="3">
        <v>137.38225926071874</v>
      </c>
      <c r="AO63" s="3">
        <v>106.96336527940731</v>
      </c>
      <c r="AP63" s="3">
        <v>1251.8301522763609</v>
      </c>
      <c r="AQ63" s="3">
        <v>0.66010000515515299</v>
      </c>
      <c r="AR63" s="3">
        <v>66.010000515515301</v>
      </c>
      <c r="AS63" s="3">
        <v>0.58682537094407317</v>
      </c>
      <c r="AT63" s="3">
        <v>2.8232645750583165</v>
      </c>
      <c r="AU63" s="3">
        <v>58.682537094407316</v>
      </c>
      <c r="AV63" s="3">
        <v>2.8232645750583214</v>
      </c>
      <c r="AW63" s="3">
        <v>-2.1186440677966156</v>
      </c>
      <c r="AX63" s="3">
        <v>-8.4745762711864625</v>
      </c>
      <c r="AY63" s="3">
        <v>118.76735695053358</v>
      </c>
      <c r="AZ63" s="3">
        <v>108.73103451711657</v>
      </c>
      <c r="BA63" s="3">
        <v>4.7134131526426915</v>
      </c>
      <c r="BB63" s="3">
        <v>0.72734839664985174</v>
      </c>
      <c r="BC63" s="3">
        <v>2.9093935865994069</v>
      </c>
      <c r="BD63" s="3">
        <v>4.6852933357390212</v>
      </c>
      <c r="BE63" s="3">
        <v>0.51119118861757684</v>
      </c>
      <c r="BF63" s="3">
        <v>2.0447647544703074</v>
      </c>
      <c r="BG63" s="3">
        <v>4.6724863952700115</v>
      </c>
      <c r="BH63" s="3">
        <v>7.1323618813361245</v>
      </c>
      <c r="BI63" s="3">
        <v>-0.41536393247775738</v>
      </c>
      <c r="BJ63" s="3">
        <v>4.1898062535103344</v>
      </c>
      <c r="BK63" s="3">
        <v>-0.53302799754695285</v>
      </c>
      <c r="BL63" s="3">
        <v>2.784145052483078</v>
      </c>
      <c r="BM63" s="3">
        <v>4.0721421884411386</v>
      </c>
      <c r="BN63" s="3">
        <v>2.7841450524831224</v>
      </c>
      <c r="BO63" s="3" t="e">
        <v>#NUM!</v>
      </c>
      <c r="BP63" s="3" t="e">
        <v>#NUM!</v>
      </c>
      <c r="BQ63" s="3">
        <v>4.7771665960278309</v>
      </c>
      <c r="BR63" s="3">
        <v>18.249299127196746</v>
      </c>
      <c r="BS63" s="3">
        <v>18.680634412960174</v>
      </c>
      <c r="BT63" s="3">
        <v>4.6848128136402885</v>
      </c>
      <c r="BU63" s="3">
        <v>15.202454707925662</v>
      </c>
      <c r="BV63" s="3">
        <v>4.6888772595152695</v>
      </c>
      <c r="BW63" s="3" t="e">
        <v>#DIV/0!</v>
      </c>
      <c r="BX63" s="3">
        <v>9.437787253192317</v>
      </c>
      <c r="BY63" s="3" t="e">
        <v>#DIV/0!</v>
      </c>
      <c r="BZ63" s="3">
        <v>9.05446682703775</v>
      </c>
      <c r="CA63" s="3" t="e">
        <v>#DIV/0!</v>
      </c>
      <c r="CB63" s="3">
        <v>13.6427686275337</v>
      </c>
    </row>
    <row r="64" spans="1:80">
      <c r="A64" s="3" t="s">
        <v>64</v>
      </c>
      <c r="B64" s="3">
        <v>2392.46</v>
      </c>
      <c r="C64" s="3">
        <v>243.22666666666669</v>
      </c>
      <c r="D64" s="3">
        <v>140.91</v>
      </c>
      <c r="E64" s="3"/>
      <c r="F64" s="13"/>
      <c r="G64" s="3">
        <v>4.53</v>
      </c>
      <c r="H64" s="3">
        <v>3.54</v>
      </c>
      <c r="I64" s="3">
        <v>85677000</v>
      </c>
      <c r="J64" s="3" t="e">
        <v>#DIV/0!</v>
      </c>
      <c r="K64" s="3">
        <v>109.61</v>
      </c>
      <c r="L64" s="3">
        <v>0.09</v>
      </c>
      <c r="M64" s="3">
        <v>1.78</v>
      </c>
      <c r="N64" s="3">
        <v>2749875</v>
      </c>
      <c r="O64" s="3">
        <v>8607.6157385670031</v>
      </c>
      <c r="P64" s="3"/>
      <c r="Q64" s="3"/>
      <c r="R64" s="3">
        <v>319470</v>
      </c>
      <c r="S64" s="3"/>
      <c r="T64" s="3">
        <v>130605000</v>
      </c>
      <c r="U64" s="3" t="e">
        <v>#DIV/0!</v>
      </c>
      <c r="V64" s="3">
        <v>4292435.8925000001</v>
      </c>
      <c r="W64" s="3">
        <v>4051400</v>
      </c>
      <c r="X64" s="3">
        <v>12681.628947945035</v>
      </c>
      <c r="Y64" s="3">
        <v>46425</v>
      </c>
      <c r="Z64" s="3">
        <v>111069955.5</v>
      </c>
      <c r="AA64" s="3" t="e">
        <v>#DIV/0!</v>
      </c>
      <c r="AB64" s="3">
        <v>988008.48976608715</v>
      </c>
      <c r="AC64" s="3">
        <v>1.1325000000000001</v>
      </c>
      <c r="AD64" s="3">
        <v>2.2499999999999999E-2</v>
      </c>
      <c r="AE64" s="3">
        <v>0.88500000000000001</v>
      </c>
      <c r="AF64" s="3">
        <v>0.44500000000000001</v>
      </c>
      <c r="AG64" s="3">
        <v>236.43185131039598</v>
      </c>
      <c r="AH64" s="3">
        <v>112.41801730498896</v>
      </c>
      <c r="AI64" s="3">
        <v>2878.0651199737799</v>
      </c>
      <c r="AJ64" s="3">
        <v>158.84422435297452</v>
      </c>
      <c r="AK64" s="3">
        <v>145.27215718466084</v>
      </c>
      <c r="AL64" s="3">
        <v>108.82417035691361</v>
      </c>
      <c r="AM64" s="3">
        <v>438.18130237979216</v>
      </c>
      <c r="AN64" s="3">
        <v>139.82766347555955</v>
      </c>
      <c r="AO64" s="3">
        <v>126.1563204450479</v>
      </c>
      <c r="AP64" s="3">
        <v>1470.0127045138588</v>
      </c>
      <c r="AQ64" s="3">
        <v>0.77514940190825288</v>
      </c>
      <c r="AR64" s="3">
        <v>77.514940190825271</v>
      </c>
      <c r="AS64" s="3">
        <v>0.57933614735226391</v>
      </c>
      <c r="AT64" s="3">
        <v>-1.2762269599490461</v>
      </c>
      <c r="AU64" s="3">
        <v>57.933614735226392</v>
      </c>
      <c r="AV64" s="3">
        <v>-1.2762269599490423</v>
      </c>
      <c r="AW64" s="3">
        <v>3.0161095734866139</v>
      </c>
      <c r="AX64" s="3">
        <v>12.064438293946456</v>
      </c>
      <c r="AY64" s="3">
        <v>120.77900108547021</v>
      </c>
      <c r="AZ64" s="3">
        <v>109.59688929961912</v>
      </c>
      <c r="BA64" s="3">
        <v>4.7222242209212411</v>
      </c>
      <c r="BB64" s="3">
        <v>0.88110682785496053</v>
      </c>
      <c r="BC64" s="3">
        <v>3.5244273114198421</v>
      </c>
      <c r="BD64" s="3">
        <v>4.6897334637650427</v>
      </c>
      <c r="BE64" s="3">
        <v>0.44401280260215614</v>
      </c>
      <c r="BF64" s="3">
        <v>1.7760512104086246</v>
      </c>
      <c r="BG64" s="3">
        <v>4.8375217764482858</v>
      </c>
      <c r="BH64" s="3">
        <v>7.2930263222618699</v>
      </c>
      <c r="BI64" s="3">
        <v>-0.25469949155201171</v>
      </c>
      <c r="BJ64" s="3">
        <v>4.3504706944360798</v>
      </c>
      <c r="BK64" s="3">
        <v>-0.54587240449678009</v>
      </c>
      <c r="BL64" s="3">
        <v>-1.2844406949827247</v>
      </c>
      <c r="BM64" s="3">
        <v>4.0592977814913116</v>
      </c>
      <c r="BN64" s="3">
        <v>-1.2844406949827025</v>
      </c>
      <c r="BO64" s="3" t="e">
        <v>#NUM!</v>
      </c>
      <c r="BP64" s="3" t="e">
        <v>#NUM!</v>
      </c>
      <c r="BQ64" s="3">
        <v>4.793962438316246</v>
      </c>
      <c r="BR64" s="3">
        <v>18.26609496948516</v>
      </c>
      <c r="BS64" s="3">
        <v>18.687688058912961</v>
      </c>
      <c r="BT64" s="3">
        <v>4.6969286112276318</v>
      </c>
      <c r="BU64" s="3">
        <v>15.214573058361843</v>
      </c>
      <c r="BV64" s="3">
        <v>4.6968089918083846</v>
      </c>
      <c r="BW64" s="3" t="e">
        <v>#DIV/0!</v>
      </c>
      <c r="BX64" s="3">
        <v>9.4479096856664402</v>
      </c>
      <c r="BY64" s="3" t="e">
        <v>#DIV/0!</v>
      </c>
      <c r="BZ64" s="3">
        <v>9.0604026413688086</v>
      </c>
      <c r="CA64" s="3" t="e">
        <v>#DIV/0!</v>
      </c>
      <c r="CB64" s="3">
        <v>13.803446569573742</v>
      </c>
    </row>
    <row r="65" spans="1:80">
      <c r="A65" s="47" t="s">
        <v>65</v>
      </c>
      <c r="B65" s="47">
        <v>2576.0500000000002</v>
      </c>
      <c r="C65" s="47">
        <v>249.25666666666666</v>
      </c>
      <c r="D65" s="47">
        <v>145.16</v>
      </c>
      <c r="E65" s="47"/>
      <c r="F65" s="48"/>
      <c r="G65" s="47">
        <v>4.51</v>
      </c>
      <c r="H65" s="47">
        <v>4.25</v>
      </c>
      <c r="I65" s="47">
        <v>86671952.55919306</v>
      </c>
      <c r="J65" s="47" t="e">
        <v>#DIV/0!</v>
      </c>
      <c r="K65" s="47">
        <v>110.22</v>
      </c>
      <c r="L65" s="47">
        <v>0.1</v>
      </c>
      <c r="M65" s="47">
        <v>1.24</v>
      </c>
      <c r="N65" s="47">
        <v>2779900</v>
      </c>
      <c r="O65" s="47">
        <v>8684.4736019993761</v>
      </c>
      <c r="P65" s="47"/>
      <c r="Q65" s="47"/>
      <c r="R65" s="47">
        <v>320100</v>
      </c>
      <c r="S65" s="47"/>
      <c r="T65" s="47">
        <v>131734660.86518298</v>
      </c>
      <c r="U65" s="47" t="e">
        <v>#DIV/0!</v>
      </c>
      <c r="V65" s="47">
        <v>4352503.4375</v>
      </c>
      <c r="W65" s="47">
        <v>4073675</v>
      </c>
      <c r="X65" s="47">
        <v>12726.257419556388</v>
      </c>
      <c r="Y65" s="47">
        <v>46025.9</v>
      </c>
      <c r="Z65" s="47">
        <v>118565019.69500001</v>
      </c>
      <c r="AA65" s="47" t="e">
        <v>#DIV/0!</v>
      </c>
      <c r="AB65" s="47">
        <v>1043591.7065005107</v>
      </c>
      <c r="AC65" s="47">
        <v>1.1274999999999999</v>
      </c>
      <c r="AD65" s="47">
        <v>2.5000000000000001E-2</v>
      </c>
      <c r="AE65" s="47">
        <v>1.0625</v>
      </c>
      <c r="AF65" s="47">
        <v>0.31</v>
      </c>
      <c r="AG65" s="47">
        <v>238.94393973056896</v>
      </c>
      <c r="AH65" s="47">
        <v>113.61245873885449</v>
      </c>
      <c r="AI65" s="47">
        <v>3000.3828875726654</v>
      </c>
      <c r="AJ65" s="47">
        <v>165.59510388797594</v>
      </c>
      <c r="AK65" s="47">
        <v>145.72250087193331</v>
      </c>
      <c r="AL65" s="47">
        <v>109.16152528502006</v>
      </c>
      <c r="AM65" s="47">
        <v>443.61475052930155</v>
      </c>
      <c r="AN65" s="47">
        <v>141.56152650265648</v>
      </c>
      <c r="AO65" s="47">
        <v>135.83716730163334</v>
      </c>
      <c r="AP65" s="47">
        <v>1571.0314678599025</v>
      </c>
      <c r="AQ65" s="47">
        <v>0.82841740003422348</v>
      </c>
      <c r="AR65" s="47">
        <v>82.841740003422359</v>
      </c>
      <c r="AS65" s="47">
        <v>0.58237158484560758</v>
      </c>
      <c r="AT65" s="47">
        <v>0.52395099239301968</v>
      </c>
      <c r="AU65" s="47">
        <v>58.237158484560759</v>
      </c>
      <c r="AV65" s="47">
        <v>0.52395099239301812</v>
      </c>
      <c r="AW65" s="47">
        <v>0.69847116578358737</v>
      </c>
      <c r="AX65" s="47">
        <v>2.7938846631343495</v>
      </c>
      <c r="AY65" s="47">
        <v>122.1815872664379</v>
      </c>
      <c r="AZ65" s="47">
        <v>110.79354245702487</v>
      </c>
      <c r="BA65" s="47">
        <v>4.7327931722704752</v>
      </c>
      <c r="BB65" s="47">
        <v>1.056895134923419</v>
      </c>
      <c r="BC65" s="47">
        <v>4.2275805396936761</v>
      </c>
      <c r="BD65" s="47">
        <v>4.6928286686723455</v>
      </c>
      <c r="BE65" s="47">
        <v>0.3095204907302751</v>
      </c>
      <c r="BF65" s="47">
        <v>1.2380819629211004</v>
      </c>
      <c r="BG65" s="47">
        <v>4.9114568691479716</v>
      </c>
      <c r="BH65" s="3">
        <v>7.3594876685196242</v>
      </c>
      <c r="BI65" s="3">
        <v>-0.18823814529425756</v>
      </c>
      <c r="BJ65" s="3">
        <v>4.4169320406938342</v>
      </c>
      <c r="BK65" s="3">
        <v>-0.54064657304677488</v>
      </c>
      <c r="BL65" s="3">
        <v>0.52258314500052139</v>
      </c>
      <c r="BM65" s="3">
        <v>4.0645236129413167</v>
      </c>
      <c r="BN65" s="3">
        <v>0.52258314500051029</v>
      </c>
      <c r="BO65" s="3" t="e">
        <v>#NUM!</v>
      </c>
      <c r="BP65" s="3" t="e">
        <v>#NUM!</v>
      </c>
      <c r="BQ65" s="3">
        <v>4.8055083583505107</v>
      </c>
      <c r="BR65" s="3">
        <v>18.277640889519425</v>
      </c>
      <c r="BS65" s="3">
        <v>18.696300312536987</v>
      </c>
      <c r="BT65" s="3">
        <v>4.7024783684550897</v>
      </c>
      <c r="BU65" s="3">
        <v>15.220056098409048</v>
      </c>
      <c r="BV65" s="3">
        <v>4.7076684915409928</v>
      </c>
      <c r="BW65" s="3" t="e">
        <v>#DIV/0!</v>
      </c>
      <c r="BX65" s="3">
        <v>9.45142265143323</v>
      </c>
      <c r="BY65" s="3" t="e">
        <v>#DIV/0!</v>
      </c>
      <c r="BZ65" s="3">
        <v>9.0692920668210011</v>
      </c>
      <c r="CA65" s="3" t="e">
        <v>#DIV/0!</v>
      </c>
      <c r="CB65" s="3">
        <v>13.858178885203273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workbookViewId="0">
      <selection activeCell="M1" sqref="M1"/>
    </sheetView>
  </sheetViews>
  <sheetFormatPr defaultRowHeight="15"/>
  <cols>
    <col min="1" max="1" width="7" bestFit="1" customWidth="1"/>
    <col min="2" max="2" width="18.5703125" bestFit="1" customWidth="1"/>
    <col min="3" max="3" width="11" bestFit="1" customWidth="1"/>
    <col min="4" max="4" width="14" bestFit="1" customWidth="1"/>
    <col min="5" max="5" width="11" bestFit="1" customWidth="1"/>
    <col min="6" max="6" width="30.42578125" bestFit="1" customWidth="1"/>
    <col min="7" max="7" width="6.85546875" bestFit="1" customWidth="1"/>
    <col min="8" max="8" width="9.42578125" bestFit="1" customWidth="1"/>
    <col min="9" max="9" width="8.85546875" bestFit="1" customWidth="1"/>
    <col min="10" max="10" width="32.42578125" bestFit="1" customWidth="1"/>
    <col min="11" max="11" width="11.42578125" bestFit="1" customWidth="1"/>
    <col min="12" max="12" width="25.85546875" bestFit="1" customWidth="1"/>
    <col min="13" max="13" width="18.140625" bestFit="1" customWidth="1"/>
  </cols>
  <sheetData>
    <row r="1" spans="1:13">
      <c r="A1" s="3" t="s">
        <v>1</v>
      </c>
      <c r="B1" s="3" t="s">
        <v>162</v>
      </c>
      <c r="C1" s="3" t="s">
        <v>82</v>
      </c>
      <c r="D1" s="3" t="s">
        <v>161</v>
      </c>
      <c r="E1" s="3" t="s">
        <v>118</v>
      </c>
      <c r="F1" s="3" t="s">
        <v>164</v>
      </c>
      <c r="G1" s="3" t="s">
        <v>80</v>
      </c>
      <c r="H1" s="3" t="s">
        <v>84</v>
      </c>
      <c r="I1" s="3" t="s">
        <v>81</v>
      </c>
      <c r="J1" s="3" t="s">
        <v>142</v>
      </c>
      <c r="K1" s="3" t="s">
        <v>83</v>
      </c>
      <c r="L1" s="3" t="s">
        <v>165</v>
      </c>
      <c r="M1" s="3" t="s">
        <v>147</v>
      </c>
    </row>
    <row r="2" spans="1:13">
      <c r="A2" s="3" t="s">
        <v>2</v>
      </c>
      <c r="B2" s="3">
        <v>4.3927588767375765</v>
      </c>
      <c r="C2" s="3">
        <v>1.7742782152230907</v>
      </c>
      <c r="D2" s="3">
        <v>7.3018711567366461</v>
      </c>
      <c r="E2" s="3">
        <v>6.5362424173685096E-2</v>
      </c>
      <c r="F2" s="20">
        <v>18.068280044655467</v>
      </c>
      <c r="G2" s="3">
        <v>3.83</v>
      </c>
      <c r="H2" s="3">
        <v>6.0125000000000002</v>
      </c>
      <c r="I2" s="3">
        <v>0.41499999999999998</v>
      </c>
      <c r="J2" s="3">
        <v>14.902783801962389</v>
      </c>
      <c r="K2" s="3">
        <v>1.1825000000000001</v>
      </c>
      <c r="L2" s="20">
        <v>17.682723992988905</v>
      </c>
      <c r="M2" s="3">
        <v>12.503427935219973</v>
      </c>
    </row>
    <row r="3" spans="1:13">
      <c r="A3" s="3" t="s">
        <v>3</v>
      </c>
      <c r="B3" s="3">
        <v>4.5145341963504437</v>
      </c>
      <c r="C3" s="3">
        <v>8.0874767897668676</v>
      </c>
      <c r="D3" s="3">
        <v>7.4041413512563121</v>
      </c>
      <c r="E3" s="3">
        <v>3.0584704821245413E-2</v>
      </c>
      <c r="F3" s="20">
        <v>18.070318842181567</v>
      </c>
      <c r="G3" s="3">
        <v>2.5049999999999999</v>
      </c>
      <c r="H3" s="3">
        <v>4.8724999999999996</v>
      </c>
      <c r="I3" s="3">
        <v>0.52500000000000002</v>
      </c>
      <c r="J3" s="3">
        <v>14.910992953623456</v>
      </c>
      <c r="K3" s="3">
        <v>1.1850000000000001</v>
      </c>
      <c r="L3" s="20">
        <v>17.686104817620134</v>
      </c>
      <c r="M3" s="3">
        <v>12.558997189843184</v>
      </c>
    </row>
    <row r="4" spans="1:13">
      <c r="A4" s="3" t="s">
        <v>4</v>
      </c>
      <c r="B4" s="3">
        <v>4.6669447633412222</v>
      </c>
      <c r="C4" s="3">
        <v>7.5205191830501894</v>
      </c>
      <c r="D4" s="3">
        <v>7.5398164665970615</v>
      </c>
      <c r="E4" s="3">
        <v>-4.3757174930089709E-2</v>
      </c>
      <c r="F4" s="20">
        <v>18.073051720684845</v>
      </c>
      <c r="G4" s="3">
        <v>2.2825000000000002</v>
      </c>
      <c r="H4" s="3">
        <v>4.7275</v>
      </c>
      <c r="I4" s="3">
        <v>0.58499999999999996</v>
      </c>
      <c r="J4" s="3">
        <v>14.923503708438135</v>
      </c>
      <c r="K4" s="3">
        <v>1.2725</v>
      </c>
      <c r="L4" s="20">
        <v>17.68945011117297</v>
      </c>
      <c r="M4" s="3">
        <v>12.63960495723374</v>
      </c>
    </row>
    <row r="5" spans="1:13">
      <c r="A5" s="3" t="s">
        <v>5</v>
      </c>
      <c r="B5" s="3">
        <v>4.5931520953165741</v>
      </c>
      <c r="C5" s="3">
        <v>-0.17752529735487466</v>
      </c>
      <c r="D5" s="3">
        <v>7.4493487407034786</v>
      </c>
      <c r="E5" s="3">
        <v>-3.4060325586404275E-2</v>
      </c>
      <c r="F5" s="20">
        <v>18.075040189213833</v>
      </c>
      <c r="G5" s="3">
        <v>2.3475000000000001</v>
      </c>
      <c r="H5" s="3">
        <v>3.1974999999999998</v>
      </c>
      <c r="I5" s="3">
        <v>0.65500000000000003</v>
      </c>
      <c r="J5" s="3">
        <v>14.940707976225294</v>
      </c>
      <c r="K5" s="3">
        <v>1.325</v>
      </c>
      <c r="L5" s="20">
        <v>17.69294880806363</v>
      </c>
      <c r="M5" s="3">
        <v>12.556023778162634</v>
      </c>
    </row>
    <row r="6" spans="1:13">
      <c r="A6" s="3" t="s">
        <v>6</v>
      </c>
      <c r="B6" s="3">
        <v>4.6338287039025667</v>
      </c>
      <c r="C6" s="3">
        <v>3.69909301084832</v>
      </c>
      <c r="D6" s="3">
        <v>7.4759399157260962</v>
      </c>
      <c r="E6" s="3">
        <v>-8.3279641561409629E-2</v>
      </c>
      <c r="F6" s="3">
        <v>18.078021406636594</v>
      </c>
      <c r="G6" s="3">
        <v>2.2400000000000002</v>
      </c>
      <c r="H6" s="3">
        <v>2.2574999999999998</v>
      </c>
      <c r="I6" s="3">
        <v>0.81</v>
      </c>
      <c r="J6" s="3">
        <v>14.943608830688769</v>
      </c>
      <c r="K6" s="3">
        <v>1.4175</v>
      </c>
      <c r="L6" s="3">
        <v>17.696847526060054</v>
      </c>
      <c r="M6" s="3">
        <v>12.593967321728131</v>
      </c>
    </row>
    <row r="7" spans="1:13">
      <c r="A7" s="3" t="s">
        <v>7</v>
      </c>
      <c r="B7" s="3">
        <v>4.7255895058343027</v>
      </c>
      <c r="C7" s="3">
        <v>5.9852512433544725</v>
      </c>
      <c r="D7" s="3">
        <v>7.5515909729335506</v>
      </c>
      <c r="E7" s="3">
        <v>-8.4110777661906361E-2</v>
      </c>
      <c r="F7" s="3">
        <v>18.078472085479216</v>
      </c>
      <c r="G7" s="3">
        <v>2.4674999999999998</v>
      </c>
      <c r="H7" s="3">
        <v>2.64</v>
      </c>
      <c r="I7" s="3">
        <v>0.83</v>
      </c>
      <c r="J7" s="3">
        <v>14.962317595482052</v>
      </c>
      <c r="K7" s="3">
        <v>1.5674999999999999</v>
      </c>
      <c r="L7" s="3">
        <v>17.69962779413871</v>
      </c>
      <c r="M7" s="3">
        <v>12.672800137624607</v>
      </c>
    </row>
    <row r="8" spans="1:13">
      <c r="A8" s="3" t="s">
        <v>8</v>
      </c>
      <c r="B8" s="3">
        <v>4.7590696096745919</v>
      </c>
      <c r="C8" s="3">
        <v>0.60679611650484855</v>
      </c>
      <c r="D8" s="3">
        <v>7.5710679686326472</v>
      </c>
      <c r="E8" s="3">
        <v>-7.5851712166323679E-2</v>
      </c>
      <c r="F8" s="3">
        <v>18.083976480414989</v>
      </c>
      <c r="G8" s="3">
        <v>2.2974999999999999</v>
      </c>
      <c r="H8" s="3">
        <v>3.0750000000000002</v>
      </c>
      <c r="I8" s="3">
        <v>0.875</v>
      </c>
      <c r="J8" s="3">
        <v>14.963523935260572</v>
      </c>
      <c r="K8" s="3">
        <v>1.63</v>
      </c>
      <c r="L8" s="3">
        <v>17.702830950752048</v>
      </c>
      <c r="M8" s="3">
        <v>12.712687995880701</v>
      </c>
    </row>
    <row r="9" spans="1:13">
      <c r="A9" s="3" t="s">
        <v>9</v>
      </c>
      <c r="B9" s="3">
        <v>4.747739537756579</v>
      </c>
      <c r="C9" s="3">
        <v>1.9863289103337456</v>
      </c>
      <c r="D9" s="3">
        <v>7.5463677589798355</v>
      </c>
      <c r="E9" s="3">
        <v>-2.5721827684238415E-2</v>
      </c>
      <c r="F9" s="3">
        <v>18.082981755178331</v>
      </c>
      <c r="G9" s="3">
        <v>2.2124999999999999</v>
      </c>
      <c r="H9" s="3">
        <v>2.8975</v>
      </c>
      <c r="I9" s="3">
        <v>0.85499999999999998</v>
      </c>
      <c r="J9" s="3">
        <v>14.96918693928229</v>
      </c>
      <c r="K9" s="3">
        <v>1.6174999999999999</v>
      </c>
      <c r="L9" s="3">
        <v>17.706943025776411</v>
      </c>
      <c r="M9" s="3">
        <v>12.726610067109341</v>
      </c>
    </row>
    <row r="10" spans="1:13">
      <c r="A10" s="3" t="s">
        <v>10</v>
      </c>
      <c r="B10" s="3">
        <v>4.8023735799083527</v>
      </c>
      <c r="C10" s="3">
        <v>3.0594543447405753</v>
      </c>
      <c r="D10" s="3">
        <v>7.5893688911437991</v>
      </c>
      <c r="E10" s="3">
        <v>-3.7777472914754407E-3</v>
      </c>
      <c r="F10" s="3">
        <v>18.089924141927035</v>
      </c>
      <c r="G10" s="3">
        <v>2.0274999999999999</v>
      </c>
      <c r="H10" s="3">
        <v>2.8149999999999999</v>
      </c>
      <c r="I10" s="3">
        <v>0.84750000000000003</v>
      </c>
      <c r="J10" s="3">
        <v>14.966343627438066</v>
      </c>
      <c r="K10" s="3">
        <v>1.3975</v>
      </c>
      <c r="L10" s="3">
        <v>17.712440229944765</v>
      </c>
      <c r="M10" s="3">
        <v>12.792312528831628</v>
      </c>
    </row>
    <row r="11" spans="1:13">
      <c r="A11" s="3" t="s">
        <v>11</v>
      </c>
      <c r="B11" s="3">
        <v>4.8004234843857372</v>
      </c>
      <c r="C11" s="3">
        <v>9.1813312930377755E-2</v>
      </c>
      <c r="D11" s="3">
        <v>7.5762019737558877</v>
      </c>
      <c r="E11" s="3">
        <v>-5.924775446128086E-3</v>
      </c>
      <c r="F11" s="3">
        <v>18.092551606685401</v>
      </c>
      <c r="G11" s="3">
        <v>1.98</v>
      </c>
      <c r="H11" s="3">
        <v>2.7774999999999999</v>
      </c>
      <c r="I11" s="3">
        <v>0.84250000000000003</v>
      </c>
      <c r="J11" s="3">
        <v>14.97162888522903</v>
      </c>
      <c r="K11" s="3">
        <v>1.08</v>
      </c>
      <c r="L11" s="3">
        <v>17.714245669065484</v>
      </c>
      <c r="M11" s="3">
        <v>12.769375440316891</v>
      </c>
    </row>
    <row r="12" spans="1:13">
      <c r="A12" s="3" t="s">
        <v>12</v>
      </c>
      <c r="B12" s="3">
        <v>4.8104196399771553</v>
      </c>
      <c r="C12" s="3">
        <v>0.34398410029048421</v>
      </c>
      <c r="D12" s="3">
        <v>7.5730244634021888</v>
      </c>
      <c r="E12" s="3">
        <v>4.9918303719465769E-2</v>
      </c>
      <c r="F12" s="3">
        <v>18.100792234030816</v>
      </c>
      <c r="G12" s="3">
        <v>2.0074999999999998</v>
      </c>
      <c r="H12" s="3">
        <v>2.58</v>
      </c>
      <c r="I12" s="3">
        <v>0.67249999999999999</v>
      </c>
      <c r="J12" s="3">
        <v>14.96846108380611</v>
      </c>
      <c r="K12" s="3">
        <v>0.87250000000000005</v>
      </c>
      <c r="L12" s="3">
        <v>17.715845523597228</v>
      </c>
      <c r="M12" s="3">
        <v>12.810989298741447</v>
      </c>
    </row>
    <row r="13" spans="1:13">
      <c r="A13" s="3" t="s">
        <v>13</v>
      </c>
      <c r="B13" s="3">
        <v>4.7986868678326253</v>
      </c>
      <c r="C13" s="3">
        <v>-1.0360326045555035</v>
      </c>
      <c r="D13" s="3">
        <v>7.5465937177760321</v>
      </c>
      <c r="E13" s="3">
        <v>0.11343127811168084</v>
      </c>
      <c r="F13" s="3">
        <v>18.106668385321221</v>
      </c>
      <c r="G13" s="3">
        <v>1.95</v>
      </c>
      <c r="H13" s="3">
        <v>2.2475000000000001</v>
      </c>
      <c r="I13" s="3">
        <v>0.46250000000000002</v>
      </c>
      <c r="J13" s="3">
        <v>14.97123542608862</v>
      </c>
      <c r="K13" s="3">
        <v>0.53249999999999997</v>
      </c>
      <c r="L13" s="3">
        <v>17.725110630459668</v>
      </c>
      <c r="M13" s="3">
        <v>12.828416324496718</v>
      </c>
    </row>
    <row r="14" spans="1:13">
      <c r="A14" s="3" t="s">
        <v>14</v>
      </c>
      <c r="B14" s="3">
        <v>4.7811704754690245</v>
      </c>
      <c r="C14" s="3">
        <v>-0.16934801016087464</v>
      </c>
      <c r="D14" s="3">
        <v>7.5157337267180102</v>
      </c>
      <c r="E14" s="3">
        <v>0.11058286265669401</v>
      </c>
      <c r="F14" s="3">
        <v>18.09778591574484</v>
      </c>
      <c r="G14" s="3">
        <v>1.66</v>
      </c>
      <c r="H14" s="3">
        <v>1.9575</v>
      </c>
      <c r="I14" s="3">
        <v>0.3125</v>
      </c>
      <c r="J14" s="3">
        <v>14.980402039421651</v>
      </c>
      <c r="K14" s="3">
        <v>0.4325</v>
      </c>
      <c r="L14" s="3">
        <v>17.72575197730999</v>
      </c>
      <c r="M14" s="3">
        <v>12.792339201686397</v>
      </c>
    </row>
    <row r="15" spans="1:13">
      <c r="A15" s="3" t="s">
        <v>15</v>
      </c>
      <c r="B15" s="3">
        <v>4.8398930880424951</v>
      </c>
      <c r="C15" s="3">
        <v>5.7290461870614706</v>
      </c>
      <c r="D15" s="3">
        <v>7.5630092370892816</v>
      </c>
      <c r="E15" s="3">
        <v>5.0878085285936514E-2</v>
      </c>
      <c r="F15" s="3">
        <v>18.131664448487449</v>
      </c>
      <c r="G15" s="3">
        <v>1.4775</v>
      </c>
      <c r="H15" s="3">
        <v>1.4875</v>
      </c>
      <c r="I15" s="3">
        <v>0.32250000000000001</v>
      </c>
      <c r="J15" s="3">
        <v>14.985900725273083</v>
      </c>
      <c r="K15" s="3">
        <v>0.4375</v>
      </c>
      <c r="L15" s="3">
        <v>17.732103107106791</v>
      </c>
      <c r="M15" s="3">
        <v>12.892317886990613</v>
      </c>
    </row>
    <row r="16" spans="1:13">
      <c r="A16" s="3" t="s">
        <v>16</v>
      </c>
      <c r="B16" s="3">
        <v>5.0047976873337001</v>
      </c>
      <c r="C16" s="3">
        <v>9.6484830805134045</v>
      </c>
      <c r="D16" s="3">
        <v>7.7169184555520829</v>
      </c>
      <c r="E16" s="3">
        <v>-3.4027659954504049E-4</v>
      </c>
      <c r="F16" s="3">
        <v>18.128173716771599</v>
      </c>
      <c r="G16" s="3">
        <v>1.5075000000000001</v>
      </c>
      <c r="H16" s="3">
        <v>1.32</v>
      </c>
      <c r="I16" s="3">
        <v>0.39750000000000002</v>
      </c>
      <c r="J16" s="3">
        <v>14.990759761171088</v>
      </c>
      <c r="K16" s="3">
        <v>0.435</v>
      </c>
      <c r="L16" s="3">
        <v>17.747689069595985</v>
      </c>
      <c r="M16" s="3">
        <v>13.033724363516761</v>
      </c>
    </row>
    <row r="17" spans="1:13">
      <c r="A17" s="3" t="s">
        <v>17</v>
      </c>
      <c r="B17" s="3">
        <v>5.0176947002072687</v>
      </c>
      <c r="C17" s="3">
        <v>3.2657133355503909</v>
      </c>
      <c r="D17" s="3">
        <v>7.7184432815897992</v>
      </c>
      <c r="E17" s="3">
        <v>3.1347564408774939E-2</v>
      </c>
      <c r="F17" s="3">
        <v>18.130929866331474</v>
      </c>
      <c r="G17" s="3">
        <v>1.7</v>
      </c>
      <c r="H17" s="3">
        <v>1.2925</v>
      </c>
      <c r="I17" s="3">
        <v>0.55000000000000004</v>
      </c>
      <c r="J17" s="3">
        <v>14.991392482123684</v>
      </c>
      <c r="K17" s="3">
        <v>0.36</v>
      </c>
      <c r="L17" s="3">
        <v>17.741239210448533</v>
      </c>
      <c r="M17" s="3">
        <v>13.039938752107604</v>
      </c>
    </row>
    <row r="18" spans="1:13">
      <c r="A18" s="3" t="s">
        <v>18</v>
      </c>
      <c r="B18" s="3">
        <v>5.0497975284388774</v>
      </c>
      <c r="C18" s="3">
        <v>1.7841040834728927</v>
      </c>
      <c r="D18" s="3">
        <v>7.7393151674793925</v>
      </c>
      <c r="E18" s="3">
        <v>-3.1488348397455075E-2</v>
      </c>
      <c r="F18" s="3">
        <v>18.138728889066609</v>
      </c>
      <c r="G18" s="3">
        <v>1.8525</v>
      </c>
      <c r="H18" s="3">
        <v>1.49</v>
      </c>
      <c r="I18" s="3">
        <v>0.71499999999999997</v>
      </c>
      <c r="J18" s="3">
        <v>14.996562678905642</v>
      </c>
      <c r="K18" s="3">
        <v>0.3125</v>
      </c>
      <c r="L18" s="3">
        <v>17.745589568191992</v>
      </c>
      <c r="M18" s="3">
        <v>13.032795577071912</v>
      </c>
    </row>
    <row r="19" spans="1:13">
      <c r="A19" s="3" t="s">
        <v>19</v>
      </c>
      <c r="B19" s="3">
        <v>5.0009857296231814</v>
      </c>
      <c r="C19" s="3">
        <v>-0.36701892045815088</v>
      </c>
      <c r="D19" s="3">
        <v>7.6770170208993669</v>
      </c>
      <c r="E19" s="3">
        <v>4.4997454186143038E-2</v>
      </c>
      <c r="F19" s="3">
        <v>18.155751191946557</v>
      </c>
      <c r="G19" s="3">
        <v>1.8975</v>
      </c>
      <c r="H19" s="3">
        <v>1.7475000000000001</v>
      </c>
      <c r="I19" s="3">
        <v>0.53249999999999997</v>
      </c>
      <c r="J19" s="3">
        <v>15.005797638535627</v>
      </c>
      <c r="K19" s="3">
        <v>0.31</v>
      </c>
      <c r="L19" s="3">
        <v>17.760716857182654</v>
      </c>
      <c r="M19" s="3">
        <v>12.953768454867275</v>
      </c>
    </row>
    <row r="20" spans="1:13">
      <c r="A20" s="3" t="s">
        <v>20</v>
      </c>
      <c r="B20" s="3">
        <v>5.0262450583373575</v>
      </c>
      <c r="C20" s="3">
        <v>1.0479517307081743</v>
      </c>
      <c r="D20" s="3">
        <v>7.6900684186294965</v>
      </c>
      <c r="E20" s="3">
        <v>4.2910373871837701E-2</v>
      </c>
      <c r="F20" s="3">
        <v>18.167412980582604</v>
      </c>
      <c r="G20" s="3">
        <v>1.7825</v>
      </c>
      <c r="H20" s="3">
        <v>1.8474999999999999</v>
      </c>
      <c r="I20" s="3">
        <v>0.54749999999999999</v>
      </c>
      <c r="J20" s="3">
        <v>15.022409078206413</v>
      </c>
      <c r="K20" s="3">
        <v>0.2525</v>
      </c>
      <c r="L20" s="3">
        <v>17.773405187048478</v>
      </c>
      <c r="M20" s="3">
        <v>12.994458929824745</v>
      </c>
    </row>
    <row r="21" spans="1:13">
      <c r="A21" s="3" t="s">
        <v>21</v>
      </c>
      <c r="B21" s="3">
        <v>4.9879454993943328</v>
      </c>
      <c r="C21" s="3">
        <v>-1.1816467630421101</v>
      </c>
      <c r="D21" s="3">
        <v>7.6406093827564021</v>
      </c>
      <c r="E21" s="3">
        <v>4.7869783324398722E-2</v>
      </c>
      <c r="F21" s="3">
        <v>18.180327450906962</v>
      </c>
      <c r="G21" s="3">
        <v>1.6</v>
      </c>
      <c r="H21" s="3">
        <v>1.8574999999999999</v>
      </c>
      <c r="I21" s="3">
        <v>0.47249999999999998</v>
      </c>
      <c r="J21" s="3">
        <v>15.034029551631825</v>
      </c>
      <c r="K21" s="3">
        <v>0.2475</v>
      </c>
      <c r="L21" s="3">
        <v>17.782797962496097</v>
      </c>
      <c r="M21" s="3">
        <v>12.944414559455838</v>
      </c>
    </row>
    <row r="22" spans="1:13">
      <c r="A22" s="3" t="s">
        <v>22</v>
      </c>
      <c r="B22" s="3">
        <v>4.9503296427197645</v>
      </c>
      <c r="C22" s="3">
        <v>-0.6805749904592262</v>
      </c>
      <c r="D22" s="3">
        <v>7.592003316452498</v>
      </c>
      <c r="E22" s="3">
        <v>3.1356201696021463E-2</v>
      </c>
      <c r="F22" s="3">
        <v>18.198661560299865</v>
      </c>
      <c r="G22" s="3">
        <v>1.5549999999999999</v>
      </c>
      <c r="H22" s="3">
        <v>1.8225</v>
      </c>
      <c r="I22" s="3">
        <v>0.44500000000000001</v>
      </c>
      <c r="J22" s="3">
        <v>15.039763816585355</v>
      </c>
      <c r="K22" s="3">
        <v>0.25</v>
      </c>
      <c r="L22" s="3">
        <v>17.793770641165572</v>
      </c>
      <c r="M22" s="3">
        <v>12.928455928173394</v>
      </c>
    </row>
    <row r="23" spans="1:13">
      <c r="A23" s="3" t="s">
        <v>23</v>
      </c>
      <c r="B23" s="3">
        <v>4.9582958565110546</v>
      </c>
      <c r="C23" s="3">
        <v>1.2872238232468636</v>
      </c>
      <c r="D23" s="3">
        <v>7.5930925705502696</v>
      </c>
      <c r="E23" s="3">
        <v>5.2651977292717334E-3</v>
      </c>
      <c r="F23" s="3">
        <v>18.198711502865926</v>
      </c>
      <c r="G23" s="3">
        <v>1.41</v>
      </c>
      <c r="H23" s="3">
        <v>1.7324999999999999</v>
      </c>
      <c r="I23" s="3">
        <v>0.71499999999999997</v>
      </c>
      <c r="J23" s="3">
        <v>15.047064482050974</v>
      </c>
      <c r="K23" s="3">
        <v>0.2525</v>
      </c>
      <c r="L23" s="3">
        <v>17.793901659835921</v>
      </c>
      <c r="M23" s="3">
        <v>12.946170603645736</v>
      </c>
    </row>
    <row r="24" spans="1:13">
      <c r="A24" s="3" t="s">
        <v>24</v>
      </c>
      <c r="B24" s="3">
        <v>4.9188516762257759</v>
      </c>
      <c r="C24" s="3">
        <v>-0.59433485078401738</v>
      </c>
      <c r="D24" s="3">
        <v>7.5455121318117184</v>
      </c>
      <c r="E24" s="3">
        <v>2.2184064613788156E-2</v>
      </c>
      <c r="F24" s="3">
        <v>18.210564468006922</v>
      </c>
      <c r="G24" s="3">
        <v>1.5024999999999999</v>
      </c>
      <c r="H24" s="3">
        <v>1.72</v>
      </c>
      <c r="I24" s="3">
        <v>0.68</v>
      </c>
      <c r="J24" s="3">
        <v>15.056114186111996</v>
      </c>
      <c r="K24" s="3">
        <v>0.36</v>
      </c>
      <c r="L24" s="3">
        <v>17.800914128192407</v>
      </c>
      <c r="M24" s="3">
        <v>12.937260647367092</v>
      </c>
    </row>
    <row r="25" spans="1:13">
      <c r="A25" s="3" t="s">
        <v>25</v>
      </c>
      <c r="B25" s="3">
        <v>4.8456973885316872</v>
      </c>
      <c r="C25" s="3">
        <v>-2.5950896832464099</v>
      </c>
      <c r="D25" s="3">
        <v>7.4664002218984207</v>
      </c>
      <c r="E25" s="3">
        <v>1.1407738027992265E-2</v>
      </c>
      <c r="F25" s="3">
        <v>18.241948737008943</v>
      </c>
      <c r="G25" s="3">
        <v>1.4325000000000001</v>
      </c>
      <c r="H25" s="3">
        <v>1.73</v>
      </c>
      <c r="I25" s="3">
        <v>0.83</v>
      </c>
      <c r="J25" s="3">
        <v>15.064724378535796</v>
      </c>
      <c r="K25" s="3">
        <v>0.48499999999999999</v>
      </c>
      <c r="L25" s="3">
        <v>17.825603567738785</v>
      </c>
      <c r="M25" s="3">
        <v>12.960088522063067</v>
      </c>
    </row>
    <row r="26" spans="1:13">
      <c r="A26" s="3" t="s">
        <v>26</v>
      </c>
      <c r="B26" s="3">
        <v>4.8308200524554321</v>
      </c>
      <c r="C26" s="3">
        <v>0.20242914979757831</v>
      </c>
      <c r="D26" s="3">
        <v>7.4461038912802389</v>
      </c>
      <c r="E26" s="3">
        <v>-4.9721640112881963E-3</v>
      </c>
      <c r="F26" s="3">
        <v>18.23961439905025</v>
      </c>
      <c r="G26" s="3">
        <v>1.3075000000000001</v>
      </c>
      <c r="H26" s="3">
        <v>1.6</v>
      </c>
      <c r="I26" s="3">
        <v>0.76</v>
      </c>
      <c r="J26" s="3">
        <v>15.075327162404065</v>
      </c>
      <c r="K26" s="3">
        <v>0.61750000000000005</v>
      </c>
      <c r="L26" s="3">
        <v>17.823988542209683</v>
      </c>
      <c r="M26" s="3">
        <v>12.874524641580301</v>
      </c>
    </row>
    <row r="27" spans="1:13">
      <c r="A27" s="3" t="s">
        <v>27</v>
      </c>
      <c r="B27" s="3">
        <v>4.8118444411966692</v>
      </c>
      <c r="C27" s="3">
        <v>-0.59302704463994882</v>
      </c>
      <c r="D27" s="3">
        <v>7.4221523448142399</v>
      </c>
      <c r="E27" s="3">
        <v>-2.968427930497643E-2</v>
      </c>
      <c r="F27" s="3">
        <v>18.257137760878901</v>
      </c>
      <c r="G27" s="3">
        <v>1.2375</v>
      </c>
      <c r="H27" s="3">
        <v>1.5925</v>
      </c>
      <c r="I27" s="3">
        <v>0.73499999999999999</v>
      </c>
      <c r="J27" s="3">
        <v>15.080533775797436</v>
      </c>
      <c r="K27" s="3">
        <v>0.73499999999999999</v>
      </c>
      <c r="L27" s="3">
        <v>17.844640815202773</v>
      </c>
      <c r="M27" s="3">
        <v>12.915065151072014</v>
      </c>
    </row>
    <row r="28" spans="1:13">
      <c r="A28" s="3" t="s">
        <v>28</v>
      </c>
      <c r="B28" s="3">
        <v>4.793581148541981</v>
      </c>
      <c r="C28" s="3">
        <v>-0.85879113675101371</v>
      </c>
      <c r="D28" s="3">
        <v>7.4011688368217659</v>
      </c>
      <c r="E28" s="3">
        <v>-4.7038374177817019E-2</v>
      </c>
      <c r="F28" s="3">
        <v>18.262915205054298</v>
      </c>
      <c r="G28" s="3">
        <v>1.2324999999999999</v>
      </c>
      <c r="H28" s="3">
        <v>1.5625</v>
      </c>
      <c r="I28" s="3">
        <v>0.95750000000000002</v>
      </c>
      <c r="J28" s="3">
        <v>15.088902143064923</v>
      </c>
      <c r="K28" s="3">
        <v>0.86499999999999999</v>
      </c>
      <c r="L28" s="3">
        <v>17.848387434758326</v>
      </c>
      <c r="M28" s="3">
        <v>12.968967504204993</v>
      </c>
    </row>
    <row r="29" spans="1:13">
      <c r="A29" s="3" t="s">
        <v>29</v>
      </c>
      <c r="B29" s="3">
        <v>4.7912242605531024</v>
      </c>
      <c r="C29" s="3">
        <v>-0.178536004760943</v>
      </c>
      <c r="D29" s="3">
        <v>7.3954983948614244</v>
      </c>
      <c r="E29" s="3">
        <v>-3.5914116568781525E-2</v>
      </c>
      <c r="F29" s="3">
        <v>18.274498233774285</v>
      </c>
      <c r="G29" s="3">
        <v>1.2675000000000001</v>
      </c>
      <c r="H29" s="3">
        <v>1.4275</v>
      </c>
      <c r="I29" s="3">
        <v>0.9325</v>
      </c>
      <c r="J29" s="3">
        <v>15.094595472985183</v>
      </c>
      <c r="K29" s="3">
        <v>0.99250000000000005</v>
      </c>
      <c r="L29" s="3">
        <v>17.856489504585124</v>
      </c>
      <c r="M29" s="3">
        <v>12.954211193102804</v>
      </c>
    </row>
    <row r="30" spans="1:13">
      <c r="A30" s="3" t="s">
        <v>30</v>
      </c>
      <c r="B30" s="3">
        <v>4.7937427350599027</v>
      </c>
      <c r="C30" s="3">
        <v>1.3248542660307283</v>
      </c>
      <c r="D30" s="3">
        <v>7.3964325537580908</v>
      </c>
      <c r="E30" s="3">
        <v>-5.7825525272294537E-2</v>
      </c>
      <c r="F30" s="3">
        <v>18.292085718821625</v>
      </c>
      <c r="G30" s="3">
        <v>1.07</v>
      </c>
      <c r="H30" s="3">
        <v>1.48</v>
      </c>
      <c r="I30" s="3">
        <v>0.91</v>
      </c>
      <c r="J30" s="3">
        <v>15.106539113295298</v>
      </c>
      <c r="K30" s="3">
        <v>1.1125</v>
      </c>
      <c r="L30" s="3">
        <v>17.876298336657531</v>
      </c>
      <c r="M30" s="3">
        <v>12.95793900548796</v>
      </c>
    </row>
    <row r="31" spans="1:13">
      <c r="A31" s="3" t="s">
        <v>31</v>
      </c>
      <c r="B31" s="3">
        <v>4.9333691060212823</v>
      </c>
      <c r="C31" s="3">
        <v>4.6090481171547903</v>
      </c>
      <c r="D31" s="3">
        <v>7.5360094222195837</v>
      </c>
      <c r="E31" s="3">
        <v>-0.14653809548569677</v>
      </c>
      <c r="F31" s="3">
        <v>18.313852485019506</v>
      </c>
      <c r="G31" s="3">
        <v>1.0075000000000001</v>
      </c>
      <c r="H31" s="3">
        <v>1.54</v>
      </c>
      <c r="I31" s="3">
        <v>1.0024999999999999</v>
      </c>
      <c r="J31" s="3">
        <v>15.109525142964868</v>
      </c>
      <c r="K31" s="3">
        <v>1.2250000000000001</v>
      </c>
      <c r="L31" s="3">
        <v>17.897411349962034</v>
      </c>
      <c r="M31" s="3">
        <v>13.043897972710132</v>
      </c>
    </row>
    <row r="32" spans="1:13">
      <c r="A32" s="3" t="s">
        <v>32</v>
      </c>
      <c r="B32" s="3">
        <v>4.83944680935282</v>
      </c>
      <c r="C32" s="3">
        <v>-1.7373914130366819</v>
      </c>
      <c r="D32" s="3">
        <v>7.4391163115918379</v>
      </c>
      <c r="E32" s="3">
        <v>-0.12451223653467429</v>
      </c>
      <c r="F32" s="3">
        <v>18.336407433217587</v>
      </c>
      <c r="G32" s="3">
        <v>1.1325000000000001</v>
      </c>
      <c r="H32" s="3">
        <v>1.66</v>
      </c>
      <c r="I32" s="3">
        <v>0.83250000000000002</v>
      </c>
      <c r="J32" s="3">
        <v>15.110415791895704</v>
      </c>
      <c r="K32" s="3">
        <v>1.3125</v>
      </c>
      <c r="L32" s="3">
        <v>17.91676452848731</v>
      </c>
      <c r="M32" s="3">
        <v>12.976451810707434</v>
      </c>
    </row>
    <row r="33" spans="1:13">
      <c r="A33" s="3" t="s">
        <v>33</v>
      </c>
      <c r="B33" s="3">
        <v>4.7651543000330294</v>
      </c>
      <c r="C33" s="3">
        <v>-2.2832792724034823</v>
      </c>
      <c r="D33" s="3">
        <v>7.3588951027356746</v>
      </c>
      <c r="E33" s="3">
        <v>-7.2110114864967281E-2</v>
      </c>
      <c r="F33" s="3">
        <v>18.350462121539596</v>
      </c>
      <c r="G33" s="3">
        <v>1.08</v>
      </c>
      <c r="H33" s="3">
        <v>1.8075000000000001</v>
      </c>
      <c r="I33" s="3">
        <v>0.48249999999999998</v>
      </c>
      <c r="J33" s="3">
        <v>15.11821269014019</v>
      </c>
      <c r="K33" s="3">
        <v>1.31</v>
      </c>
      <c r="L33" s="3">
        <v>17.932170926669791</v>
      </c>
      <c r="M33" s="3">
        <v>12.918988944275211</v>
      </c>
    </row>
    <row r="34" spans="1:13">
      <c r="A34" s="3" t="s">
        <v>34</v>
      </c>
      <c r="B34" s="3">
        <v>4.733018216551848</v>
      </c>
      <c r="C34" s="3">
        <v>-4.1200208279093875</v>
      </c>
      <c r="D34" s="3">
        <v>7.3197758544087179</v>
      </c>
      <c r="E34" s="3">
        <v>-9.2006977913509022E-2</v>
      </c>
      <c r="F34" s="3">
        <v>18.368618733125395</v>
      </c>
      <c r="G34" s="3">
        <v>1.31</v>
      </c>
      <c r="H34" s="3">
        <v>1.94</v>
      </c>
      <c r="I34" s="3">
        <v>0.60499999999999998</v>
      </c>
      <c r="J34" s="3">
        <v>15.118830835790909</v>
      </c>
      <c r="K34" s="3">
        <v>1.3125</v>
      </c>
      <c r="L34" s="3">
        <v>17.951093028202621</v>
      </c>
      <c r="M34" s="3">
        <v>13.082416721272207</v>
      </c>
    </row>
    <row r="35" spans="1:13">
      <c r="A35" s="3" t="s">
        <v>35</v>
      </c>
      <c r="B35" s="3">
        <v>4.6371691594789795</v>
      </c>
      <c r="C35" s="3">
        <v>-10.311587808023893</v>
      </c>
      <c r="D35" s="3">
        <v>7.2152227044022732</v>
      </c>
      <c r="E35" s="3">
        <v>-5.5349050712557572E-2</v>
      </c>
      <c r="F35" s="3">
        <v>18.374783391565327</v>
      </c>
      <c r="G35" s="3">
        <v>1.5425</v>
      </c>
      <c r="H35" s="3">
        <v>2.1150000000000002</v>
      </c>
      <c r="I35" s="3">
        <v>0.66249999999999998</v>
      </c>
      <c r="J35" s="3">
        <v>15.126454829668253</v>
      </c>
      <c r="K35" s="3">
        <v>1.3125</v>
      </c>
      <c r="L35" s="3">
        <v>17.964643134254676</v>
      </c>
      <c r="M35" s="3">
        <v>13.023196464291562</v>
      </c>
    </row>
    <row r="36" spans="1:13">
      <c r="A36" s="3" t="s">
        <v>36</v>
      </c>
      <c r="B36" s="3">
        <v>4.6649152125943241</v>
      </c>
      <c r="C36" s="3">
        <v>2.4825915834090218</v>
      </c>
      <c r="D36" s="3">
        <v>7.2356144176437782</v>
      </c>
      <c r="E36" s="3">
        <v>-0.21289849543130301</v>
      </c>
      <c r="F36" s="3">
        <v>18.396336820562848</v>
      </c>
      <c r="G36" s="3">
        <v>1.3325</v>
      </c>
      <c r="H36" s="3">
        <v>2.2925</v>
      </c>
      <c r="I36" s="3">
        <v>0.59</v>
      </c>
      <c r="J36" s="3">
        <v>15.133157969902051</v>
      </c>
      <c r="K36" s="3">
        <v>1.2675000000000001</v>
      </c>
      <c r="L36" s="3">
        <v>17.986877887812447</v>
      </c>
      <c r="M36" s="3">
        <v>13.064273201694181</v>
      </c>
    </row>
    <row r="37" spans="1:13">
      <c r="A37" s="3" t="s">
        <v>37</v>
      </c>
      <c r="B37" s="3">
        <v>4.6522331813826527</v>
      </c>
      <c r="C37" s="3">
        <v>1.0635155096011761</v>
      </c>
      <c r="D37" s="3">
        <v>7.219349437418157</v>
      </c>
      <c r="E37" s="3">
        <v>-0.2374183341834179</v>
      </c>
      <c r="F37" s="3">
        <v>18.420150603452718</v>
      </c>
      <c r="G37" s="3">
        <v>1.355</v>
      </c>
      <c r="H37" s="3">
        <v>2.3149999999999999</v>
      </c>
      <c r="I37" s="3">
        <v>0.99250000000000005</v>
      </c>
      <c r="J37" s="3">
        <v>15.136719581803225</v>
      </c>
      <c r="K37" s="3">
        <v>1.1225000000000001</v>
      </c>
      <c r="L37" s="3">
        <v>17.999406324637437</v>
      </c>
      <c r="M37" s="3">
        <v>13.056647510537838</v>
      </c>
    </row>
    <row r="38" spans="1:13">
      <c r="A38" s="3" t="s">
        <v>38</v>
      </c>
      <c r="B38" s="3">
        <v>4.5649148869237397</v>
      </c>
      <c r="C38" s="3">
        <v>-1.1400175387313638</v>
      </c>
      <c r="D38" s="3">
        <v>7.1270939584752275</v>
      </c>
      <c r="E38" s="3">
        <v>-0.24135343338915233</v>
      </c>
      <c r="F38" s="3">
        <v>18.41755586660484</v>
      </c>
      <c r="G38" s="3">
        <v>1.5225</v>
      </c>
      <c r="H38" s="3">
        <v>2.3774999999999999</v>
      </c>
      <c r="I38" s="3">
        <v>1.0225</v>
      </c>
      <c r="J38" s="3">
        <v>15.12987246339288</v>
      </c>
      <c r="K38" s="3">
        <v>0.79249999999999998</v>
      </c>
      <c r="L38" s="3">
        <v>18.004786440353662</v>
      </c>
      <c r="M38" s="3">
        <v>13.008586273503781</v>
      </c>
    </row>
    <row r="39" spans="1:13">
      <c r="A39" s="3" t="s">
        <v>39</v>
      </c>
      <c r="B39" s="3">
        <v>4.5710499594313037</v>
      </c>
      <c r="C39" s="3">
        <v>0.3548196333530429</v>
      </c>
      <c r="D39" s="3">
        <v>7.1281476189636512</v>
      </c>
      <c r="E39" s="3">
        <v>-0.26088095896659219</v>
      </c>
      <c r="F39" s="3">
        <v>18.426414275800127</v>
      </c>
      <c r="G39" s="3">
        <v>1.6074999999999999</v>
      </c>
      <c r="H39" s="3">
        <v>2.415</v>
      </c>
      <c r="I39" s="3">
        <v>1.0925</v>
      </c>
      <c r="J39" s="3">
        <v>15.134823416295454</v>
      </c>
      <c r="K39" s="3">
        <v>0.52</v>
      </c>
      <c r="L39" s="3">
        <v>18.009519443299322</v>
      </c>
      <c r="M39" s="3">
        <v>13.030983820808281</v>
      </c>
    </row>
    <row r="40" spans="1:13">
      <c r="A40" s="3" t="s">
        <v>40</v>
      </c>
      <c r="B40" s="3">
        <v>4.7420535877892842</v>
      </c>
      <c r="C40" s="3">
        <v>11.3582793164408</v>
      </c>
      <c r="D40" s="3">
        <v>7.2933698178469744</v>
      </c>
      <c r="E40" s="3">
        <v>-0.40685548528787685</v>
      </c>
      <c r="F40" s="3">
        <v>18.43221397976604</v>
      </c>
      <c r="G40" s="3">
        <v>1.9125000000000001</v>
      </c>
      <c r="H40" s="3">
        <v>2.4849999999999999</v>
      </c>
      <c r="I40" s="3">
        <v>1.325</v>
      </c>
      <c r="J40" s="3">
        <v>15.130013492435024</v>
      </c>
      <c r="K40" s="3">
        <v>0.48499999999999999</v>
      </c>
      <c r="L40" s="3">
        <v>18.013373940964829</v>
      </c>
      <c r="M40" s="3">
        <v>13.22100481969796</v>
      </c>
    </row>
    <row r="41" spans="1:13">
      <c r="A41" s="3" t="s">
        <v>41</v>
      </c>
      <c r="B41" s="3">
        <v>4.7527884526143307</v>
      </c>
      <c r="C41" s="3">
        <v>-1.971160206376521</v>
      </c>
      <c r="D41" s="3">
        <v>7.2888579610885289</v>
      </c>
      <c r="E41" s="3">
        <v>-0.31116718938318783</v>
      </c>
      <c r="F41" s="3">
        <v>18.423885602901276</v>
      </c>
      <c r="G41" s="3">
        <v>1.9424999999999999</v>
      </c>
      <c r="H41" s="3">
        <v>2.44</v>
      </c>
      <c r="I41" s="3">
        <v>0.4</v>
      </c>
      <c r="J41" s="3">
        <v>15.10866114093626</v>
      </c>
      <c r="K41" s="3">
        <v>0.125</v>
      </c>
      <c r="L41" s="3">
        <v>18.012712505626084</v>
      </c>
      <c r="M41" s="3">
        <v>13.210599869139513</v>
      </c>
    </row>
    <row r="42" spans="1:13">
      <c r="A42" s="3" t="s">
        <v>42</v>
      </c>
      <c r="B42" s="3">
        <v>4.9056794542310378</v>
      </c>
      <c r="C42" s="3">
        <v>0.7692307692307887</v>
      </c>
      <c r="D42" s="3">
        <v>7.4253081981168503</v>
      </c>
      <c r="E42" s="3">
        <v>-0.24060602538839451</v>
      </c>
      <c r="F42" s="3">
        <v>18.428857225236502</v>
      </c>
      <c r="G42" s="3">
        <v>1.6475</v>
      </c>
      <c r="H42" s="3">
        <v>2.1425000000000001</v>
      </c>
      <c r="I42" s="3">
        <v>-0.01</v>
      </c>
      <c r="J42" s="3">
        <v>15.094706783527798</v>
      </c>
      <c r="K42" s="3">
        <v>4.4999999999999998E-2</v>
      </c>
      <c r="L42" s="3">
        <v>18.01021314422141</v>
      </c>
      <c r="M42" s="3">
        <v>13.338260403571375</v>
      </c>
    </row>
    <row r="43" spans="1:13">
      <c r="A43" s="3" t="s">
        <v>43</v>
      </c>
      <c r="B43" s="3">
        <v>4.7484160288051598</v>
      </c>
      <c r="C43" s="3">
        <v>-4.7676443015936769</v>
      </c>
      <c r="D43" s="3">
        <v>7.2533358801865511</v>
      </c>
      <c r="E43" s="3">
        <v>-0.28843510343693707</v>
      </c>
      <c r="F43" s="3">
        <v>18.438225923168115</v>
      </c>
      <c r="G43" s="3">
        <v>1.19</v>
      </c>
      <c r="H43" s="3">
        <v>1.4924999999999999</v>
      </c>
      <c r="I43" s="3">
        <v>-0.28749999999999998</v>
      </c>
      <c r="J43" s="3">
        <v>15.093356306827106</v>
      </c>
      <c r="K43" s="3">
        <v>4.4999999999999998E-2</v>
      </c>
      <c r="L43" s="3">
        <v>18.013689471848153</v>
      </c>
      <c r="M43" s="3">
        <v>13.163870352935966</v>
      </c>
    </row>
    <row r="44" spans="1:13">
      <c r="A44" s="3" t="s">
        <v>44</v>
      </c>
      <c r="B44" s="3">
        <v>4.6185659617044479</v>
      </c>
      <c r="C44" s="3">
        <v>-3.9586556039938103</v>
      </c>
      <c r="D44" s="3">
        <v>7.1114594199758079</v>
      </c>
      <c r="E44" s="3">
        <v>-0.35179972209344695</v>
      </c>
      <c r="F44" s="3">
        <v>18.445500177768878</v>
      </c>
      <c r="G44" s="3">
        <v>0.8</v>
      </c>
      <c r="H44" s="3">
        <v>1.085</v>
      </c>
      <c r="I44" s="3">
        <v>-0.40500000000000003</v>
      </c>
      <c r="J44" s="3">
        <v>15.096617999468785</v>
      </c>
      <c r="K44" s="3">
        <v>3.7499999999999999E-2</v>
      </c>
      <c r="L44" s="3">
        <v>18.015310631331985</v>
      </c>
      <c r="M44" s="3">
        <v>13.084244115158461</v>
      </c>
    </row>
    <row r="45" spans="1:13">
      <c r="A45" s="3" t="s">
        <v>45</v>
      </c>
      <c r="B45" s="3">
        <v>4.621988817128682</v>
      </c>
      <c r="C45" s="3">
        <v>2.2695658540156538</v>
      </c>
      <c r="D45" s="3">
        <v>7.1134385193929051</v>
      </c>
      <c r="E45" s="3">
        <v>-0.40102187020266233</v>
      </c>
      <c r="F45" s="3">
        <v>18.463922209191381</v>
      </c>
      <c r="G45" s="3">
        <v>0.505</v>
      </c>
      <c r="H45" s="3">
        <v>0.83499999999999996</v>
      </c>
      <c r="I45" s="3">
        <v>0.36</v>
      </c>
      <c r="J45" s="3">
        <v>15.106250334415405</v>
      </c>
      <c r="K45" s="3">
        <v>0.03</v>
      </c>
      <c r="L45" s="3">
        <v>18.042271307867626</v>
      </c>
      <c r="M45" s="3">
        <v>13.097208700014324</v>
      </c>
    </row>
    <row r="46" spans="1:13">
      <c r="A46" s="3" t="s">
        <v>46</v>
      </c>
      <c r="B46" s="3">
        <v>4.6156793853968887</v>
      </c>
      <c r="C46" s="3">
        <v>1.1024411196220107</v>
      </c>
      <c r="D46" s="3">
        <v>7.107775484024021</v>
      </c>
      <c r="E46" s="3">
        <v>-0.42704865146885929</v>
      </c>
      <c r="F46" s="3">
        <v>18.472988523575712</v>
      </c>
      <c r="G46" s="3">
        <v>0.52500000000000002</v>
      </c>
      <c r="H46" s="3">
        <v>0.79249999999999998</v>
      </c>
      <c r="I46" s="3">
        <v>0.59</v>
      </c>
      <c r="J46" s="3">
        <v>15.110566438649894</v>
      </c>
      <c r="K46" s="3">
        <v>3.2500000000000001E-2</v>
      </c>
      <c r="L46" s="3">
        <v>18.056276001951691</v>
      </c>
      <c r="M46" s="3">
        <v>13.119444370361837</v>
      </c>
    </row>
    <row r="47" spans="1:13">
      <c r="A47" s="3" t="s">
        <v>47</v>
      </c>
      <c r="B47" s="3">
        <v>4.5529252030799947</v>
      </c>
      <c r="C47" s="3">
        <v>-1.132903773985694</v>
      </c>
      <c r="D47" s="3">
        <v>7.0437526921567413</v>
      </c>
      <c r="E47" s="3">
        <v>-0.42089921192288698</v>
      </c>
      <c r="F47" s="3">
        <v>18.479543815149139</v>
      </c>
      <c r="G47" s="3">
        <v>0.5675</v>
      </c>
      <c r="H47" s="3">
        <v>0.75749999999999995</v>
      </c>
      <c r="I47" s="3">
        <v>0.44</v>
      </c>
      <c r="J47" s="3">
        <v>15.120181274888781</v>
      </c>
      <c r="K47" s="3">
        <v>4.7500000000000001E-2</v>
      </c>
      <c r="L47" s="3">
        <v>18.072059000061227</v>
      </c>
      <c r="M47" s="3">
        <v>13.084219382142273</v>
      </c>
    </row>
    <row r="48" spans="1:13">
      <c r="A48" s="3" t="s">
        <v>48</v>
      </c>
      <c r="B48" s="3">
        <v>4.653273986567001</v>
      </c>
      <c r="C48" s="3">
        <v>-1.4395187280670241</v>
      </c>
      <c r="D48" s="3">
        <v>7.1402700533321921</v>
      </c>
      <c r="E48" s="3">
        <v>-0.37847011843269429</v>
      </c>
      <c r="F48" s="3">
        <v>18.504534641345664</v>
      </c>
      <c r="G48" s="3">
        <v>0.67749999999999999</v>
      </c>
      <c r="H48" s="3">
        <v>0.755</v>
      </c>
      <c r="I48" s="3">
        <v>0.29249999999999998</v>
      </c>
      <c r="J48" s="3">
        <v>15.126912985867103</v>
      </c>
      <c r="K48" s="3">
        <v>4.4999999999999998E-2</v>
      </c>
      <c r="L48" s="3">
        <v>18.086968694507298</v>
      </c>
      <c r="M48" s="3">
        <v>13.219905395431727</v>
      </c>
    </row>
    <row r="49" spans="1:13">
      <c r="A49" s="3" t="s">
        <v>49</v>
      </c>
      <c r="B49" s="3">
        <v>4.5961894733591135</v>
      </c>
      <c r="C49" s="3">
        <v>2.5287022235140233</v>
      </c>
      <c r="D49" s="3">
        <v>7.0783377388615429</v>
      </c>
      <c r="E49" s="3">
        <v>-0.45235498042780969</v>
      </c>
      <c r="F49" s="3">
        <v>18.51923112318164</v>
      </c>
      <c r="G49" s="3">
        <v>0.80500000000000005</v>
      </c>
      <c r="H49" s="3">
        <v>0.78500000000000003</v>
      </c>
      <c r="I49" s="3">
        <v>0.3175</v>
      </c>
      <c r="J49" s="3">
        <v>15.133191439904564</v>
      </c>
      <c r="K49" s="3">
        <v>4.4999999999999998E-2</v>
      </c>
      <c r="L49" s="3">
        <v>18.093495251722885</v>
      </c>
      <c r="M49" s="3">
        <v>13.203654815049303</v>
      </c>
    </row>
    <row r="50" spans="1:13">
      <c r="A50" s="3" t="s">
        <v>50</v>
      </c>
      <c r="B50" s="3">
        <v>4.5419028990611379</v>
      </c>
      <c r="C50" s="3">
        <v>0.79376328844791288</v>
      </c>
      <c r="D50" s="3">
        <v>7.0217660170217249</v>
      </c>
      <c r="E50" s="3">
        <v>-0.51635249113279924</v>
      </c>
      <c r="F50" s="3">
        <v>18.535428065376287</v>
      </c>
      <c r="G50" s="3">
        <v>0.76500000000000001</v>
      </c>
      <c r="H50" s="3">
        <v>0.95750000000000002</v>
      </c>
      <c r="I50" s="3">
        <v>0.53500000000000003</v>
      </c>
      <c r="J50" s="3">
        <v>15.129321588024576</v>
      </c>
      <c r="K50" s="3">
        <v>3.7499999999999999E-2</v>
      </c>
      <c r="L50" s="3">
        <v>18.123083006713209</v>
      </c>
      <c r="M50" s="3">
        <v>13.186085826134148</v>
      </c>
    </row>
    <row r="51" spans="1:13">
      <c r="A51" s="3" t="s">
        <v>51</v>
      </c>
      <c r="B51" s="3">
        <v>4.6149694917467237</v>
      </c>
      <c r="C51" s="3">
        <v>-4.218815918999308E-2</v>
      </c>
      <c r="D51" s="3">
        <v>7.0948078225668771</v>
      </c>
      <c r="E51" s="3">
        <v>-0.56728065430339381</v>
      </c>
      <c r="F51" s="3">
        <v>18.555604916208885</v>
      </c>
      <c r="G51" s="3">
        <v>0.86</v>
      </c>
      <c r="H51" s="3">
        <v>1.1200000000000001</v>
      </c>
      <c r="I51" s="3">
        <v>0.85750000000000004</v>
      </c>
      <c r="J51" s="3">
        <v>15.136572824146549</v>
      </c>
      <c r="K51" s="3">
        <v>2.2499999999999999E-2</v>
      </c>
      <c r="L51" s="3">
        <v>18.132305097700542</v>
      </c>
      <c r="M51" s="3">
        <v>13.285782736877412</v>
      </c>
    </row>
    <row r="52" spans="1:13">
      <c r="A52" s="3" t="s">
        <v>52</v>
      </c>
      <c r="B52" s="3">
        <v>4.6292784092189452</v>
      </c>
      <c r="C52" s="3">
        <v>2.6167698368036119</v>
      </c>
      <c r="D52" s="3">
        <v>7.1087205337094721</v>
      </c>
      <c r="E52" s="3">
        <v>-0.54077499393376383</v>
      </c>
      <c r="F52" s="3">
        <v>18.56579356221399</v>
      </c>
      <c r="G52" s="3">
        <v>0.97750000000000004</v>
      </c>
      <c r="H52" s="3">
        <v>1.1675</v>
      </c>
      <c r="I52" s="3">
        <v>0.9375</v>
      </c>
      <c r="J52" s="3">
        <v>15.138672076184523</v>
      </c>
      <c r="K52" s="3">
        <v>0.02</v>
      </c>
      <c r="L52" s="3">
        <v>18.1406757935085</v>
      </c>
      <c r="M52" s="3">
        <v>13.284664543504189</v>
      </c>
    </row>
    <row r="53" spans="1:13">
      <c r="A53" s="3" t="s">
        <v>53</v>
      </c>
      <c r="B53" s="3">
        <v>4.5444275720545795</v>
      </c>
      <c r="C53" s="3">
        <v>-1.1927611735673249</v>
      </c>
      <c r="D53" s="3">
        <v>7.0232747682907775</v>
      </c>
      <c r="E53" s="3">
        <v>-0.58489834127344031</v>
      </c>
      <c r="F53" s="3">
        <v>18.576170526780853</v>
      </c>
      <c r="G53" s="3">
        <v>0.88249999999999995</v>
      </c>
      <c r="H53" s="3">
        <v>1.2549999999999999</v>
      </c>
      <c r="I53" s="3">
        <v>0.82250000000000001</v>
      </c>
      <c r="J53" s="3">
        <v>15.149873263092458</v>
      </c>
      <c r="K53" s="3">
        <v>1.7500000000000002E-2</v>
      </c>
      <c r="L53" s="3">
        <v>18.152422141958574</v>
      </c>
      <c r="M53" s="3">
        <v>13.21615805124431</v>
      </c>
    </row>
    <row r="54" spans="1:13">
      <c r="A54" s="3" t="s">
        <v>54</v>
      </c>
      <c r="B54" s="3">
        <v>4.5560925976775355</v>
      </c>
      <c r="C54" s="3">
        <v>-2.4628833078950918</v>
      </c>
      <c r="D54" s="3">
        <v>7.0336249019547648</v>
      </c>
      <c r="E54" s="3">
        <v>-0.55283353891975096</v>
      </c>
      <c r="F54" s="3">
        <v>18.584362996527382</v>
      </c>
      <c r="G54" s="3">
        <v>0.83499999999999996</v>
      </c>
      <c r="H54" s="3">
        <v>1.3174999999999999</v>
      </c>
      <c r="I54" s="3">
        <v>0.70250000000000001</v>
      </c>
      <c r="J54" s="3">
        <v>15.155433701902043</v>
      </c>
      <c r="K54" s="3">
        <v>2.5000000000000001E-2</v>
      </c>
      <c r="L54" s="3">
        <v>18.160769468445942</v>
      </c>
      <c r="M54" s="3">
        <v>13.255135280015116</v>
      </c>
    </row>
    <row r="55" spans="1:13">
      <c r="A55" s="3" t="s">
        <v>55</v>
      </c>
      <c r="B55" s="3">
        <v>4.5511791285227616</v>
      </c>
      <c r="C55" s="3">
        <v>0.16359627285011946</v>
      </c>
      <c r="D55" s="3">
        <v>7.025655491838676</v>
      </c>
      <c r="E55" s="3">
        <v>-0.56282497796046815</v>
      </c>
      <c r="F55" s="3">
        <v>18.580535126696301</v>
      </c>
      <c r="G55" s="3">
        <v>0.77749999999999997</v>
      </c>
      <c r="H55" s="3">
        <v>1.2675000000000001</v>
      </c>
      <c r="I55" s="3">
        <v>0.47</v>
      </c>
      <c r="J55" s="3">
        <v>15.159464845781846</v>
      </c>
      <c r="K55" s="3">
        <v>3.7499999999999999E-2</v>
      </c>
      <c r="L55" s="3">
        <v>18.170088911678928</v>
      </c>
      <c r="M55" s="3">
        <v>13.286255743993474</v>
      </c>
    </row>
    <row r="56" spans="1:13">
      <c r="A56" s="3" t="s">
        <v>56</v>
      </c>
      <c r="B56" s="3">
        <v>4.5370488759595062</v>
      </c>
      <c r="C56" s="3">
        <v>-0.62491123419968764</v>
      </c>
      <c r="D56" s="3">
        <v>7.0089643547441343</v>
      </c>
      <c r="E56" s="3">
        <v>-0.50637032235401191</v>
      </c>
      <c r="F56" s="3">
        <v>18.594121314606905</v>
      </c>
      <c r="G56" s="3">
        <v>0.68</v>
      </c>
      <c r="H56" s="3">
        <v>1.1625000000000001</v>
      </c>
      <c r="I56" s="3">
        <v>0.42249999999999999</v>
      </c>
      <c r="J56" s="3">
        <v>15.165614111128697</v>
      </c>
      <c r="K56" s="3">
        <v>3.5000000000000003E-2</v>
      </c>
      <c r="L56" s="3">
        <v>18.178048516054293</v>
      </c>
      <c r="M56" s="3">
        <v>13.310147267406935</v>
      </c>
    </row>
    <row r="57" spans="1:13">
      <c r="A57" s="3" t="s">
        <v>57</v>
      </c>
      <c r="B57" s="3">
        <v>4.5707170817553182</v>
      </c>
      <c r="C57" s="3">
        <v>-0.66457053022724866</v>
      </c>
      <c r="D57" s="3">
        <v>7.042508153030548</v>
      </c>
      <c r="E57" s="3">
        <v>-0.54109044334330181</v>
      </c>
      <c r="F57" s="3">
        <v>18.604018450957444</v>
      </c>
      <c r="G57" s="3">
        <v>0.48249999999999998</v>
      </c>
      <c r="H57" s="3">
        <v>0.98750000000000004</v>
      </c>
      <c r="I57" s="3">
        <v>0.47</v>
      </c>
      <c r="J57" s="3">
        <v>15.165769627085595</v>
      </c>
      <c r="K57" s="3">
        <v>0.04</v>
      </c>
      <c r="L57" s="3">
        <v>18.183501653673691</v>
      </c>
      <c r="M57" s="3">
        <v>13.3894183175737</v>
      </c>
    </row>
    <row r="58" spans="1:13">
      <c r="A58" s="3" t="s">
        <v>58</v>
      </c>
      <c r="B58" s="3">
        <v>4.6218228790335818</v>
      </c>
      <c r="C58" s="3">
        <v>0.85605352132940293</v>
      </c>
      <c r="D58" s="3">
        <v>7.0926683708221274</v>
      </c>
      <c r="E58" s="3">
        <v>-0.54544005942303297</v>
      </c>
      <c r="F58" s="3">
        <v>18.630130968134573</v>
      </c>
      <c r="G58" s="3">
        <v>0.51500000000000001</v>
      </c>
      <c r="H58" s="3">
        <v>0.79</v>
      </c>
      <c r="I58" s="3">
        <v>0.42</v>
      </c>
      <c r="J58" s="3">
        <v>15.17253057638017</v>
      </c>
      <c r="K58" s="3">
        <v>3.5000000000000003E-2</v>
      </c>
      <c r="L58" s="3">
        <v>18.199011105894154</v>
      </c>
      <c r="M58" s="3">
        <v>13.476527106793847</v>
      </c>
    </row>
    <row r="59" spans="1:13">
      <c r="A59" s="3" t="s">
        <v>59</v>
      </c>
      <c r="B59" s="3">
        <v>4.6147344894608979</v>
      </c>
      <c r="C59" s="3">
        <v>1.2339514978602084</v>
      </c>
      <c r="D59" s="3">
        <v>7.0834645790942874</v>
      </c>
      <c r="E59" s="3">
        <v>-0.54533041713526598</v>
      </c>
      <c r="F59" s="3">
        <v>18.639960841731853</v>
      </c>
      <c r="G59" s="3">
        <v>0.56000000000000005</v>
      </c>
      <c r="H59" s="3">
        <v>0.81</v>
      </c>
      <c r="I59" s="3">
        <v>0.34749999999999998</v>
      </c>
      <c r="J59" s="3">
        <v>15.176910098551145</v>
      </c>
      <c r="K59" s="3">
        <v>2.75E-2</v>
      </c>
      <c r="L59" s="3">
        <v>18.209786858192071</v>
      </c>
      <c r="M59" s="3">
        <v>13.517542667718368</v>
      </c>
    </row>
    <row r="60" spans="1:13">
      <c r="A60" s="3" t="s">
        <v>60</v>
      </c>
      <c r="B60" s="3">
        <v>4.6188572824298157</v>
      </c>
      <c r="C60" s="3">
        <v>-0.4650179666032539</v>
      </c>
      <c r="D60" s="3">
        <v>7.0868654312558865</v>
      </c>
      <c r="E60" s="3">
        <v>-0.54898078071610956</v>
      </c>
      <c r="F60" s="3">
        <v>18.653251717149448</v>
      </c>
      <c r="G60" s="3">
        <v>0.46</v>
      </c>
      <c r="H60" s="3">
        <v>0.8125</v>
      </c>
      <c r="I60" s="3">
        <v>0.38750000000000001</v>
      </c>
      <c r="J60" s="3">
        <v>15.187953175106417</v>
      </c>
      <c r="K60" s="3">
        <v>0.02</v>
      </c>
      <c r="L60" s="3">
        <v>18.219934490080195</v>
      </c>
      <c r="M60" s="3">
        <v>13.531538642236868</v>
      </c>
    </row>
    <row r="61" spans="1:13">
      <c r="A61" s="3" t="s">
        <v>61</v>
      </c>
      <c r="B61" s="3">
        <v>4.6408547330917438</v>
      </c>
      <c r="C61" s="3">
        <v>1.3024704466624293</v>
      </c>
      <c r="D61" s="3">
        <v>7.1062742059233548</v>
      </c>
      <c r="E61" s="3">
        <v>-0.54695964540609554</v>
      </c>
      <c r="F61" s="3">
        <v>18.665836244917688</v>
      </c>
      <c r="G61" s="3">
        <v>0.5675</v>
      </c>
      <c r="H61" s="3">
        <v>0.80249999999999999</v>
      </c>
      <c r="I61" s="3">
        <v>0.3075</v>
      </c>
      <c r="J61" s="3">
        <v>15.196553655301464</v>
      </c>
      <c r="K61" s="3">
        <v>0.02</v>
      </c>
      <c r="L61" s="3">
        <v>18.227654091541968</v>
      </c>
      <c r="M61" s="3">
        <v>13.562548334799649</v>
      </c>
    </row>
    <row r="62" spans="1:13">
      <c r="A62" s="3" t="s">
        <v>62</v>
      </c>
      <c r="B62" s="3">
        <v>4.5971042064750733</v>
      </c>
      <c r="C62" s="3">
        <v>0.5939487107819108</v>
      </c>
      <c r="D62" s="3">
        <v>7.0591412646215081</v>
      </c>
      <c r="E62" s="3">
        <v>-0.56086944807178363</v>
      </c>
      <c r="F62" s="3">
        <v>18.671789595548276</v>
      </c>
      <c r="G62" s="3">
        <v>0.69</v>
      </c>
      <c r="H62" s="3">
        <v>0.87749999999999995</v>
      </c>
      <c r="I62" s="3">
        <v>0.35</v>
      </c>
      <c r="J62" s="3">
        <v>15.191230456000991</v>
      </c>
      <c r="K62" s="3">
        <v>1.7500000000000002E-2</v>
      </c>
      <c r="L62" s="20">
        <v>18.237226545962475</v>
      </c>
      <c r="M62" s="3">
        <v>13.538666195450592</v>
      </c>
    </row>
    <row r="63" spans="1:13">
      <c r="A63" s="3" t="s">
        <v>63</v>
      </c>
      <c r="B63" s="3">
        <v>4.6724863952700115</v>
      </c>
      <c r="C63" s="3">
        <v>-2.1186440677966156</v>
      </c>
      <c r="D63" s="3">
        <v>7.1323618813361245</v>
      </c>
      <c r="E63" s="3">
        <v>-0.53302799754695285</v>
      </c>
      <c r="F63" s="3">
        <v>18.680634412960174</v>
      </c>
      <c r="G63" s="3">
        <v>0.73</v>
      </c>
      <c r="H63" s="3">
        <v>1.0375000000000001</v>
      </c>
      <c r="I63" s="3">
        <v>0.51249999999999996</v>
      </c>
      <c r="J63" s="3">
        <v>15.202454707925662</v>
      </c>
      <c r="K63" s="3">
        <v>2.2499999999999999E-2</v>
      </c>
      <c r="L63" s="20">
        <v>18.249299127196746</v>
      </c>
      <c r="M63" s="3">
        <v>13.6427686275337</v>
      </c>
    </row>
    <row r="64" spans="1:13">
      <c r="A64" s="3" t="s">
        <v>64</v>
      </c>
      <c r="B64" s="3">
        <v>4.8375217764482858</v>
      </c>
      <c r="C64" s="3">
        <v>3.0161095734866139</v>
      </c>
      <c r="D64" s="3">
        <v>7.2930263222618699</v>
      </c>
      <c r="E64" s="3">
        <v>-0.54587240449678009</v>
      </c>
      <c r="F64" s="3">
        <v>18.687688058912961</v>
      </c>
      <c r="G64" s="3">
        <v>0.88500000000000001</v>
      </c>
      <c r="H64" s="3">
        <v>1.1325000000000001</v>
      </c>
      <c r="I64" s="3">
        <v>0.44500000000000001</v>
      </c>
      <c r="J64" s="3">
        <v>15.214573058361843</v>
      </c>
      <c r="K64" s="3">
        <v>2.2499999999999999E-2</v>
      </c>
      <c r="L64" s="20">
        <v>18.26609496948516</v>
      </c>
      <c r="M64" s="3">
        <v>13.803446569573742</v>
      </c>
    </row>
    <row r="65" spans="1:13">
      <c r="A65" s="3" t="s">
        <v>65</v>
      </c>
      <c r="B65" s="47">
        <v>4.9114568691479716</v>
      </c>
      <c r="C65" s="47">
        <v>0.69847116578358737</v>
      </c>
      <c r="D65" s="3">
        <v>7.3594876685196242</v>
      </c>
      <c r="E65" s="3">
        <v>-0.54064657304677488</v>
      </c>
      <c r="F65" s="20">
        <v>18.696300312536987</v>
      </c>
      <c r="G65" s="47">
        <v>1.0625</v>
      </c>
      <c r="H65" s="47">
        <v>1.1274999999999999</v>
      </c>
      <c r="I65" s="47">
        <v>0.31</v>
      </c>
      <c r="J65" s="3">
        <v>15.220056098409048</v>
      </c>
      <c r="K65" s="47">
        <v>2.5000000000000001E-2</v>
      </c>
      <c r="L65" s="20">
        <v>18.277640889519425</v>
      </c>
      <c r="M65" s="3">
        <v>13.858178885203273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>
      <selection activeCell="D10" sqref="D10"/>
    </sheetView>
  </sheetViews>
  <sheetFormatPr defaultRowHeight="15"/>
  <cols>
    <col min="1" max="1" width="7" bestFit="1" customWidth="1"/>
    <col min="2" max="2" width="17.7109375" bestFit="1" customWidth="1"/>
    <col min="3" max="3" width="11" bestFit="1" customWidth="1"/>
    <col min="4" max="4" width="18.28515625" bestFit="1" customWidth="1"/>
    <col min="5" max="5" width="11" bestFit="1" customWidth="1"/>
    <col min="6" max="6" width="30.28515625" bestFit="1" customWidth="1"/>
    <col min="7" max="7" width="6.85546875" bestFit="1" customWidth="1"/>
    <col min="8" max="8" width="9.42578125" bestFit="1" customWidth="1"/>
    <col min="9" max="9" width="8.85546875" bestFit="1" customWidth="1"/>
    <col min="10" max="10" width="31.85546875" bestFit="1" customWidth="1"/>
    <col min="11" max="11" width="11.42578125" bestFit="1" customWidth="1"/>
    <col min="12" max="12" width="24.42578125" bestFit="1" customWidth="1"/>
    <col min="13" max="13" width="14" bestFit="1" customWidth="1"/>
  </cols>
  <sheetData>
    <row r="1" spans="1:13">
      <c r="A1" s="3" t="s">
        <v>1</v>
      </c>
      <c r="B1" s="3" t="s">
        <v>109</v>
      </c>
      <c r="C1" s="3" t="s">
        <v>82</v>
      </c>
      <c r="D1" s="3" t="s">
        <v>110</v>
      </c>
      <c r="E1" s="3" t="s">
        <v>118</v>
      </c>
      <c r="F1" s="3" t="s">
        <v>137</v>
      </c>
      <c r="G1" s="3" t="s">
        <v>80</v>
      </c>
      <c r="H1" s="3" t="s">
        <v>84</v>
      </c>
      <c r="I1" s="3" t="s">
        <v>81</v>
      </c>
      <c r="J1" s="3" t="s">
        <v>136</v>
      </c>
      <c r="K1" s="3" t="s">
        <v>83</v>
      </c>
      <c r="L1" s="3" t="s">
        <v>140</v>
      </c>
      <c r="M1" s="3" t="s">
        <v>149</v>
      </c>
    </row>
    <row r="2" spans="1:13">
      <c r="A2" s="3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>
      <c r="A3" s="3" t="s">
        <v>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>
      <c r="A4" s="3" t="s">
        <v>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>
      <c r="A5" s="3" t="s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>
      <c r="A6" s="3" t="s">
        <v>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>
      <c r="A7" s="3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>
      <c r="A8" s="3" t="s">
        <v>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>
      <c r="A9" s="3" t="s">
        <v>9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>
      <c r="A10" s="3" t="s">
        <v>10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>
      <c r="A11" s="3" t="s">
        <v>11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>
      <c r="A12" s="3" t="s">
        <v>12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>
      <c r="A13" s="3" t="s">
        <v>13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>
      <c r="A14" s="3" t="s">
        <v>14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>
      <c r="A15" s="3" t="s">
        <v>15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>
      <c r="A16" s="3" t="s">
        <v>16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>
      <c r="A17" s="3" t="s">
        <v>17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>
      <c r="A18" s="3" t="s">
        <v>18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>
      <c r="A19" s="3" t="s">
        <v>19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>
      <c r="A20" s="3" t="s">
        <v>20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>
      <c r="A21" s="3" t="s">
        <v>21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>
      <c r="A22" s="3" t="s">
        <v>22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>
      <c r="A23" s="3" t="s">
        <v>23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>
      <c r="A24" s="3" t="s">
        <v>24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>
      <c r="A25" s="3" t="s">
        <v>25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>
      <c r="A26" s="3" t="s">
        <v>26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>
      <c r="A27" s="3" t="s">
        <v>27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>
      <c r="A28" s="3" t="s">
        <v>28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>
      <c r="A29" s="3" t="s">
        <v>29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>
      <c r="A30" s="3" t="s">
        <v>30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>
      <c r="A31" s="3" t="s">
        <v>31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>
      <c r="A32" s="3" t="s">
        <v>32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>
      <c r="A33" s="3" t="s">
        <v>33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>
      <c r="A34" s="3" t="s">
        <v>34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>
      <c r="A35" s="3" t="s">
        <v>35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>
      <c r="A36" s="3" t="s">
        <v>36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>
      <c r="A37" s="3" t="s">
        <v>37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>
      <c r="A38" s="3" t="s">
        <v>38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>
      <c r="A39" s="3" t="s">
        <v>39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>
      <c r="A40" s="3" t="s">
        <v>40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>
      <c r="A41" s="3" t="s">
        <v>41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>
      <c r="A42" s="3" t="s">
        <v>42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>
      <c r="A43" s="3" t="s">
        <v>43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>
      <c r="A44" s="3" t="s">
        <v>44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>
      <c r="A45" s="3" t="s">
        <v>45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>
      <c r="A46" s="3" t="s">
        <v>46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>
      <c r="A47" s="3" t="s">
        <v>47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>
      <c r="A48" s="3" t="s">
        <v>48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>
      <c r="A49" s="3" t="s">
        <v>49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>
      <c r="A50" s="3" t="s">
        <v>50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>
      <c r="A51" s="3" t="s">
        <v>51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>
      <c r="A52" s="3" t="s">
        <v>52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>
      <c r="A53" s="3" t="s">
        <v>53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>
      <c r="A54" s="3" t="s">
        <v>54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>
      <c r="A55" s="3" t="s">
        <v>55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>
      <c r="A56" s="3" t="s">
        <v>56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>
      <c r="A57" s="3" t="s">
        <v>57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>
      <c r="A58" s="3" t="s">
        <v>58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>
      <c r="A59" s="3" t="s">
        <v>59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13">
      <c r="A60" s="3" t="s">
        <v>60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1:13">
      <c r="A61" s="3" t="s">
        <v>61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>
      <c r="A62" s="3" t="s">
        <v>62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>
      <c r="A63" s="3" t="s">
        <v>63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>
      <c r="A64" s="3" t="s">
        <v>64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>
      <c r="A65" s="3" t="s">
        <v>65</v>
      </c>
      <c r="B65" s="47"/>
      <c r="C65" s="47"/>
      <c r="D65" s="47"/>
      <c r="E65" s="47"/>
      <c r="F65" s="3"/>
      <c r="G65" s="47"/>
      <c r="H65" s="3"/>
      <c r="I65" s="47"/>
      <c r="J65" s="3"/>
      <c r="K65" s="47"/>
      <c r="L65" s="3"/>
      <c r="M6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Raw2ColsAtSource</vt:lpstr>
      <vt:lpstr>RawConvertedTo1Col</vt:lpstr>
      <vt:lpstr>Raw1ColTransposed&amp;FormulasAdded</vt:lpstr>
      <vt:lpstr>ValuesReplacingFormulas</vt:lpstr>
      <vt:lpstr>ReorderedDataInputToReadpq</vt:lpstr>
      <vt:lpstr>ReorderedDataInputToReadpcpcap</vt:lpstr>
    </vt:vector>
  </TitlesOfParts>
  <Company>University of Reading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Mihailov</dc:creator>
  <cp:lastModifiedBy>Alexander Mihailov</cp:lastModifiedBy>
  <dcterms:created xsi:type="dcterms:W3CDTF">2015-07-24T08:08:34Z</dcterms:created>
  <dcterms:modified xsi:type="dcterms:W3CDTF">2015-10-12T16:44:44Z</dcterms:modified>
</cp:coreProperties>
</file>