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4" activeTab="5"/>
  </bookViews>
  <sheets>
    <sheet name="Raw2ColsAtSource" sheetId="1" r:id="rId1"/>
    <sheet name="RawConvertedTo1Col" sheetId="2" r:id="rId2"/>
    <sheet name="1ColTransposed&amp;Cols&amp;FormusAdded" sheetId="3" r:id="rId3"/>
    <sheet name="ValuesReplacingFormulas" sheetId="4" r:id="rId4"/>
    <sheet name="ReorderedDataInputToReadpq" sheetId="5" r:id="rId5"/>
    <sheet name="ReorderedDataInputToReadpqpcap" sheetId="9" r:id="rId6"/>
    <sheet name="ReorderedDataInputToReadindpq" sheetId="10" r:id="rId7"/>
    <sheet name="ReorderedDataInputToReadpqFvNER" sheetId="11" r:id="rId8"/>
  </sheets>
  <calcPr calcId="145621"/>
</workbook>
</file>

<file path=xl/calcChain.xml><?xml version="1.0" encoding="utf-8"?>
<calcChain xmlns="http://schemas.openxmlformats.org/spreadsheetml/2006/main">
  <c r="AD66" i="3" l="1"/>
  <c r="AC66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BN21" i="2" l="1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66" i="3" l="1"/>
  <c r="Y65" i="3"/>
  <c r="BY65" i="3" s="1"/>
  <c r="Y64" i="3"/>
  <c r="BY64" i="3" s="1"/>
  <c r="Y63" i="3"/>
  <c r="BY63" i="3" s="1"/>
  <c r="Y62" i="3"/>
  <c r="BY62" i="3" s="1"/>
  <c r="Y61" i="3"/>
  <c r="BY61" i="3" s="1"/>
  <c r="Y60" i="3"/>
  <c r="BY60" i="3" s="1"/>
  <c r="Y59" i="3"/>
  <c r="BY59" i="3" s="1"/>
  <c r="Y58" i="3"/>
  <c r="BY58" i="3" s="1"/>
  <c r="Y57" i="3"/>
  <c r="BY57" i="3" s="1"/>
  <c r="Y56" i="3"/>
  <c r="BY56" i="3" s="1"/>
  <c r="Y55" i="3"/>
  <c r="BY55" i="3" s="1"/>
  <c r="Y54" i="3"/>
  <c r="BY54" i="3" s="1"/>
  <c r="Y53" i="3"/>
  <c r="BY53" i="3" s="1"/>
  <c r="Y52" i="3"/>
  <c r="BY52" i="3" s="1"/>
  <c r="Y51" i="3"/>
  <c r="BY51" i="3" s="1"/>
  <c r="Y50" i="3"/>
  <c r="BY50" i="3" s="1"/>
  <c r="Y49" i="3"/>
  <c r="BY49" i="3" s="1"/>
  <c r="Y48" i="3"/>
  <c r="BY48" i="3" s="1"/>
  <c r="Y47" i="3"/>
  <c r="BY47" i="3" s="1"/>
  <c r="Y46" i="3"/>
  <c r="BY46" i="3" s="1"/>
  <c r="Y45" i="3"/>
  <c r="BY45" i="3" s="1"/>
  <c r="Y44" i="3"/>
  <c r="BY44" i="3" s="1"/>
  <c r="Y43" i="3"/>
  <c r="BY43" i="3" s="1"/>
  <c r="Y42" i="3"/>
  <c r="BY42" i="3" s="1"/>
  <c r="Y41" i="3"/>
  <c r="BY41" i="3" s="1"/>
  <c r="Y40" i="3"/>
  <c r="BY40" i="3" s="1"/>
  <c r="Y39" i="3"/>
  <c r="BY39" i="3" s="1"/>
  <c r="Y38" i="3"/>
  <c r="BY38" i="3" s="1"/>
  <c r="Y37" i="3"/>
  <c r="BY37" i="3" s="1"/>
  <c r="Y36" i="3"/>
  <c r="BY36" i="3" s="1"/>
  <c r="Y35" i="3"/>
  <c r="BY35" i="3" s="1"/>
  <c r="Y34" i="3"/>
  <c r="BY34" i="3" s="1"/>
  <c r="Y33" i="3"/>
  <c r="BY33" i="3" s="1"/>
  <c r="Y32" i="3"/>
  <c r="BY32" i="3" s="1"/>
  <c r="Y31" i="3"/>
  <c r="BY31" i="3" s="1"/>
  <c r="Y30" i="3"/>
  <c r="BY30" i="3" s="1"/>
  <c r="Y29" i="3"/>
  <c r="BY29" i="3" s="1"/>
  <c r="Y28" i="3"/>
  <c r="BY28" i="3" s="1"/>
  <c r="Y27" i="3"/>
  <c r="BY27" i="3" s="1"/>
  <c r="Y26" i="3"/>
  <c r="BY26" i="3" s="1"/>
  <c r="Y25" i="3"/>
  <c r="BY25" i="3" s="1"/>
  <c r="Y24" i="3"/>
  <c r="BY24" i="3" s="1"/>
  <c r="Y23" i="3"/>
  <c r="BY23" i="3" s="1"/>
  <c r="Y22" i="3"/>
  <c r="BY22" i="3" s="1"/>
  <c r="Y21" i="3"/>
  <c r="BY21" i="3" s="1"/>
  <c r="Y20" i="3"/>
  <c r="BY20" i="3" s="1"/>
  <c r="Y19" i="3"/>
  <c r="BY19" i="3" s="1"/>
  <c r="Y18" i="3"/>
  <c r="BY18" i="3" s="1"/>
  <c r="Y17" i="3"/>
  <c r="BY17" i="3" s="1"/>
  <c r="Y16" i="3"/>
  <c r="BY16" i="3" s="1"/>
  <c r="Y15" i="3"/>
  <c r="BY15" i="3" s="1"/>
  <c r="Y14" i="3"/>
  <c r="BY14" i="3" s="1"/>
  <c r="Y13" i="3"/>
  <c r="BY13" i="3" s="1"/>
  <c r="Y12" i="3"/>
  <c r="BY12" i="3" s="1"/>
  <c r="Y11" i="3"/>
  <c r="BY11" i="3" s="1"/>
  <c r="Y10" i="3"/>
  <c r="BY10" i="3" s="1"/>
  <c r="Y9" i="3"/>
  <c r="BY9" i="3" s="1"/>
  <c r="Y8" i="3"/>
  <c r="BY8" i="3" s="1"/>
  <c r="Y7" i="3"/>
  <c r="BY7" i="3" s="1"/>
  <c r="Y6" i="3"/>
  <c r="BY6" i="3" s="1"/>
  <c r="Y5" i="3"/>
  <c r="BY5" i="3" s="1"/>
  <c r="Y4" i="3"/>
  <c r="BY4" i="3" s="1"/>
  <c r="Y3" i="3"/>
  <c r="BY3" i="3" s="1"/>
  <c r="Y2" i="3"/>
  <c r="BY2" i="3" s="1"/>
  <c r="O66" i="3" l="1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AC58" i="3" l="1"/>
  <c r="CE58" i="3" s="1"/>
  <c r="AC50" i="3"/>
  <c r="CE50" i="3" s="1"/>
  <c r="AC42" i="3"/>
  <c r="CE42" i="3" s="1"/>
  <c r="AC34" i="3"/>
  <c r="CE34" i="3" s="1"/>
  <c r="AC26" i="3"/>
  <c r="CE26" i="3" s="1"/>
  <c r="AC64" i="3"/>
  <c r="CE64" i="3" s="1"/>
  <c r="AC62" i="3"/>
  <c r="CE62" i="3" s="1"/>
  <c r="AC61" i="3"/>
  <c r="CE61" i="3" s="1"/>
  <c r="AC60" i="3"/>
  <c r="CE60" i="3" s="1"/>
  <c r="AC57" i="3"/>
  <c r="CE57" i="3" s="1"/>
  <c r="AC56" i="3"/>
  <c r="CE56" i="3" s="1"/>
  <c r="AC54" i="3"/>
  <c r="CE54" i="3" s="1"/>
  <c r="AC53" i="3"/>
  <c r="CE53" i="3" s="1"/>
  <c r="AC52" i="3"/>
  <c r="CE52" i="3" s="1"/>
  <c r="AC49" i="3"/>
  <c r="CE49" i="3" s="1"/>
  <c r="AC48" i="3"/>
  <c r="CE48" i="3" s="1"/>
  <c r="AC46" i="3"/>
  <c r="CE46" i="3" s="1"/>
  <c r="AC45" i="3"/>
  <c r="CE45" i="3" s="1"/>
  <c r="AC44" i="3"/>
  <c r="CE44" i="3" s="1"/>
  <c r="AC41" i="3"/>
  <c r="CE41" i="3" s="1"/>
  <c r="AC40" i="3"/>
  <c r="CE40" i="3" s="1"/>
  <c r="AC38" i="3"/>
  <c r="CE38" i="3" s="1"/>
  <c r="AC37" i="3"/>
  <c r="CE37" i="3" s="1"/>
  <c r="AC36" i="3"/>
  <c r="CE36" i="3" s="1"/>
  <c r="AC33" i="3"/>
  <c r="CE33" i="3" s="1"/>
  <c r="AC32" i="3"/>
  <c r="CE32" i="3" s="1"/>
  <c r="AC30" i="3"/>
  <c r="CE30" i="3" s="1"/>
  <c r="AC29" i="3"/>
  <c r="CE29" i="3" s="1"/>
  <c r="AC28" i="3"/>
  <c r="CE28" i="3" s="1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X65" i="3"/>
  <c r="BX64" i="3"/>
  <c r="BX63" i="3"/>
  <c r="BX62" i="3"/>
  <c r="BX61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X7" i="3"/>
  <c r="BX6" i="3"/>
  <c r="BX5" i="3"/>
  <c r="BX4" i="3"/>
  <c r="BX3" i="3"/>
  <c r="BX2" i="3"/>
  <c r="BV65" i="3"/>
  <c r="BV64" i="3"/>
  <c r="BV63" i="3"/>
  <c r="BV62" i="3"/>
  <c r="BV61" i="3"/>
  <c r="BV60" i="3"/>
  <c r="BV59" i="3"/>
  <c r="BV58" i="3"/>
  <c r="BV57" i="3"/>
  <c r="BV56" i="3"/>
  <c r="BV55" i="3"/>
  <c r="BV54" i="3"/>
  <c r="BV53" i="3"/>
  <c r="BV52" i="3"/>
  <c r="BV51" i="3"/>
  <c r="BV50" i="3"/>
  <c r="BV49" i="3"/>
  <c r="BV48" i="3"/>
  <c r="BV47" i="3"/>
  <c r="BV46" i="3"/>
  <c r="BV45" i="3"/>
  <c r="BV44" i="3"/>
  <c r="BV43" i="3"/>
  <c r="BV42" i="3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P65" i="3"/>
  <c r="CD65" i="3" s="1"/>
  <c r="P64" i="3"/>
  <c r="CD64" i="3" s="1"/>
  <c r="P63" i="3"/>
  <c r="CD63" i="3" s="1"/>
  <c r="P62" i="3"/>
  <c r="CD62" i="3" s="1"/>
  <c r="P61" i="3"/>
  <c r="CD61" i="3"/>
  <c r="P60" i="3"/>
  <c r="CD60" i="3" s="1"/>
  <c r="P59" i="3"/>
  <c r="CD59" i="3" s="1"/>
  <c r="P58" i="3"/>
  <c r="CD58" i="3" s="1"/>
  <c r="P57" i="3"/>
  <c r="CD57" i="3" s="1"/>
  <c r="P56" i="3"/>
  <c r="CD56" i="3" s="1"/>
  <c r="P55" i="3"/>
  <c r="CD55" i="3" s="1"/>
  <c r="P54" i="3"/>
  <c r="CD54" i="3" s="1"/>
  <c r="P53" i="3"/>
  <c r="CD53" i="3" s="1"/>
  <c r="P52" i="3"/>
  <c r="CD52" i="3" s="1"/>
  <c r="P51" i="3"/>
  <c r="CD51" i="3" s="1"/>
  <c r="P50" i="3"/>
  <c r="CD50" i="3" s="1"/>
  <c r="P49" i="3"/>
  <c r="CD49" i="3" s="1"/>
  <c r="P48" i="3"/>
  <c r="CD48" i="3" s="1"/>
  <c r="P47" i="3"/>
  <c r="CD47" i="3" s="1"/>
  <c r="P46" i="3"/>
  <c r="CD46" i="3" s="1"/>
  <c r="P45" i="3"/>
  <c r="CD45" i="3"/>
  <c r="P44" i="3"/>
  <c r="CD44" i="3" s="1"/>
  <c r="P43" i="3"/>
  <c r="CD43" i="3" s="1"/>
  <c r="P42" i="3"/>
  <c r="CD42" i="3" s="1"/>
  <c r="P41" i="3"/>
  <c r="CD41" i="3" s="1"/>
  <c r="P40" i="3"/>
  <c r="CD40" i="3" s="1"/>
  <c r="P39" i="3"/>
  <c r="CD39" i="3" s="1"/>
  <c r="P38" i="3"/>
  <c r="CD38" i="3" s="1"/>
  <c r="P37" i="3"/>
  <c r="CD37" i="3" s="1"/>
  <c r="P36" i="3"/>
  <c r="CD36" i="3" s="1"/>
  <c r="P35" i="3"/>
  <c r="CD35" i="3" s="1"/>
  <c r="P34" i="3"/>
  <c r="CD34" i="3" s="1"/>
  <c r="P33" i="3"/>
  <c r="CD33" i="3" s="1"/>
  <c r="P32" i="3"/>
  <c r="CD32" i="3" s="1"/>
  <c r="P31" i="3"/>
  <c r="CD31" i="3" s="1"/>
  <c r="P30" i="3"/>
  <c r="CD30" i="3"/>
  <c r="P29" i="3"/>
  <c r="CD29" i="3" s="1"/>
  <c r="P28" i="3"/>
  <c r="CD28" i="3"/>
  <c r="P27" i="3"/>
  <c r="CD27" i="3" s="1"/>
  <c r="P26" i="3"/>
  <c r="CD26" i="3" s="1"/>
  <c r="P25" i="3"/>
  <c r="CD25" i="3" s="1"/>
  <c r="P24" i="3"/>
  <c r="CD24" i="3" s="1"/>
  <c r="P23" i="3"/>
  <c r="CD23" i="3" s="1"/>
  <c r="P22" i="3"/>
  <c r="CD22" i="3" s="1"/>
  <c r="P21" i="3"/>
  <c r="CD21" i="3" s="1"/>
  <c r="P20" i="3"/>
  <c r="CD20" i="3" s="1"/>
  <c r="P19" i="3"/>
  <c r="CD19" i="3" s="1"/>
  <c r="P18" i="3"/>
  <c r="CD18" i="3" s="1"/>
  <c r="P17" i="3"/>
  <c r="CD17" i="3" s="1"/>
  <c r="P16" i="3"/>
  <c r="CD16" i="3" s="1"/>
  <c r="P15" i="3"/>
  <c r="CD15" i="3" s="1"/>
  <c r="P14" i="3"/>
  <c r="CD14" i="3"/>
  <c r="P13" i="3"/>
  <c r="CD13" i="3" s="1"/>
  <c r="P12" i="3"/>
  <c r="CD12" i="3"/>
  <c r="P11" i="3"/>
  <c r="CD11" i="3" s="1"/>
  <c r="P10" i="3"/>
  <c r="CD10" i="3" s="1"/>
  <c r="P9" i="3"/>
  <c r="CD9" i="3" s="1"/>
  <c r="P8" i="3"/>
  <c r="CD8" i="3" s="1"/>
  <c r="P7" i="3"/>
  <c r="CD7" i="3" s="1"/>
  <c r="P6" i="3"/>
  <c r="CD6" i="3" s="1"/>
  <c r="P5" i="3"/>
  <c r="CD5" i="3" s="1"/>
  <c r="P4" i="3"/>
  <c r="CD4" i="3" s="1"/>
  <c r="P3" i="3"/>
  <c r="CD3" i="3" s="1"/>
  <c r="P2" i="3"/>
  <c r="CD2" i="3" s="1"/>
  <c r="J64" i="3"/>
  <c r="CC64" i="3" s="1"/>
  <c r="J63" i="3"/>
  <c r="CC63" i="3" s="1"/>
  <c r="J62" i="3"/>
  <c r="CC62" i="3" s="1"/>
  <c r="J61" i="3"/>
  <c r="CC61" i="3" s="1"/>
  <c r="J60" i="3"/>
  <c r="CC60" i="3" s="1"/>
  <c r="J59" i="3"/>
  <c r="CC59" i="3" s="1"/>
  <c r="J58" i="3"/>
  <c r="CC58" i="3" s="1"/>
  <c r="J57" i="3"/>
  <c r="CC57" i="3" s="1"/>
  <c r="J56" i="3"/>
  <c r="CC56" i="3" s="1"/>
  <c r="J55" i="3"/>
  <c r="CC55" i="3" s="1"/>
  <c r="J54" i="3"/>
  <c r="CC54" i="3" s="1"/>
  <c r="J53" i="3"/>
  <c r="CC53" i="3" s="1"/>
  <c r="J52" i="3"/>
  <c r="CC52" i="3" s="1"/>
  <c r="J51" i="3"/>
  <c r="CC51" i="3" s="1"/>
  <c r="J50" i="3"/>
  <c r="CC50" i="3" s="1"/>
  <c r="J49" i="3"/>
  <c r="CC49" i="3" s="1"/>
  <c r="J48" i="3"/>
  <c r="CC48" i="3" s="1"/>
  <c r="J47" i="3"/>
  <c r="CC47" i="3" s="1"/>
  <c r="J46" i="3"/>
  <c r="CC46" i="3" s="1"/>
  <c r="J45" i="3"/>
  <c r="CC45" i="3" s="1"/>
  <c r="J44" i="3"/>
  <c r="CC44" i="3" s="1"/>
  <c r="J43" i="3"/>
  <c r="CC43" i="3" s="1"/>
  <c r="J42" i="3"/>
  <c r="CC42" i="3" s="1"/>
  <c r="J41" i="3"/>
  <c r="CC41" i="3" s="1"/>
  <c r="J40" i="3"/>
  <c r="CC40" i="3" s="1"/>
  <c r="J39" i="3"/>
  <c r="CC39" i="3" s="1"/>
  <c r="J38" i="3"/>
  <c r="CC38" i="3" s="1"/>
  <c r="J37" i="3"/>
  <c r="CC37" i="3" s="1"/>
  <c r="J36" i="3"/>
  <c r="CC36" i="3" s="1"/>
  <c r="J35" i="3"/>
  <c r="CC35" i="3" s="1"/>
  <c r="J34" i="3"/>
  <c r="CC34" i="3" s="1"/>
  <c r="J33" i="3"/>
  <c r="CC33" i="3" s="1"/>
  <c r="J32" i="3"/>
  <c r="CC32" i="3" s="1"/>
  <c r="J31" i="3"/>
  <c r="CC31" i="3" s="1"/>
  <c r="J30" i="3"/>
  <c r="CC30" i="3" s="1"/>
  <c r="J29" i="3"/>
  <c r="CC29" i="3" s="1"/>
  <c r="J28" i="3"/>
  <c r="CC28" i="3" s="1"/>
  <c r="J27" i="3"/>
  <c r="CC27" i="3" s="1"/>
  <c r="J26" i="3"/>
  <c r="CC26" i="3" s="1"/>
  <c r="V64" i="3"/>
  <c r="CA64" i="3" s="1"/>
  <c r="V63" i="3"/>
  <c r="CA63" i="3" s="1"/>
  <c r="V62" i="3"/>
  <c r="CA62" i="3" s="1"/>
  <c r="V61" i="3"/>
  <c r="CA61" i="3" s="1"/>
  <c r="V60" i="3"/>
  <c r="CA60" i="3" s="1"/>
  <c r="V59" i="3"/>
  <c r="CA59" i="3" s="1"/>
  <c r="V58" i="3"/>
  <c r="CA58" i="3" s="1"/>
  <c r="V57" i="3"/>
  <c r="CA57" i="3" s="1"/>
  <c r="V56" i="3"/>
  <c r="CA56" i="3" s="1"/>
  <c r="V55" i="3"/>
  <c r="CA55" i="3" s="1"/>
  <c r="V54" i="3"/>
  <c r="CA54" i="3" s="1"/>
  <c r="V53" i="3"/>
  <c r="CA53" i="3" s="1"/>
  <c r="V52" i="3"/>
  <c r="CA52" i="3" s="1"/>
  <c r="V51" i="3"/>
  <c r="CA51" i="3" s="1"/>
  <c r="V50" i="3"/>
  <c r="CA50" i="3" s="1"/>
  <c r="V49" i="3"/>
  <c r="CA49" i="3" s="1"/>
  <c r="V48" i="3"/>
  <c r="CA48" i="3" s="1"/>
  <c r="V47" i="3"/>
  <c r="CA47" i="3" s="1"/>
  <c r="V46" i="3"/>
  <c r="CA46" i="3" s="1"/>
  <c r="V45" i="3"/>
  <c r="CA45" i="3" s="1"/>
  <c r="V44" i="3"/>
  <c r="CA44" i="3" s="1"/>
  <c r="V43" i="3"/>
  <c r="CA43" i="3" s="1"/>
  <c r="V42" i="3"/>
  <c r="CA42" i="3" s="1"/>
  <c r="V41" i="3"/>
  <c r="CA41" i="3" s="1"/>
  <c r="V40" i="3"/>
  <c r="CA40" i="3" s="1"/>
  <c r="V39" i="3"/>
  <c r="CA39" i="3" s="1"/>
  <c r="V38" i="3"/>
  <c r="CA38" i="3" s="1"/>
  <c r="V37" i="3"/>
  <c r="CA37" i="3" s="1"/>
  <c r="V36" i="3"/>
  <c r="CA36" i="3" s="1"/>
  <c r="V35" i="3"/>
  <c r="CA35" i="3" s="1"/>
  <c r="V34" i="3"/>
  <c r="CA34" i="3" s="1"/>
  <c r="V33" i="3"/>
  <c r="CA33" i="3" s="1"/>
  <c r="V32" i="3"/>
  <c r="CA32" i="3" s="1"/>
  <c r="V31" i="3"/>
  <c r="CA31" i="3" s="1"/>
  <c r="V30" i="3"/>
  <c r="CA30" i="3" s="1"/>
  <c r="V29" i="3"/>
  <c r="CA29" i="3" s="1"/>
  <c r="V28" i="3"/>
  <c r="CA28" i="3" s="1"/>
  <c r="V27" i="3"/>
  <c r="CA27" i="3" s="1"/>
  <c r="V26" i="3"/>
  <c r="CA26" i="3" s="1"/>
  <c r="Z66" i="3"/>
  <c r="Z65" i="3"/>
  <c r="CB65" i="3" s="1"/>
  <c r="Z64" i="3"/>
  <c r="CB64" i="3" s="1"/>
  <c r="Z63" i="3"/>
  <c r="CB63" i="3" s="1"/>
  <c r="Z62" i="3"/>
  <c r="CB62" i="3" s="1"/>
  <c r="Z61" i="3"/>
  <c r="CB61" i="3" s="1"/>
  <c r="Z60" i="3"/>
  <c r="CB60" i="3" s="1"/>
  <c r="Z59" i="3"/>
  <c r="CB59" i="3" s="1"/>
  <c r="Z58" i="3"/>
  <c r="CB58" i="3" s="1"/>
  <c r="Z57" i="3"/>
  <c r="CB57" i="3" s="1"/>
  <c r="Z56" i="3"/>
  <c r="CB56" i="3" s="1"/>
  <c r="Z55" i="3"/>
  <c r="CB55" i="3" s="1"/>
  <c r="Z54" i="3"/>
  <c r="CB54" i="3" s="1"/>
  <c r="Z53" i="3"/>
  <c r="CB53" i="3" s="1"/>
  <c r="Z52" i="3"/>
  <c r="CB52" i="3" s="1"/>
  <c r="Z51" i="3"/>
  <c r="CB51" i="3" s="1"/>
  <c r="Z50" i="3"/>
  <c r="CB50" i="3" s="1"/>
  <c r="Z49" i="3"/>
  <c r="CB49" i="3" s="1"/>
  <c r="Z48" i="3"/>
  <c r="CB48" i="3" s="1"/>
  <c r="Z47" i="3"/>
  <c r="CB47" i="3" s="1"/>
  <c r="Z46" i="3"/>
  <c r="CB46" i="3" s="1"/>
  <c r="Z45" i="3"/>
  <c r="CB45" i="3" s="1"/>
  <c r="Z44" i="3"/>
  <c r="CB44" i="3" s="1"/>
  <c r="Z43" i="3"/>
  <c r="CB43" i="3" s="1"/>
  <c r="Z42" i="3"/>
  <c r="CB42" i="3" s="1"/>
  <c r="Z41" i="3"/>
  <c r="CB41" i="3" s="1"/>
  <c r="Z40" i="3"/>
  <c r="CB40" i="3" s="1"/>
  <c r="Z39" i="3"/>
  <c r="CB39" i="3" s="1"/>
  <c r="Z38" i="3"/>
  <c r="CB38" i="3" s="1"/>
  <c r="Z37" i="3"/>
  <c r="CB37" i="3" s="1"/>
  <c r="Z36" i="3"/>
  <c r="CB36" i="3" s="1"/>
  <c r="Z35" i="3"/>
  <c r="CB35" i="3" s="1"/>
  <c r="Z34" i="3"/>
  <c r="CB34" i="3" s="1"/>
  <c r="Z33" i="3"/>
  <c r="CB33" i="3" s="1"/>
  <c r="Z32" i="3"/>
  <c r="CB32" i="3" s="1"/>
  <c r="Z31" i="3"/>
  <c r="CB31" i="3" s="1"/>
  <c r="Z30" i="3"/>
  <c r="CB30" i="3" s="1"/>
  <c r="Z29" i="3"/>
  <c r="CB29" i="3" s="1"/>
  <c r="Z28" i="3"/>
  <c r="CB28" i="3" s="1"/>
  <c r="Z27" i="3"/>
  <c r="CB27" i="3" s="1"/>
  <c r="Z26" i="3"/>
  <c r="CB26" i="3" s="1"/>
  <c r="Z25" i="3"/>
  <c r="CB25" i="3" s="1"/>
  <c r="Z24" i="3"/>
  <c r="CB24" i="3" s="1"/>
  <c r="Z23" i="3"/>
  <c r="CB23" i="3" s="1"/>
  <c r="Z22" i="3"/>
  <c r="CB22" i="3" s="1"/>
  <c r="Z21" i="3"/>
  <c r="CB21" i="3" s="1"/>
  <c r="Z20" i="3"/>
  <c r="CB20" i="3" s="1"/>
  <c r="Z19" i="3"/>
  <c r="CB19" i="3" s="1"/>
  <c r="Z18" i="3"/>
  <c r="CB18" i="3" s="1"/>
  <c r="Z17" i="3"/>
  <c r="CB17" i="3" s="1"/>
  <c r="Z16" i="3"/>
  <c r="CB16" i="3" s="1"/>
  <c r="Z15" i="3"/>
  <c r="CB15" i="3" s="1"/>
  <c r="Z14" i="3"/>
  <c r="CB14" i="3" s="1"/>
  <c r="Z13" i="3"/>
  <c r="CB13" i="3" s="1"/>
  <c r="Z12" i="3"/>
  <c r="CB12" i="3" s="1"/>
  <c r="Z11" i="3"/>
  <c r="CB11" i="3" s="1"/>
  <c r="Z10" i="3"/>
  <c r="CB10" i="3" s="1"/>
  <c r="Z9" i="3"/>
  <c r="CB9" i="3" s="1"/>
  <c r="Z8" i="3"/>
  <c r="CB8" i="3" s="1"/>
  <c r="Z7" i="3"/>
  <c r="CB7" i="3" s="1"/>
  <c r="Z6" i="3"/>
  <c r="CB6" i="3" s="1"/>
  <c r="Z5" i="3"/>
  <c r="CB5" i="3" s="1"/>
  <c r="Z4" i="3"/>
  <c r="CB4" i="3" s="1"/>
  <c r="Z3" i="3"/>
  <c r="CB3" i="3" s="1"/>
  <c r="Z2" i="3"/>
  <c r="CB2" i="3" s="1"/>
  <c r="R25" i="3"/>
  <c r="R24" i="3"/>
  <c r="R23" i="3" s="1"/>
  <c r="R22" i="3" s="1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R2" i="3" s="1"/>
  <c r="R65" i="3"/>
  <c r="Q65" i="3"/>
  <c r="J65" i="3" s="1"/>
  <c r="CC65" i="3" s="1"/>
  <c r="Q25" i="3"/>
  <c r="AF2" i="3"/>
  <c r="AG2" i="3"/>
  <c r="AH2" i="3"/>
  <c r="AI2" i="3"/>
  <c r="AJ2" i="3"/>
  <c r="AJ3" i="3" s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N2" i="3"/>
  <c r="AN3" i="3" s="1"/>
  <c r="AP2" i="3"/>
  <c r="AP3" i="3" s="1"/>
  <c r="AR2" i="3"/>
  <c r="AV2" i="3"/>
  <c r="BN2" i="3" s="1"/>
  <c r="AX2" i="3"/>
  <c r="BP2" i="3" s="1"/>
  <c r="AZ2" i="3"/>
  <c r="BA2" i="3"/>
  <c r="BB2" i="3"/>
  <c r="BT2" i="3" s="1"/>
  <c r="BC2" i="3"/>
  <c r="BZ2" i="3" s="1"/>
  <c r="BR2" i="3"/>
  <c r="BS2" i="3"/>
  <c r="BW2" i="3"/>
  <c r="AF3" i="3"/>
  <c r="AG3" i="3"/>
  <c r="AH3" i="3"/>
  <c r="AI3" i="3"/>
  <c r="AR3" i="3"/>
  <c r="BJ3" i="3" s="1"/>
  <c r="AV3" i="3"/>
  <c r="AW3" i="3" s="1"/>
  <c r="AX3" i="3"/>
  <c r="BP3" i="3" s="1"/>
  <c r="BQ3" i="3" s="1"/>
  <c r="AZ3" i="3"/>
  <c r="BA3" i="3"/>
  <c r="BB3" i="3"/>
  <c r="BT3" i="3" s="1"/>
  <c r="BC3" i="3"/>
  <c r="BZ3" i="3" s="1"/>
  <c r="BR3" i="3"/>
  <c r="BS3" i="3"/>
  <c r="BW3" i="3"/>
  <c r="D66" i="3"/>
  <c r="BA65" i="3" s="1"/>
  <c r="BC65" i="3"/>
  <c r="BC64" i="3"/>
  <c r="BC63" i="3"/>
  <c r="BZ63" i="3" s="1"/>
  <c r="BC62" i="3"/>
  <c r="BC61" i="3"/>
  <c r="BZ61" i="3" s="1"/>
  <c r="BC60" i="3"/>
  <c r="BC59" i="3"/>
  <c r="BZ59" i="3" s="1"/>
  <c r="BC58" i="3"/>
  <c r="BC57" i="3"/>
  <c r="BC56" i="3"/>
  <c r="BC55" i="3"/>
  <c r="BC54" i="3"/>
  <c r="BC53" i="3"/>
  <c r="BZ53" i="3" s="1"/>
  <c r="BC52" i="3"/>
  <c r="BC51" i="3"/>
  <c r="BC50" i="3"/>
  <c r="BC49" i="3"/>
  <c r="BC48" i="3"/>
  <c r="BC47" i="3"/>
  <c r="BC46" i="3"/>
  <c r="BC45" i="3"/>
  <c r="BC44" i="3"/>
  <c r="BC43" i="3"/>
  <c r="BZ43" i="3" s="1"/>
  <c r="BC42" i="3"/>
  <c r="BC41" i="3"/>
  <c r="BC40" i="3"/>
  <c r="BC39" i="3"/>
  <c r="BZ39" i="3" s="1"/>
  <c r="BC38" i="3"/>
  <c r="BC37" i="3"/>
  <c r="BC36" i="3"/>
  <c r="BC35" i="3"/>
  <c r="BZ35" i="3" s="1"/>
  <c r="BC34" i="3"/>
  <c r="BC33" i="3"/>
  <c r="BZ33" i="3" s="1"/>
  <c r="BC32" i="3"/>
  <c r="BC31" i="3"/>
  <c r="BC30" i="3"/>
  <c r="BC29" i="3"/>
  <c r="BC28" i="3"/>
  <c r="BC27" i="3"/>
  <c r="BZ27" i="3" s="1"/>
  <c r="BC26" i="3"/>
  <c r="BC25" i="3"/>
  <c r="BC24" i="3"/>
  <c r="BC23" i="3"/>
  <c r="BC22" i="3"/>
  <c r="BC21" i="3"/>
  <c r="BZ21" i="3" s="1"/>
  <c r="BC20" i="3"/>
  <c r="BC19" i="3"/>
  <c r="BC18" i="3"/>
  <c r="BC17" i="3"/>
  <c r="BZ17" i="3" s="1"/>
  <c r="BC16" i="3"/>
  <c r="BC15" i="3"/>
  <c r="BZ15" i="3" s="1"/>
  <c r="BC14" i="3"/>
  <c r="BC13" i="3"/>
  <c r="BC12" i="3"/>
  <c r="BC11" i="3"/>
  <c r="BC10" i="3"/>
  <c r="BC9" i="3"/>
  <c r="BZ9" i="3" s="1"/>
  <c r="BC8" i="3"/>
  <c r="BC7" i="3"/>
  <c r="BZ7" i="3" s="1"/>
  <c r="BC6" i="3"/>
  <c r="BC5" i="3"/>
  <c r="BC4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6" i="3"/>
  <c r="BB5" i="3"/>
  <c r="BB4" i="3"/>
  <c r="AR65" i="3"/>
  <c r="BJ65" i="3" s="1"/>
  <c r="AR64" i="3"/>
  <c r="BJ64" i="3" s="1"/>
  <c r="AR63" i="3"/>
  <c r="BJ63" i="3" s="1"/>
  <c r="AR62" i="3"/>
  <c r="BJ62" i="3" s="1"/>
  <c r="AR61" i="3"/>
  <c r="BJ61" i="3" s="1"/>
  <c r="AR60" i="3"/>
  <c r="BJ60" i="3" s="1"/>
  <c r="AR59" i="3"/>
  <c r="BJ59" i="3" s="1"/>
  <c r="AR58" i="3"/>
  <c r="BJ58" i="3" s="1"/>
  <c r="AR57" i="3"/>
  <c r="BJ57" i="3" s="1"/>
  <c r="AR56" i="3"/>
  <c r="BJ56" i="3" s="1"/>
  <c r="AR55" i="3"/>
  <c r="BJ55" i="3" s="1"/>
  <c r="AR54" i="3"/>
  <c r="BJ54" i="3" s="1"/>
  <c r="AR53" i="3"/>
  <c r="BJ53" i="3" s="1"/>
  <c r="AR52" i="3"/>
  <c r="BJ52" i="3" s="1"/>
  <c r="AR51" i="3"/>
  <c r="BJ51" i="3" s="1"/>
  <c r="AR50" i="3"/>
  <c r="AR49" i="3"/>
  <c r="BJ49" i="3" s="1"/>
  <c r="AR48" i="3"/>
  <c r="BJ48" i="3" s="1"/>
  <c r="AR47" i="3"/>
  <c r="BJ47" i="3" s="1"/>
  <c r="AR46" i="3"/>
  <c r="AR45" i="3"/>
  <c r="BJ45" i="3" s="1"/>
  <c r="AR44" i="3"/>
  <c r="BJ44" i="3" s="1"/>
  <c r="AR43" i="3"/>
  <c r="BJ43" i="3" s="1"/>
  <c r="AR42" i="3"/>
  <c r="AR41" i="3"/>
  <c r="BJ41" i="3" s="1"/>
  <c r="AR40" i="3"/>
  <c r="BJ40" i="3" s="1"/>
  <c r="AR39" i="3"/>
  <c r="BJ39" i="3" s="1"/>
  <c r="AR38" i="3"/>
  <c r="AR37" i="3"/>
  <c r="BJ37" i="3" s="1"/>
  <c r="AR36" i="3"/>
  <c r="BJ36" i="3" s="1"/>
  <c r="AR35" i="3"/>
  <c r="BJ35" i="3" s="1"/>
  <c r="AR34" i="3"/>
  <c r="AR33" i="3"/>
  <c r="BJ33" i="3" s="1"/>
  <c r="AR32" i="3"/>
  <c r="BJ32" i="3" s="1"/>
  <c r="AR31" i="3"/>
  <c r="BJ31" i="3" s="1"/>
  <c r="AR30" i="3"/>
  <c r="BJ30" i="3" s="1"/>
  <c r="AR29" i="3"/>
  <c r="BJ29" i="3" s="1"/>
  <c r="AR28" i="3"/>
  <c r="BJ28" i="3" s="1"/>
  <c r="AR27" i="3"/>
  <c r="BJ27" i="3" s="1"/>
  <c r="AR26" i="3"/>
  <c r="BJ26" i="3" s="1"/>
  <c r="AR25" i="3"/>
  <c r="BJ25" i="3"/>
  <c r="AR24" i="3"/>
  <c r="BJ24" i="3" s="1"/>
  <c r="AR23" i="3"/>
  <c r="BJ23" i="3" s="1"/>
  <c r="AR22" i="3"/>
  <c r="BJ22" i="3" s="1"/>
  <c r="AR21" i="3"/>
  <c r="BJ21" i="3" s="1"/>
  <c r="AR20" i="3"/>
  <c r="BJ20" i="3" s="1"/>
  <c r="AR19" i="3"/>
  <c r="BJ19" i="3" s="1"/>
  <c r="AR18" i="3"/>
  <c r="BJ18" i="3" s="1"/>
  <c r="AR17" i="3"/>
  <c r="BJ17" i="3"/>
  <c r="AR16" i="3"/>
  <c r="BJ16" i="3" s="1"/>
  <c r="AR15" i="3"/>
  <c r="BJ15" i="3" s="1"/>
  <c r="AR14" i="3"/>
  <c r="BJ14" i="3" s="1"/>
  <c r="AR13" i="3"/>
  <c r="BJ13" i="3" s="1"/>
  <c r="AR12" i="3"/>
  <c r="BJ12" i="3" s="1"/>
  <c r="AR11" i="3"/>
  <c r="BJ11" i="3" s="1"/>
  <c r="AR10" i="3"/>
  <c r="BJ10" i="3" s="1"/>
  <c r="AR9" i="3"/>
  <c r="BJ9" i="3"/>
  <c r="AR8" i="3"/>
  <c r="BJ8" i="3" s="1"/>
  <c r="AR7" i="3"/>
  <c r="BJ7" i="3" s="1"/>
  <c r="AR6" i="3"/>
  <c r="BJ6" i="3" s="1"/>
  <c r="AR5" i="3"/>
  <c r="BJ5" i="3" s="1"/>
  <c r="AR4" i="3"/>
  <c r="BJ4" i="3" s="1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AP4" i="3"/>
  <c r="AP5" i="3" s="1"/>
  <c r="AP6" i="3" s="1"/>
  <c r="AP7" i="3" s="1"/>
  <c r="AV65" i="3"/>
  <c r="AW65" i="3" s="1"/>
  <c r="AV64" i="3"/>
  <c r="AW64" i="3"/>
  <c r="AV63" i="3"/>
  <c r="AV62" i="3"/>
  <c r="AV61" i="3"/>
  <c r="BN61" i="3" s="1"/>
  <c r="AV60" i="3"/>
  <c r="AV59" i="3"/>
  <c r="AV58" i="3"/>
  <c r="AW58" i="3" s="1"/>
  <c r="AV57" i="3"/>
  <c r="BN57" i="3"/>
  <c r="AV56" i="3"/>
  <c r="AV55" i="3"/>
  <c r="AV54" i="3"/>
  <c r="AV53" i="3"/>
  <c r="BN53" i="3" s="1"/>
  <c r="AV52" i="3"/>
  <c r="AV51" i="3"/>
  <c r="AV50" i="3"/>
  <c r="AW50" i="3"/>
  <c r="AV49" i="3"/>
  <c r="AV48" i="3"/>
  <c r="AV47" i="3"/>
  <c r="AV46" i="3"/>
  <c r="AV45" i="3"/>
  <c r="BN45" i="3" s="1"/>
  <c r="AV44" i="3"/>
  <c r="AV43" i="3"/>
  <c r="AV42" i="3"/>
  <c r="AV41" i="3"/>
  <c r="BN41" i="3" s="1"/>
  <c r="AV40" i="3"/>
  <c r="AW40" i="3" s="1"/>
  <c r="AV39" i="3"/>
  <c r="AV38" i="3"/>
  <c r="AV37" i="3"/>
  <c r="BN37" i="3" s="1"/>
  <c r="AV36" i="3"/>
  <c r="AW37" i="3" s="1"/>
  <c r="AV35" i="3"/>
  <c r="AV34" i="3"/>
  <c r="AV33" i="3"/>
  <c r="AV32" i="3"/>
  <c r="AW32" i="3" s="1"/>
  <c r="AV31" i="3"/>
  <c r="AV30" i="3"/>
  <c r="AV29" i="3"/>
  <c r="AV28" i="3"/>
  <c r="AV27" i="3"/>
  <c r="BN27" i="3" s="1"/>
  <c r="AV26" i="3"/>
  <c r="AV25" i="3"/>
  <c r="BN25" i="3" s="1"/>
  <c r="BO25" i="3" s="1"/>
  <c r="AV24" i="3"/>
  <c r="AV23" i="3"/>
  <c r="AV22" i="3"/>
  <c r="AV21" i="3"/>
  <c r="BN21" i="3" s="1"/>
  <c r="AV20" i="3"/>
  <c r="AV19" i="3"/>
  <c r="AV18" i="3"/>
  <c r="AW18" i="3" s="1"/>
  <c r="AV17" i="3"/>
  <c r="AV16" i="3"/>
  <c r="AV15" i="3"/>
  <c r="AV14" i="3"/>
  <c r="AV13" i="3"/>
  <c r="BN13" i="3" s="1"/>
  <c r="AV12" i="3"/>
  <c r="AV11" i="3"/>
  <c r="AV10" i="3"/>
  <c r="AV9" i="3"/>
  <c r="BN9" i="3" s="1"/>
  <c r="AV8" i="3"/>
  <c r="AV7" i="3"/>
  <c r="AV6" i="3"/>
  <c r="BN6" i="3" s="1"/>
  <c r="AV5" i="3"/>
  <c r="BN5" i="3" s="1"/>
  <c r="AV4" i="3"/>
  <c r="BA64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AG65" i="3"/>
  <c r="AF65" i="3"/>
  <c r="AG64" i="3"/>
  <c r="AF64" i="3"/>
  <c r="AG63" i="3"/>
  <c r="AF63" i="3"/>
  <c r="AG62" i="3"/>
  <c r="AF62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AG8" i="3"/>
  <c r="AF8" i="3"/>
  <c r="AG7" i="3"/>
  <c r="AF7" i="3"/>
  <c r="AG6" i="3"/>
  <c r="AF6" i="3"/>
  <c r="AG5" i="3"/>
  <c r="AF5" i="3"/>
  <c r="AG4" i="3"/>
  <c r="AF4" i="3"/>
  <c r="AI65" i="3"/>
  <c r="AH65" i="3"/>
  <c r="AI64" i="3"/>
  <c r="AH64" i="3"/>
  <c r="AI63" i="3"/>
  <c r="AH63" i="3"/>
  <c r="AI62" i="3"/>
  <c r="AH62" i="3"/>
  <c r="AI61" i="3"/>
  <c r="AH61" i="3"/>
  <c r="AI60" i="3"/>
  <c r="AH60" i="3"/>
  <c r="AI59" i="3"/>
  <c r="AH59" i="3"/>
  <c r="AI58" i="3"/>
  <c r="AH58" i="3"/>
  <c r="AI57" i="3"/>
  <c r="AH57" i="3"/>
  <c r="AI56" i="3"/>
  <c r="AH56" i="3"/>
  <c r="AI55" i="3"/>
  <c r="AH55" i="3"/>
  <c r="AI54" i="3"/>
  <c r="AH54" i="3"/>
  <c r="AI53" i="3"/>
  <c r="AH53" i="3"/>
  <c r="AI52" i="3"/>
  <c r="AH52" i="3"/>
  <c r="AI51" i="3"/>
  <c r="AH51" i="3"/>
  <c r="AI50" i="3"/>
  <c r="AH50" i="3"/>
  <c r="AI49" i="3"/>
  <c r="AH49" i="3"/>
  <c r="AI48" i="3"/>
  <c r="AH48" i="3"/>
  <c r="AI47" i="3"/>
  <c r="AH47" i="3"/>
  <c r="AI46" i="3"/>
  <c r="AH46" i="3"/>
  <c r="AI45" i="3"/>
  <c r="AH45" i="3"/>
  <c r="AI44" i="3"/>
  <c r="AH44" i="3"/>
  <c r="AI43" i="3"/>
  <c r="AH43" i="3"/>
  <c r="AI42" i="3"/>
  <c r="AH42" i="3"/>
  <c r="AI41" i="3"/>
  <c r="AH41" i="3"/>
  <c r="AI40" i="3"/>
  <c r="AH40" i="3"/>
  <c r="AI39" i="3"/>
  <c r="AH39" i="3"/>
  <c r="AI38" i="3"/>
  <c r="AH38" i="3"/>
  <c r="AI37" i="3"/>
  <c r="AH37" i="3"/>
  <c r="AI36" i="3"/>
  <c r="AH36" i="3"/>
  <c r="AI35" i="3"/>
  <c r="AH35" i="3"/>
  <c r="AI34" i="3"/>
  <c r="AH34" i="3"/>
  <c r="AI33" i="3"/>
  <c r="AH33" i="3"/>
  <c r="AI32" i="3"/>
  <c r="AH32" i="3"/>
  <c r="AI31" i="3"/>
  <c r="AH31" i="3"/>
  <c r="AI30" i="3"/>
  <c r="AH30" i="3"/>
  <c r="AI29" i="3"/>
  <c r="AH29" i="3"/>
  <c r="AI28" i="3"/>
  <c r="AH28" i="3"/>
  <c r="AI27" i="3"/>
  <c r="AH27" i="3"/>
  <c r="AI26" i="3"/>
  <c r="AH26" i="3"/>
  <c r="AI25" i="3"/>
  <c r="AH25" i="3"/>
  <c r="AI24" i="3"/>
  <c r="AH24" i="3"/>
  <c r="AI23" i="3"/>
  <c r="AH23" i="3"/>
  <c r="AI22" i="3"/>
  <c r="AH22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BW65" i="3"/>
  <c r="BR65" i="3"/>
  <c r="BW64" i="3"/>
  <c r="BR64" i="3"/>
  <c r="BW63" i="3"/>
  <c r="BR63" i="3"/>
  <c r="BW62" i="3"/>
  <c r="BR62" i="3"/>
  <c r="BW61" i="3"/>
  <c r="BR61" i="3"/>
  <c r="BW60" i="3"/>
  <c r="BR60" i="3"/>
  <c r="BW59" i="3"/>
  <c r="BR59" i="3"/>
  <c r="BW58" i="3"/>
  <c r="BR58" i="3"/>
  <c r="BW57" i="3"/>
  <c r="BR57" i="3"/>
  <c r="BW56" i="3"/>
  <c r="BR56" i="3"/>
  <c r="BW55" i="3"/>
  <c r="BR55" i="3"/>
  <c r="BW54" i="3"/>
  <c r="BR54" i="3"/>
  <c r="BW53" i="3"/>
  <c r="BR53" i="3"/>
  <c r="BW52" i="3"/>
  <c r="BR52" i="3"/>
  <c r="BW51" i="3"/>
  <c r="BR51" i="3"/>
  <c r="BW50" i="3"/>
  <c r="BR50" i="3"/>
  <c r="BW49" i="3"/>
  <c r="BR49" i="3"/>
  <c r="BW48" i="3"/>
  <c r="BR48" i="3"/>
  <c r="BW47" i="3"/>
  <c r="BR47" i="3"/>
  <c r="BW46" i="3"/>
  <c r="BR46" i="3"/>
  <c r="BW45" i="3"/>
  <c r="BR45" i="3"/>
  <c r="BW44" i="3"/>
  <c r="BR44" i="3"/>
  <c r="BW43" i="3"/>
  <c r="BR43" i="3"/>
  <c r="BW42" i="3"/>
  <c r="BR42" i="3"/>
  <c r="BW41" i="3"/>
  <c r="BR41" i="3"/>
  <c r="BW40" i="3"/>
  <c r="BR40" i="3"/>
  <c r="BW39" i="3"/>
  <c r="BR39" i="3"/>
  <c r="BW38" i="3"/>
  <c r="BR38" i="3"/>
  <c r="BW37" i="3"/>
  <c r="BR37" i="3"/>
  <c r="BW36" i="3"/>
  <c r="BR36" i="3"/>
  <c r="BW35" i="3"/>
  <c r="BR35" i="3"/>
  <c r="BW34" i="3"/>
  <c r="BR34" i="3"/>
  <c r="BW33" i="3"/>
  <c r="BR33" i="3"/>
  <c r="BW32" i="3"/>
  <c r="BR32" i="3"/>
  <c r="BW31" i="3"/>
  <c r="BR31" i="3"/>
  <c r="BW30" i="3"/>
  <c r="BR30" i="3"/>
  <c r="BW29" i="3"/>
  <c r="BR29" i="3"/>
  <c r="BW28" i="3"/>
  <c r="BR28" i="3"/>
  <c r="BW27" i="3"/>
  <c r="BR27" i="3"/>
  <c r="BW26" i="3"/>
  <c r="BR26" i="3"/>
  <c r="BW25" i="3"/>
  <c r="BR25" i="3"/>
  <c r="BW24" i="3"/>
  <c r="BR24" i="3"/>
  <c r="BW23" i="3"/>
  <c r="BR23" i="3"/>
  <c r="BW22" i="3"/>
  <c r="BR22" i="3"/>
  <c r="BW21" i="3"/>
  <c r="BR21" i="3"/>
  <c r="BW20" i="3"/>
  <c r="BR20" i="3"/>
  <c r="BW19" i="3"/>
  <c r="BR19" i="3"/>
  <c r="BW18" i="3"/>
  <c r="BR18" i="3"/>
  <c r="BW17" i="3"/>
  <c r="BR17" i="3"/>
  <c r="BW16" i="3"/>
  <c r="BR16" i="3"/>
  <c r="BW15" i="3"/>
  <c r="BR15" i="3"/>
  <c r="BW14" i="3"/>
  <c r="BR14" i="3"/>
  <c r="BW13" i="3"/>
  <c r="BR13" i="3"/>
  <c r="BW12" i="3"/>
  <c r="BR12" i="3"/>
  <c r="BW11" i="3"/>
  <c r="BR11" i="3"/>
  <c r="BW10" i="3"/>
  <c r="BR10" i="3"/>
  <c r="BW9" i="3"/>
  <c r="BR9" i="3"/>
  <c r="BW8" i="3"/>
  <c r="BR8" i="3"/>
  <c r="BW7" i="3"/>
  <c r="BR7" i="3"/>
  <c r="BW6" i="3"/>
  <c r="BR6" i="3"/>
  <c r="BW5" i="3"/>
  <c r="BR5" i="3"/>
  <c r="BW4" i="3"/>
  <c r="BR4" i="3"/>
  <c r="AX65" i="3"/>
  <c r="AX64" i="3"/>
  <c r="BP64" i="3" s="1"/>
  <c r="BQ64" i="3" s="1"/>
  <c r="AX63" i="3"/>
  <c r="BP63" i="3" s="1"/>
  <c r="AX62" i="3"/>
  <c r="AX61" i="3"/>
  <c r="BP61" i="3" s="1"/>
  <c r="AX60" i="3"/>
  <c r="BP60" i="3" s="1"/>
  <c r="AX59" i="3"/>
  <c r="AY59" i="3" s="1"/>
  <c r="AX58" i="3"/>
  <c r="AX57" i="3"/>
  <c r="AX56" i="3"/>
  <c r="AX55" i="3"/>
  <c r="BP55" i="3" s="1"/>
  <c r="AX54" i="3"/>
  <c r="AX53" i="3"/>
  <c r="AX52" i="3"/>
  <c r="BP52" i="3" s="1"/>
  <c r="BQ52" i="3" s="1"/>
  <c r="AX51" i="3"/>
  <c r="AX50" i="3"/>
  <c r="BP50" i="3" s="1"/>
  <c r="AX49" i="3"/>
  <c r="AX48" i="3"/>
  <c r="AY48" i="3" s="1"/>
  <c r="AX47" i="3"/>
  <c r="AX46" i="3"/>
  <c r="AX45" i="3"/>
  <c r="BP45" i="3" s="1"/>
  <c r="AX44" i="3"/>
  <c r="AX43" i="3"/>
  <c r="BP43" i="3" s="1"/>
  <c r="AX42" i="3"/>
  <c r="BP42" i="3" s="1"/>
  <c r="AX41" i="3"/>
  <c r="AX40" i="3"/>
  <c r="BP40" i="3" s="1"/>
  <c r="AX39" i="3"/>
  <c r="AX38" i="3"/>
  <c r="BP38" i="3" s="1"/>
  <c r="AX37" i="3"/>
  <c r="AY37" i="3" s="1"/>
  <c r="AX36" i="3"/>
  <c r="BP36" i="3" s="1"/>
  <c r="AX35" i="3"/>
  <c r="BP35" i="3" s="1"/>
  <c r="AX34" i="3"/>
  <c r="BP34" i="3" s="1"/>
  <c r="AX33" i="3"/>
  <c r="AX32" i="3"/>
  <c r="BP32" i="3" s="1"/>
  <c r="AX31" i="3"/>
  <c r="AX30" i="3"/>
  <c r="AX29" i="3"/>
  <c r="AX28" i="3"/>
  <c r="BP28" i="3" s="1"/>
  <c r="AX27" i="3"/>
  <c r="BP27" i="3" s="1"/>
  <c r="AX26" i="3"/>
  <c r="AX25" i="3"/>
  <c r="AX24" i="3"/>
  <c r="BP24" i="3"/>
  <c r="AX23" i="3"/>
  <c r="BP23" i="3" s="1"/>
  <c r="AX22" i="3"/>
  <c r="AY22" i="3" s="1"/>
  <c r="AX21" i="3"/>
  <c r="AX20" i="3"/>
  <c r="AY20" i="3" s="1"/>
  <c r="AX19" i="3"/>
  <c r="BP19" i="3" s="1"/>
  <c r="AX18" i="3"/>
  <c r="AY19" i="3" s="1"/>
  <c r="AX17" i="3"/>
  <c r="BP17" i="3" s="1"/>
  <c r="AX16" i="3"/>
  <c r="BP16" i="3" s="1"/>
  <c r="AX15" i="3"/>
  <c r="AX14" i="3"/>
  <c r="AX13" i="3"/>
  <c r="AX12" i="3"/>
  <c r="BP12" i="3"/>
  <c r="AX11" i="3"/>
  <c r="BP11" i="3" s="1"/>
  <c r="AX10" i="3"/>
  <c r="AY10" i="3" s="1"/>
  <c r="AX9" i="3"/>
  <c r="BP9" i="3" s="1"/>
  <c r="AX8" i="3"/>
  <c r="AY9" i="3" s="1"/>
  <c r="AX7" i="3"/>
  <c r="BP7" i="3" s="1"/>
  <c r="AX6" i="3"/>
  <c r="AX5" i="3"/>
  <c r="AX4" i="3"/>
  <c r="AY4" i="3" s="1"/>
  <c r="AZ65" i="3"/>
  <c r="BT4" i="3"/>
  <c r="AJ4" i="3"/>
  <c r="AJ5" i="3" s="1"/>
  <c r="BT5" i="3"/>
  <c r="AN4" i="3"/>
  <c r="BT6" i="3"/>
  <c r="BZ4" i="3"/>
  <c r="BT7" i="3"/>
  <c r="BT8" i="3"/>
  <c r="BZ5" i="3"/>
  <c r="BT9" i="3"/>
  <c r="BZ6" i="3"/>
  <c r="BT10" i="3"/>
  <c r="BZ8" i="3"/>
  <c r="BT11" i="3"/>
  <c r="BT12" i="3"/>
  <c r="BT13" i="3"/>
  <c r="BZ10" i="3"/>
  <c r="BT14" i="3"/>
  <c r="BZ11" i="3"/>
  <c r="BT15" i="3"/>
  <c r="BZ12" i="3"/>
  <c r="BT16" i="3"/>
  <c r="BZ13" i="3"/>
  <c r="BT17" i="3"/>
  <c r="BZ14" i="3"/>
  <c r="BT18" i="3"/>
  <c r="BT19" i="3"/>
  <c r="BZ16" i="3"/>
  <c r="BT20" i="3"/>
  <c r="BZ18" i="3"/>
  <c r="BT21" i="3"/>
  <c r="BT22" i="3"/>
  <c r="BZ19" i="3"/>
  <c r="BT23" i="3"/>
  <c r="BZ20" i="3"/>
  <c r="BT24" i="3"/>
  <c r="BT25" i="3"/>
  <c r="BZ22" i="3"/>
  <c r="BT26" i="3"/>
  <c r="BZ23" i="3"/>
  <c r="BZ24" i="3"/>
  <c r="BT27" i="3"/>
  <c r="BT28" i="3"/>
  <c r="BZ25" i="3"/>
  <c r="BZ26" i="3"/>
  <c r="BT29" i="3"/>
  <c r="BT30" i="3"/>
  <c r="BZ28" i="3"/>
  <c r="BT31" i="3"/>
  <c r="BT32" i="3"/>
  <c r="BZ29" i="3"/>
  <c r="BZ30" i="3"/>
  <c r="BT33" i="3"/>
  <c r="BT34" i="3"/>
  <c r="BZ31" i="3"/>
  <c r="BZ32" i="3"/>
  <c r="BT35" i="3"/>
  <c r="BT36" i="3"/>
  <c r="BT37" i="3"/>
  <c r="BZ34" i="3"/>
  <c r="BT38" i="3"/>
  <c r="BZ36" i="3"/>
  <c r="BT39" i="3"/>
  <c r="BT40" i="3"/>
  <c r="BZ37" i="3"/>
  <c r="BT41" i="3"/>
  <c r="BZ38" i="3"/>
  <c r="BT42" i="3"/>
  <c r="BZ40" i="3"/>
  <c r="BT43" i="3"/>
  <c r="BT44" i="3"/>
  <c r="BZ41" i="3"/>
  <c r="BT45" i="3"/>
  <c r="BZ42" i="3"/>
  <c r="BT46" i="3"/>
  <c r="BZ44" i="3"/>
  <c r="BT47" i="3"/>
  <c r="BT48" i="3"/>
  <c r="BZ45" i="3"/>
  <c r="BT49" i="3"/>
  <c r="BZ46" i="3"/>
  <c r="BT50" i="3"/>
  <c r="BZ47" i="3"/>
  <c r="BT51" i="3"/>
  <c r="BZ48" i="3"/>
  <c r="BT52" i="3"/>
  <c r="BZ49" i="3"/>
  <c r="BZ50" i="3"/>
  <c r="BT53" i="3"/>
  <c r="BT54" i="3"/>
  <c r="BZ51" i="3"/>
  <c r="BT55" i="3"/>
  <c r="BZ52" i="3"/>
  <c r="BT56" i="3"/>
  <c r="BT57" i="3"/>
  <c r="BZ54" i="3"/>
  <c r="BT58" i="3"/>
  <c r="BZ55" i="3"/>
  <c r="BZ56" i="3"/>
  <c r="BT59" i="3"/>
  <c r="BT60" i="3"/>
  <c r="BZ57" i="3"/>
  <c r="BZ58" i="3"/>
  <c r="BT61" i="3"/>
  <c r="BT62" i="3"/>
  <c r="BT63" i="3"/>
  <c r="BZ60" i="3"/>
  <c r="BT65" i="3"/>
  <c r="BT64" i="3"/>
  <c r="BZ62" i="3"/>
  <c r="BZ64" i="3"/>
  <c r="BZ65" i="3"/>
  <c r="AU2" i="3"/>
  <c r="BM2" i="3" s="1"/>
  <c r="AS2" i="3"/>
  <c r="BK2" i="3" s="1"/>
  <c r="AN5" i="3"/>
  <c r="AT5" i="3" s="1"/>
  <c r="BL5" i="3" s="1"/>
  <c r="AS4" i="3"/>
  <c r="BK4" i="3" s="1"/>
  <c r="AY29" i="3"/>
  <c r="BP29" i="3"/>
  <c r="BP48" i="3"/>
  <c r="BP59" i="3"/>
  <c r="AY11" i="3"/>
  <c r="AY40" i="3"/>
  <c r="BP51" i="3"/>
  <c r="BP31" i="3"/>
  <c r="BQ32" i="3" s="1"/>
  <c r="BP39" i="3"/>
  <c r="BP47" i="3"/>
  <c r="BP58" i="3"/>
  <c r="BP62" i="3"/>
  <c r="AW11" i="3"/>
  <c r="AW15" i="3"/>
  <c r="AW35" i="3"/>
  <c r="AW51" i="3"/>
  <c r="AW63" i="3"/>
  <c r="AY3" i="3"/>
  <c r="BJ2" i="3"/>
  <c r="AT2" i="3"/>
  <c r="BL2" i="3" s="1"/>
  <c r="BN10" i="3"/>
  <c r="BN12" i="3"/>
  <c r="BN14" i="3"/>
  <c r="BO14" i="3" s="1"/>
  <c r="BN18" i="3"/>
  <c r="BN24" i="3"/>
  <c r="BN28" i="3"/>
  <c r="BN30" i="3"/>
  <c r="BN32" i="3"/>
  <c r="BN34" i="3"/>
  <c r="BN38" i="3"/>
  <c r="BO38" i="3" s="1"/>
  <c r="BN40" i="3"/>
  <c r="BO40" i="3" s="1"/>
  <c r="BN42" i="3"/>
  <c r="BN44" i="3"/>
  <c r="BN46" i="3"/>
  <c r="BO46" i="3"/>
  <c r="BN48" i="3"/>
  <c r="BN50" i="3"/>
  <c r="BN54" i="3"/>
  <c r="BO54" i="3" s="1"/>
  <c r="BN56" i="3"/>
  <c r="BN58" i="3"/>
  <c r="BN60" i="3"/>
  <c r="BN62" i="3"/>
  <c r="BO62" i="3"/>
  <c r="BN64" i="3"/>
  <c r="AW25" i="3"/>
  <c r="AW41" i="3"/>
  <c r="AW57" i="3"/>
  <c r="AW13" i="3"/>
  <c r="AW61" i="3"/>
  <c r="BN7" i="3"/>
  <c r="BN11" i="3"/>
  <c r="BO12" i="3" s="1"/>
  <c r="BN15" i="3"/>
  <c r="BO15" i="3" s="1"/>
  <c r="BN17" i="3"/>
  <c r="BN23" i="3"/>
  <c r="BN31" i="3"/>
  <c r="BN35" i="3"/>
  <c r="BO35" i="3" s="1"/>
  <c r="BN39" i="3"/>
  <c r="BO39" i="3" s="1"/>
  <c r="BN47" i="3"/>
  <c r="BN49" i="3"/>
  <c r="BO49" i="3" s="1"/>
  <c r="BN51" i="3"/>
  <c r="BO51" i="3" s="1"/>
  <c r="BN55" i="3"/>
  <c r="BN63" i="3"/>
  <c r="BO63" i="3" s="1"/>
  <c r="BN65" i="3"/>
  <c r="BO65" i="3" s="1"/>
  <c r="J25" i="3"/>
  <c r="CC25" i="3" s="1"/>
  <c r="Q24" i="3"/>
  <c r="V24" i="3" s="1"/>
  <c r="CA24" i="3" s="1"/>
  <c r="V25" i="3"/>
  <c r="CA25" i="3" s="1"/>
  <c r="AT3" i="3"/>
  <c r="BL3" i="3" s="1"/>
  <c r="V65" i="3"/>
  <c r="CA65" i="3" s="1"/>
  <c r="BO13" i="3"/>
  <c r="J24" i="3" l="1"/>
  <c r="CC24" i="3" s="1"/>
  <c r="AY52" i="3"/>
  <c r="AY27" i="3"/>
  <c r="BQ48" i="3"/>
  <c r="AY12" i="3"/>
  <c r="AY28" i="3"/>
  <c r="AY53" i="3"/>
  <c r="BQ61" i="3"/>
  <c r="AW8" i="3"/>
  <c r="AW16" i="3"/>
  <c r="AW19" i="3"/>
  <c r="AW26" i="3"/>
  <c r="AW31" i="3"/>
  <c r="AW33" i="3"/>
  <c r="BO45" i="3"/>
  <c r="BO11" i="3"/>
  <c r="AY60" i="3"/>
  <c r="BP37" i="3"/>
  <c r="BQ38" i="3" s="1"/>
  <c r="AY7" i="3"/>
  <c r="BO57" i="3"/>
  <c r="AS3" i="3"/>
  <c r="BK3" i="3" s="1"/>
  <c r="Q23" i="3"/>
  <c r="J23" i="3" s="1"/>
  <c r="CC23" i="3" s="1"/>
  <c r="BQ17" i="3"/>
  <c r="BP20" i="3"/>
  <c r="BQ20" i="3" s="1"/>
  <c r="BQ63" i="3"/>
  <c r="AW43" i="3"/>
  <c r="AW47" i="3"/>
  <c r="BQ29" i="3"/>
  <c r="BP15" i="3"/>
  <c r="BQ16" i="3" s="1"/>
  <c r="AY15" i="3"/>
  <c r="BP25" i="3"/>
  <c r="BQ25" i="3" s="1"/>
  <c r="AY25" i="3"/>
  <c r="BO41" i="3"/>
  <c r="V23" i="3"/>
  <c r="CA23" i="3" s="1"/>
  <c r="BN33" i="3"/>
  <c r="BN19" i="3"/>
  <c r="BO19" i="3" s="1"/>
  <c r="AW9" i="3"/>
  <c r="BN26" i="3"/>
  <c r="BO26" i="3" s="1"/>
  <c r="AW27" i="3"/>
  <c r="AY51" i="3"/>
  <c r="AY35" i="3"/>
  <c r="BP53" i="3"/>
  <c r="BQ53" i="3" s="1"/>
  <c r="AN6" i="3"/>
  <c r="AN7" i="3" s="1"/>
  <c r="AN8" i="3" s="1"/>
  <c r="AN9" i="3" s="1"/>
  <c r="BP8" i="3"/>
  <c r="BQ8" i="3" s="1"/>
  <c r="AY16" i="3"/>
  <c r="BP44" i="3"/>
  <c r="BQ44" i="3" s="1"/>
  <c r="AY44" i="3"/>
  <c r="BO6" i="3"/>
  <c r="BO55" i="3"/>
  <c r="BN43" i="3"/>
  <c r="BO44" i="3" s="1"/>
  <c r="BO17" i="3"/>
  <c r="BO58" i="3"/>
  <c r="AY36" i="3"/>
  <c r="AY64" i="3"/>
  <c r="AY43" i="3"/>
  <c r="AY32" i="3"/>
  <c r="AY17" i="3"/>
  <c r="AY63" i="3"/>
  <c r="AU4" i="3"/>
  <c r="BM4" i="3" s="1"/>
  <c r="AT4" i="3"/>
  <c r="BL4" i="3" s="1"/>
  <c r="AY8" i="3"/>
  <c r="BQ12" i="3"/>
  <c r="AY24" i="3"/>
  <c r="AY56" i="3"/>
  <c r="BP56" i="3"/>
  <c r="BQ56" i="3" s="1"/>
  <c r="AW48" i="3"/>
  <c r="AU3" i="3"/>
  <c r="BM3" i="3" s="1"/>
  <c r="AW45" i="3"/>
  <c r="BN16" i="3"/>
  <c r="BO16" i="3" s="1"/>
  <c r="BN8" i="3"/>
  <c r="BQ62" i="3"/>
  <c r="BQ51" i="3"/>
  <c r="AY23" i="3"/>
  <c r="AY45" i="3"/>
  <c r="BP4" i="3"/>
  <c r="BQ4" i="3" s="1"/>
  <c r="AY18" i="3"/>
  <c r="BQ24" i="3"/>
  <c r="AY26" i="3"/>
  <c r="BQ36" i="3"/>
  <c r="AW34" i="3"/>
  <c r="BQ40" i="3"/>
  <c r="AW12" i="3"/>
  <c r="AW42" i="3"/>
  <c r="AW46" i="3"/>
  <c r="AW49" i="3"/>
  <c r="AW56" i="3"/>
  <c r="AW10" i="3"/>
  <c r="AW14" i="3"/>
  <c r="AW17" i="3"/>
  <c r="AW24" i="3"/>
  <c r="AW44" i="3"/>
  <c r="BO61" i="3"/>
  <c r="BO47" i="3"/>
  <c r="BO48" i="3"/>
  <c r="AW52" i="3"/>
  <c r="AW53" i="3"/>
  <c r="BN52" i="3"/>
  <c r="BJ50" i="3"/>
  <c r="BQ28" i="3"/>
  <c r="AY34" i="3"/>
  <c r="AY33" i="3"/>
  <c r="BP33" i="3"/>
  <c r="BQ33" i="3" s="1"/>
  <c r="BQ45" i="3"/>
  <c r="AY54" i="3"/>
  <c r="BP54" i="3"/>
  <c r="AY55" i="3"/>
  <c r="BO9" i="3"/>
  <c r="BO10" i="3"/>
  <c r="AW22" i="3"/>
  <c r="AW23" i="3"/>
  <c r="BN22" i="3"/>
  <c r="BO22" i="3" s="1"/>
  <c r="BN29" i="3"/>
  <c r="AW29" i="3"/>
  <c r="AW59" i="3"/>
  <c r="BN59" i="3"/>
  <c r="AP8" i="3"/>
  <c r="BJ34" i="3"/>
  <c r="BJ38" i="3"/>
  <c r="BJ42" i="3"/>
  <c r="BJ46" i="3"/>
  <c r="AL21" i="3"/>
  <c r="BO31" i="3"/>
  <c r="BO32" i="3"/>
  <c r="BO7" i="3"/>
  <c r="BO8" i="3"/>
  <c r="BO42" i="3"/>
  <c r="BO43" i="3"/>
  <c r="BQ59" i="3"/>
  <c r="BQ60" i="3"/>
  <c r="BO28" i="3"/>
  <c r="AN10" i="3"/>
  <c r="BP5" i="3"/>
  <c r="AY5" i="3"/>
  <c r="Q22" i="3"/>
  <c r="BO24" i="3"/>
  <c r="BO56" i="3"/>
  <c r="BO64" i="3"/>
  <c r="BO18" i="3"/>
  <c r="AY62" i="3"/>
  <c r="BQ39" i="3"/>
  <c r="AY61" i="3"/>
  <c r="BQ43" i="3"/>
  <c r="BQ37" i="3"/>
  <c r="AY6" i="3"/>
  <c r="AY30" i="3"/>
  <c r="BP30" i="3"/>
  <c r="BQ30" i="3" s="1"/>
  <c r="AY31" i="3"/>
  <c r="BQ35" i="3"/>
  <c r="AY42" i="3"/>
  <c r="AY41" i="3"/>
  <c r="BP41" i="3"/>
  <c r="BQ41" i="3" s="1"/>
  <c r="AW6" i="3"/>
  <c r="AW7" i="3"/>
  <c r="AW30" i="3"/>
  <c r="AW36" i="3"/>
  <c r="BN36" i="3"/>
  <c r="AW60" i="3"/>
  <c r="BO50" i="3"/>
  <c r="AJ6" i="3"/>
  <c r="AS5" i="3"/>
  <c r="BK5" i="3" s="1"/>
  <c r="BP13" i="3"/>
  <c r="BQ13" i="3" s="1"/>
  <c r="AY13" i="3"/>
  <c r="BP21" i="3"/>
  <c r="BQ21" i="3" s="1"/>
  <c r="AY21" i="3"/>
  <c r="AY38" i="3"/>
  <c r="AY39" i="3"/>
  <c r="BQ42" i="3"/>
  <c r="AY50" i="3"/>
  <c r="AY49" i="3"/>
  <c r="BP49" i="3"/>
  <c r="AW4" i="3"/>
  <c r="AW5" i="3"/>
  <c r="BN4" i="3"/>
  <c r="AW20" i="3"/>
  <c r="AW21" i="3"/>
  <c r="BN20" i="3"/>
  <c r="AW54" i="3"/>
  <c r="AW55" i="3"/>
  <c r="AC23" i="3"/>
  <c r="CE23" i="3" s="1"/>
  <c r="AC27" i="3"/>
  <c r="CE27" i="3" s="1"/>
  <c r="AC31" i="3"/>
  <c r="CE31" i="3" s="1"/>
  <c r="AC35" i="3"/>
  <c r="CE35" i="3" s="1"/>
  <c r="AC39" i="3"/>
  <c r="CE39" i="3" s="1"/>
  <c r="AC43" i="3"/>
  <c r="CE43" i="3" s="1"/>
  <c r="AC47" i="3"/>
  <c r="CE47" i="3" s="1"/>
  <c r="AC51" i="3"/>
  <c r="CE51" i="3" s="1"/>
  <c r="AC55" i="3"/>
  <c r="CE55" i="3" s="1"/>
  <c r="AC59" i="3"/>
  <c r="CE59" i="3" s="1"/>
  <c r="AC63" i="3"/>
  <c r="CE63" i="3" s="1"/>
  <c r="BQ31" i="3"/>
  <c r="AY14" i="3"/>
  <c r="AY46" i="3"/>
  <c r="AY47" i="3"/>
  <c r="BP46" i="3"/>
  <c r="AY57" i="3"/>
  <c r="AY58" i="3"/>
  <c r="BP57" i="3"/>
  <c r="AY65" i="3"/>
  <c r="BP65" i="3"/>
  <c r="BQ65" i="3" s="1"/>
  <c r="BO21" i="3"/>
  <c r="AW28" i="3"/>
  <c r="AW38" i="3"/>
  <c r="AW39" i="3"/>
  <c r="AW62" i="3"/>
  <c r="AU5" i="3"/>
  <c r="BM5" i="3" s="1"/>
  <c r="BP6" i="3"/>
  <c r="BP10" i="3"/>
  <c r="BQ10" i="3" s="1"/>
  <c r="BP14" i="3"/>
  <c r="BP18" i="3"/>
  <c r="BP22" i="3"/>
  <c r="BP26" i="3"/>
  <c r="BQ26" i="3" s="1"/>
  <c r="BN3" i="3"/>
  <c r="BO3" i="3" s="1"/>
  <c r="AC24" i="3"/>
  <c r="CE24" i="3" s="1"/>
  <c r="AC25" i="3"/>
  <c r="CE25" i="3" s="1"/>
  <c r="AC65" i="3"/>
  <c r="CE65" i="3" s="1"/>
  <c r="BQ6" i="3" l="1"/>
  <c r="BO20" i="3"/>
  <c r="BQ9" i="3"/>
  <c r="BQ5" i="3"/>
  <c r="BO23" i="3"/>
  <c r="BO27" i="3"/>
  <c r="BO33" i="3"/>
  <c r="BO34" i="3"/>
  <c r="BQ22" i="3"/>
  <c r="BQ23" i="3"/>
  <c r="BQ46" i="3"/>
  <c r="BQ47" i="3"/>
  <c r="BO36" i="3"/>
  <c r="BO37" i="3"/>
  <c r="AL22" i="3"/>
  <c r="AP9" i="3"/>
  <c r="BO29" i="3"/>
  <c r="BO30" i="3"/>
  <c r="BQ18" i="3"/>
  <c r="BQ19" i="3"/>
  <c r="BQ57" i="3"/>
  <c r="BQ58" i="3"/>
  <c r="BQ49" i="3"/>
  <c r="BQ50" i="3"/>
  <c r="AS6" i="3"/>
  <c r="BK6" i="3" s="1"/>
  <c r="AT6" i="3"/>
  <c r="BL6" i="3" s="1"/>
  <c r="AJ7" i="3"/>
  <c r="AU6" i="3"/>
  <c r="BM6" i="3" s="1"/>
  <c r="BQ34" i="3"/>
  <c r="BQ11" i="3"/>
  <c r="AC22" i="3"/>
  <c r="CE22" i="3" s="1"/>
  <c r="J22" i="3"/>
  <c r="CC22" i="3" s="1"/>
  <c r="Q21" i="3"/>
  <c r="V22" i="3"/>
  <c r="CA22" i="3" s="1"/>
  <c r="BO60" i="3"/>
  <c r="BO59" i="3"/>
  <c r="BQ14" i="3"/>
  <c r="BQ15" i="3"/>
  <c r="BO4" i="3"/>
  <c r="BO5" i="3"/>
  <c r="BQ27" i="3"/>
  <c r="BQ7" i="3"/>
  <c r="AN11" i="3"/>
  <c r="BQ55" i="3"/>
  <c r="BQ54" i="3"/>
  <c r="BO52" i="3"/>
  <c r="BO53" i="3"/>
  <c r="Q20" i="3" l="1"/>
  <c r="V21" i="3"/>
  <c r="CA21" i="3" s="1"/>
  <c r="J21" i="3"/>
  <c r="CC21" i="3" s="1"/>
  <c r="AC21" i="3"/>
  <c r="CE21" i="3" s="1"/>
  <c r="AL23" i="3"/>
  <c r="AN12" i="3"/>
  <c r="AP10" i="3"/>
  <c r="AU7" i="3"/>
  <c r="BM7" i="3" s="1"/>
  <c r="AS7" i="3"/>
  <c r="BK7" i="3" s="1"/>
  <c r="AJ8" i="3"/>
  <c r="AT7" i="3"/>
  <c r="BL7" i="3" s="1"/>
  <c r="AP11" i="3" l="1"/>
  <c r="AJ9" i="3"/>
  <c r="AS8" i="3"/>
  <c r="BK8" i="3" s="1"/>
  <c r="AT8" i="3"/>
  <c r="BL8" i="3" s="1"/>
  <c r="AU8" i="3"/>
  <c r="BM8" i="3" s="1"/>
  <c r="AN13" i="3"/>
  <c r="AL24" i="3"/>
  <c r="V20" i="3"/>
  <c r="CA20" i="3" s="1"/>
  <c r="J20" i="3"/>
  <c r="CC20" i="3" s="1"/>
  <c r="Q19" i="3"/>
  <c r="AC20" i="3"/>
  <c r="CE20" i="3" s="1"/>
  <c r="AN14" i="3" l="1"/>
  <c r="AJ10" i="3"/>
  <c r="AT9" i="3"/>
  <c r="BL9" i="3" s="1"/>
  <c r="AU9" i="3"/>
  <c r="BM9" i="3" s="1"/>
  <c r="AS9" i="3"/>
  <c r="BK9" i="3" s="1"/>
  <c r="AL25" i="3"/>
  <c r="J19" i="3"/>
  <c r="CC19" i="3" s="1"/>
  <c r="Q18" i="3"/>
  <c r="V19" i="3"/>
  <c r="CA19" i="3" s="1"/>
  <c r="AC19" i="3"/>
  <c r="CE19" i="3" s="1"/>
  <c r="AP12" i="3"/>
  <c r="AL26" i="3" l="1"/>
  <c r="AC18" i="3"/>
  <c r="CE18" i="3" s="1"/>
  <c r="V18" i="3"/>
  <c r="CA18" i="3" s="1"/>
  <c r="J18" i="3"/>
  <c r="CC18" i="3" s="1"/>
  <c r="Q17" i="3"/>
  <c r="AJ11" i="3"/>
  <c r="AT10" i="3"/>
  <c r="BL10" i="3" s="1"/>
  <c r="AS10" i="3"/>
  <c r="BK10" i="3" s="1"/>
  <c r="AU10" i="3"/>
  <c r="BM10" i="3" s="1"/>
  <c r="AP13" i="3"/>
  <c r="AN15" i="3"/>
  <c r="AJ12" i="3" l="1"/>
  <c r="AS11" i="3"/>
  <c r="BK11" i="3" s="1"/>
  <c r="AU11" i="3"/>
  <c r="BM11" i="3" s="1"/>
  <c r="AT11" i="3"/>
  <c r="BL11" i="3" s="1"/>
  <c r="AN16" i="3"/>
  <c r="V17" i="3"/>
  <c r="CA17" i="3" s="1"/>
  <c r="J17" i="3"/>
  <c r="CC17" i="3" s="1"/>
  <c r="Q16" i="3"/>
  <c r="AC17" i="3"/>
  <c r="CE17" i="3" s="1"/>
  <c r="AP14" i="3"/>
  <c r="AL27" i="3"/>
  <c r="AL28" i="3" l="1"/>
  <c r="V16" i="3"/>
  <c r="CA16" i="3" s="1"/>
  <c r="J16" i="3"/>
  <c r="CC16" i="3" s="1"/>
  <c r="Q15" i="3"/>
  <c r="AC16" i="3"/>
  <c r="CE16" i="3" s="1"/>
  <c r="AJ13" i="3"/>
  <c r="AT12" i="3"/>
  <c r="BL12" i="3" s="1"/>
  <c r="AS12" i="3"/>
  <c r="BK12" i="3" s="1"/>
  <c r="AU12" i="3"/>
  <c r="BM12" i="3" s="1"/>
  <c r="AP15" i="3"/>
  <c r="AN17" i="3"/>
  <c r="V15" i="3" l="1"/>
  <c r="CA15" i="3" s="1"/>
  <c r="J15" i="3"/>
  <c r="CC15" i="3" s="1"/>
  <c r="Q14" i="3"/>
  <c r="AC15" i="3"/>
  <c r="CE15" i="3" s="1"/>
  <c r="AL29" i="3"/>
  <c r="AP16" i="3"/>
  <c r="AN18" i="3"/>
  <c r="AJ14" i="3"/>
  <c r="AS13" i="3"/>
  <c r="BK13" i="3" s="1"/>
  <c r="AT13" i="3"/>
  <c r="BL13" i="3" s="1"/>
  <c r="AU13" i="3"/>
  <c r="BM13" i="3" s="1"/>
  <c r="AP17" i="3" l="1"/>
  <c r="AC14" i="3"/>
  <c r="CE14" i="3" s="1"/>
  <c r="J14" i="3"/>
  <c r="CC14" i="3" s="1"/>
  <c r="Q13" i="3"/>
  <c r="V14" i="3"/>
  <c r="CA14" i="3" s="1"/>
  <c r="AJ15" i="3"/>
  <c r="AU14" i="3"/>
  <c r="BM14" i="3" s="1"/>
  <c r="AT14" i="3"/>
  <c r="BL14" i="3" s="1"/>
  <c r="AS14" i="3"/>
  <c r="BK14" i="3" s="1"/>
  <c r="AN19" i="3"/>
  <c r="AL30" i="3"/>
  <c r="AN20" i="3" l="1"/>
  <c r="AJ16" i="3"/>
  <c r="AT15" i="3"/>
  <c r="BL15" i="3" s="1"/>
  <c r="AS15" i="3"/>
  <c r="BK15" i="3" s="1"/>
  <c r="AU15" i="3"/>
  <c r="BM15" i="3" s="1"/>
  <c r="AL31" i="3"/>
  <c r="V13" i="3"/>
  <c r="CA13" i="3" s="1"/>
  <c r="J13" i="3"/>
  <c r="CC13" i="3" s="1"/>
  <c r="Q12" i="3"/>
  <c r="AC13" i="3"/>
  <c r="CE13" i="3" s="1"/>
  <c r="AP18" i="3"/>
  <c r="J12" i="3" l="1"/>
  <c r="CC12" i="3" s="1"/>
  <c r="Q11" i="3"/>
  <c r="V12" i="3"/>
  <c r="CA12" i="3" s="1"/>
  <c r="AC12" i="3"/>
  <c r="CE12" i="3" s="1"/>
  <c r="AJ17" i="3"/>
  <c r="AT16" i="3"/>
  <c r="BL16" i="3" s="1"/>
  <c r="AU16" i="3"/>
  <c r="BM16" i="3" s="1"/>
  <c r="AS16" i="3"/>
  <c r="BK16" i="3" s="1"/>
  <c r="AL32" i="3"/>
  <c r="AP19" i="3"/>
  <c r="AN21" i="3"/>
  <c r="AP20" i="3" l="1"/>
  <c r="AN22" i="3"/>
  <c r="AL33" i="3"/>
  <c r="V11" i="3"/>
  <c r="CA11" i="3" s="1"/>
  <c r="J11" i="3"/>
  <c r="CC11" i="3" s="1"/>
  <c r="Q10" i="3"/>
  <c r="AC11" i="3"/>
  <c r="CE11" i="3" s="1"/>
  <c r="AJ18" i="3"/>
  <c r="AS17" i="3"/>
  <c r="BK17" i="3" s="1"/>
  <c r="AT17" i="3"/>
  <c r="BL17" i="3" s="1"/>
  <c r="AU17" i="3"/>
  <c r="BM17" i="3" s="1"/>
  <c r="AL34" i="3" l="1"/>
  <c r="AJ19" i="3"/>
  <c r="AT18" i="3"/>
  <c r="BL18" i="3" s="1"/>
  <c r="AU18" i="3"/>
  <c r="BM18" i="3" s="1"/>
  <c r="AS18" i="3"/>
  <c r="BK18" i="3" s="1"/>
  <c r="AN23" i="3"/>
  <c r="AC10" i="3"/>
  <c r="CE10" i="3" s="1"/>
  <c r="Q9" i="3"/>
  <c r="J10" i="3"/>
  <c r="CC10" i="3" s="1"/>
  <c r="V10" i="3"/>
  <c r="CA10" i="3" s="1"/>
  <c r="AP21" i="3"/>
  <c r="AN24" i="3" l="1"/>
  <c r="AJ20" i="3"/>
  <c r="AT19" i="3"/>
  <c r="BL19" i="3" s="1"/>
  <c r="AU19" i="3"/>
  <c r="BM19" i="3" s="1"/>
  <c r="AS19" i="3"/>
  <c r="BK19" i="3" s="1"/>
  <c r="J9" i="3"/>
  <c r="CC9" i="3" s="1"/>
  <c r="V9" i="3"/>
  <c r="CA9" i="3" s="1"/>
  <c r="Q8" i="3"/>
  <c r="AC9" i="3"/>
  <c r="CE9" i="3" s="1"/>
  <c r="AP22" i="3"/>
  <c r="AL35" i="3"/>
  <c r="AP23" i="3" l="1"/>
  <c r="AJ21" i="3"/>
  <c r="AT20" i="3"/>
  <c r="BL20" i="3" s="1"/>
  <c r="AU20" i="3"/>
  <c r="BM20" i="3" s="1"/>
  <c r="AS20" i="3"/>
  <c r="BK20" i="3" s="1"/>
  <c r="AN25" i="3"/>
  <c r="AL36" i="3"/>
  <c r="J8" i="3"/>
  <c r="CC8" i="3" s="1"/>
  <c r="Q7" i="3"/>
  <c r="V8" i="3"/>
  <c r="CA8" i="3" s="1"/>
  <c r="AC8" i="3"/>
  <c r="CE8" i="3" s="1"/>
  <c r="AN26" i="3" l="1"/>
  <c r="AJ22" i="3"/>
  <c r="AT21" i="3"/>
  <c r="BL21" i="3" s="1"/>
  <c r="AS21" i="3"/>
  <c r="BK21" i="3" s="1"/>
  <c r="AU21" i="3"/>
  <c r="BM21" i="3" s="1"/>
  <c r="Q6" i="3"/>
  <c r="J7" i="3"/>
  <c r="CC7" i="3" s="1"/>
  <c r="V7" i="3"/>
  <c r="CA7" i="3" s="1"/>
  <c r="AC7" i="3"/>
  <c r="CE7" i="3" s="1"/>
  <c r="AL37" i="3"/>
  <c r="AP24" i="3"/>
  <c r="AL38" i="3" l="1"/>
  <c r="AC6" i="3"/>
  <c r="CE6" i="3" s="1"/>
  <c r="V6" i="3"/>
  <c r="CA6" i="3" s="1"/>
  <c r="Q5" i="3"/>
  <c r="J6" i="3"/>
  <c r="CC6" i="3" s="1"/>
  <c r="AJ23" i="3"/>
  <c r="AS22" i="3"/>
  <c r="BK22" i="3" s="1"/>
  <c r="AT22" i="3"/>
  <c r="BL22" i="3" s="1"/>
  <c r="AU22" i="3"/>
  <c r="BM22" i="3" s="1"/>
  <c r="AP25" i="3"/>
  <c r="AN27" i="3"/>
  <c r="AJ24" i="3" l="1"/>
  <c r="AT23" i="3"/>
  <c r="BL23" i="3" s="1"/>
  <c r="AS23" i="3"/>
  <c r="BK23" i="3" s="1"/>
  <c r="AU23" i="3"/>
  <c r="BM23" i="3" s="1"/>
  <c r="AN28" i="3"/>
  <c r="AP26" i="3"/>
  <c r="V5" i="3"/>
  <c r="CA5" i="3" s="1"/>
  <c r="Q4" i="3"/>
  <c r="J5" i="3"/>
  <c r="CC5" i="3" s="1"/>
  <c r="AC5" i="3"/>
  <c r="CE5" i="3" s="1"/>
  <c r="AL39" i="3"/>
  <c r="AP27" i="3" l="1"/>
  <c r="J4" i="3"/>
  <c r="CC4" i="3" s="1"/>
  <c r="Q3" i="3"/>
  <c r="V4" i="3"/>
  <c r="CA4" i="3" s="1"/>
  <c r="AC4" i="3"/>
  <c r="CE4" i="3" s="1"/>
  <c r="AN29" i="3"/>
  <c r="AL40" i="3"/>
  <c r="AJ25" i="3"/>
  <c r="AT24" i="3"/>
  <c r="BL24" i="3" s="1"/>
  <c r="AU24" i="3"/>
  <c r="BM24" i="3" s="1"/>
  <c r="AS24" i="3"/>
  <c r="BK24" i="3" s="1"/>
  <c r="AN30" i="3" l="1"/>
  <c r="AJ26" i="3"/>
  <c r="AT25" i="3"/>
  <c r="BL25" i="3" s="1"/>
  <c r="AU25" i="3"/>
  <c r="BM25" i="3" s="1"/>
  <c r="AS25" i="3"/>
  <c r="BK25" i="3" s="1"/>
  <c r="V3" i="3"/>
  <c r="CA3" i="3" s="1"/>
  <c r="Q2" i="3"/>
  <c r="J3" i="3"/>
  <c r="CC3" i="3" s="1"/>
  <c r="AC3" i="3"/>
  <c r="CE3" i="3" s="1"/>
  <c r="AL41" i="3"/>
  <c r="AP28" i="3"/>
  <c r="J2" i="3" l="1"/>
  <c r="CC2" i="3" s="1"/>
  <c r="AC2" i="3"/>
  <c r="CE2" i="3" s="1"/>
  <c r="V2" i="3"/>
  <c r="CA2" i="3" s="1"/>
  <c r="AL42" i="3"/>
  <c r="AJ27" i="3"/>
  <c r="AS26" i="3"/>
  <c r="BK26" i="3" s="1"/>
  <c r="AU26" i="3"/>
  <c r="BM26" i="3" s="1"/>
  <c r="AT26" i="3"/>
  <c r="BL26" i="3" s="1"/>
  <c r="AP29" i="3"/>
  <c r="AN31" i="3"/>
  <c r="AL43" i="3" l="1"/>
  <c r="AP30" i="3"/>
  <c r="AJ28" i="3"/>
  <c r="AT27" i="3"/>
  <c r="BL27" i="3" s="1"/>
  <c r="AU27" i="3"/>
  <c r="BM27" i="3" s="1"/>
  <c r="AS27" i="3"/>
  <c r="BK27" i="3" s="1"/>
  <c r="AN32" i="3"/>
  <c r="AN33" i="3" l="1"/>
  <c r="AP31" i="3"/>
  <c r="AL44" i="3"/>
  <c r="AJ29" i="3"/>
  <c r="AS28" i="3"/>
  <c r="BK28" i="3" s="1"/>
  <c r="AU28" i="3"/>
  <c r="BM28" i="3" s="1"/>
  <c r="AT28" i="3"/>
  <c r="BL28" i="3" s="1"/>
  <c r="AL45" i="3" l="1"/>
  <c r="AJ30" i="3"/>
  <c r="AT29" i="3"/>
  <c r="BL29" i="3" s="1"/>
  <c r="AS29" i="3"/>
  <c r="BK29" i="3" s="1"/>
  <c r="AU29" i="3"/>
  <c r="BM29" i="3" s="1"/>
  <c r="AP32" i="3"/>
  <c r="AN34" i="3"/>
  <c r="AP33" i="3" l="1"/>
  <c r="AJ31" i="3"/>
  <c r="AU30" i="3"/>
  <c r="BM30" i="3" s="1"/>
  <c r="AS30" i="3"/>
  <c r="BK30" i="3" s="1"/>
  <c r="AT30" i="3"/>
  <c r="BL30" i="3" s="1"/>
  <c r="AN35" i="3"/>
  <c r="AL46" i="3"/>
  <c r="AJ32" i="3" l="1"/>
  <c r="AU31" i="3"/>
  <c r="BM31" i="3" s="1"/>
  <c r="AS31" i="3"/>
  <c r="BK31" i="3" s="1"/>
  <c r="AT31" i="3"/>
  <c r="BL31" i="3" s="1"/>
  <c r="AN36" i="3"/>
  <c r="AL47" i="3"/>
  <c r="AP34" i="3"/>
  <c r="AL48" i="3" l="1"/>
  <c r="AP35" i="3"/>
  <c r="AN37" i="3"/>
  <c r="AJ33" i="3"/>
  <c r="AU32" i="3"/>
  <c r="BM32" i="3" s="1"/>
  <c r="AT32" i="3"/>
  <c r="BL32" i="3" s="1"/>
  <c r="AS32" i="3"/>
  <c r="BK32" i="3" s="1"/>
  <c r="AP36" i="3" l="1"/>
  <c r="AN38" i="3"/>
  <c r="AJ34" i="3"/>
  <c r="AS33" i="3"/>
  <c r="BK33" i="3" s="1"/>
  <c r="AU33" i="3"/>
  <c r="BM33" i="3" s="1"/>
  <c r="AT33" i="3"/>
  <c r="BL33" i="3" s="1"/>
  <c r="AL49" i="3"/>
  <c r="AM13" i="3" s="1"/>
  <c r="AM6" i="3"/>
  <c r="AM5" i="3"/>
  <c r="AM19" i="3"/>
  <c r="AM22" i="3"/>
  <c r="AM30" i="3"/>
  <c r="AM34" i="3"/>
  <c r="AM38" i="3"/>
  <c r="AM42" i="3"/>
  <c r="AM18" i="3"/>
  <c r="AM25" i="3"/>
  <c r="AM37" i="3"/>
  <c r="AM10" i="3"/>
  <c r="AM4" i="3"/>
  <c r="AM46" i="3"/>
  <c r="AM2" i="3"/>
  <c r="AM16" i="3"/>
  <c r="AM23" i="3"/>
  <c r="AM27" i="3"/>
  <c r="AM31" i="3"/>
  <c r="AM35" i="3"/>
  <c r="AM39" i="3"/>
  <c r="AM43" i="3"/>
  <c r="AM9" i="3"/>
  <c r="AM8" i="3"/>
  <c r="AM33" i="3"/>
  <c r="AM45" i="3"/>
  <c r="AM11" i="3"/>
  <c r="AM15" i="3"/>
  <c r="AM17" i="3"/>
  <c r="AM14" i="3"/>
  <c r="AM20" i="3"/>
  <c r="AM24" i="3"/>
  <c r="AM28" i="3"/>
  <c r="AM32" i="3"/>
  <c r="AM36" i="3"/>
  <c r="AM40" i="3"/>
  <c r="AM44" i="3"/>
  <c r="AM7" i="3"/>
  <c r="AM3" i="3"/>
  <c r="AM21" i="3"/>
  <c r="AM29" i="3"/>
  <c r="AM41" i="3"/>
  <c r="AM47" i="3"/>
  <c r="AJ35" i="3" l="1"/>
  <c r="AT34" i="3"/>
  <c r="BL34" i="3" s="1"/>
  <c r="AS34" i="3"/>
  <c r="BK34" i="3" s="1"/>
  <c r="AU34" i="3"/>
  <c r="BM34" i="3" s="1"/>
  <c r="AN39" i="3"/>
  <c r="AL50" i="3"/>
  <c r="AM49" i="3"/>
  <c r="AM26" i="3"/>
  <c r="AM12" i="3"/>
  <c r="AM48" i="3"/>
  <c r="AP37" i="3"/>
  <c r="AM50" i="3" l="1"/>
  <c r="AL51" i="3"/>
  <c r="AN40" i="3"/>
  <c r="AP38" i="3"/>
  <c r="AJ36" i="3"/>
  <c r="AU35" i="3"/>
  <c r="BM35" i="3" s="1"/>
  <c r="AT35" i="3"/>
  <c r="BL35" i="3" s="1"/>
  <c r="AS35" i="3"/>
  <c r="BK35" i="3" s="1"/>
  <c r="AP39" i="3" l="1"/>
  <c r="AN41" i="3"/>
  <c r="AJ37" i="3"/>
  <c r="AT36" i="3"/>
  <c r="BL36" i="3" s="1"/>
  <c r="AS36" i="3"/>
  <c r="BK36" i="3" s="1"/>
  <c r="AU36" i="3"/>
  <c r="BM36" i="3" s="1"/>
  <c r="AL52" i="3"/>
  <c r="AM51" i="3"/>
  <c r="AJ38" i="3" l="1"/>
  <c r="AU37" i="3"/>
  <c r="BM37" i="3" s="1"/>
  <c r="AT37" i="3"/>
  <c r="BL37" i="3" s="1"/>
  <c r="AS37" i="3"/>
  <c r="BK37" i="3" s="1"/>
  <c r="AL53" i="3"/>
  <c r="AM52" i="3"/>
  <c r="AN42" i="3"/>
  <c r="AP40" i="3"/>
  <c r="AL54" i="3" l="1"/>
  <c r="AM53" i="3"/>
  <c r="AN43" i="3"/>
  <c r="AP41" i="3"/>
  <c r="AJ39" i="3"/>
  <c r="AT38" i="3"/>
  <c r="BL38" i="3" s="1"/>
  <c r="AS38" i="3"/>
  <c r="BK38" i="3" s="1"/>
  <c r="AU38" i="3"/>
  <c r="BM38" i="3" s="1"/>
  <c r="AN44" i="3" l="1"/>
  <c r="AP42" i="3"/>
  <c r="AJ40" i="3"/>
  <c r="AT39" i="3"/>
  <c r="BL39" i="3" s="1"/>
  <c r="AU39" i="3"/>
  <c r="BM39" i="3" s="1"/>
  <c r="AS39" i="3"/>
  <c r="BK39" i="3" s="1"/>
  <c r="AL55" i="3"/>
  <c r="AM54" i="3"/>
  <c r="AJ41" i="3" l="1"/>
  <c r="AU40" i="3"/>
  <c r="BM40" i="3" s="1"/>
  <c r="AT40" i="3"/>
  <c r="BL40" i="3" s="1"/>
  <c r="AS40" i="3"/>
  <c r="BK40" i="3" s="1"/>
  <c r="AP43" i="3"/>
  <c r="AL56" i="3"/>
  <c r="AM55" i="3"/>
  <c r="AN45" i="3"/>
  <c r="AL57" i="3" l="1"/>
  <c r="AM56" i="3"/>
  <c r="AN46" i="3"/>
  <c r="AP44" i="3"/>
  <c r="AJ42" i="3"/>
  <c r="AS41" i="3"/>
  <c r="BK41" i="3" s="1"/>
  <c r="AT41" i="3"/>
  <c r="BL41" i="3" s="1"/>
  <c r="AU41" i="3"/>
  <c r="BM41" i="3" s="1"/>
  <c r="AJ43" i="3" l="1"/>
  <c r="AU42" i="3"/>
  <c r="BM42" i="3" s="1"/>
  <c r="AT42" i="3"/>
  <c r="BL42" i="3" s="1"/>
  <c r="AS42" i="3"/>
  <c r="BK42" i="3" s="1"/>
  <c r="AP45" i="3"/>
  <c r="AN47" i="3"/>
  <c r="AM57" i="3"/>
  <c r="AL58" i="3"/>
  <c r="AP46" i="3" l="1"/>
  <c r="AJ44" i="3"/>
  <c r="AU43" i="3"/>
  <c r="BM43" i="3" s="1"/>
  <c r="AS43" i="3"/>
  <c r="BK43" i="3" s="1"/>
  <c r="AT43" i="3"/>
  <c r="BL43" i="3" s="1"/>
  <c r="AM58" i="3"/>
  <c r="AL59" i="3"/>
  <c r="AN48" i="3"/>
  <c r="AP47" i="3" l="1"/>
  <c r="AN49" i="3"/>
  <c r="AO48" i="3" s="1"/>
  <c r="BG48" i="3" s="1"/>
  <c r="AO25" i="3"/>
  <c r="BG25" i="3" s="1"/>
  <c r="AO41" i="3"/>
  <c r="BG41" i="3" s="1"/>
  <c r="AO26" i="3"/>
  <c r="BG26" i="3" s="1"/>
  <c r="BH26" i="3" s="1"/>
  <c r="BI26" i="3" s="1"/>
  <c r="AO42" i="3"/>
  <c r="BG42" i="3" s="1"/>
  <c r="AO11" i="3"/>
  <c r="BG11" i="3" s="1"/>
  <c r="AO27" i="3"/>
  <c r="BG27" i="3" s="1"/>
  <c r="AO43" i="3"/>
  <c r="BG43" i="3" s="1"/>
  <c r="BH43" i="3" s="1"/>
  <c r="BI43" i="3" s="1"/>
  <c r="AO16" i="3"/>
  <c r="BG16" i="3" s="1"/>
  <c r="AO7" i="3"/>
  <c r="BG7" i="3" s="1"/>
  <c r="AM59" i="3"/>
  <c r="AL60" i="3"/>
  <c r="AJ45" i="3"/>
  <c r="AS44" i="3"/>
  <c r="BK44" i="3" s="1"/>
  <c r="AT44" i="3"/>
  <c r="BL44" i="3" s="1"/>
  <c r="AU44" i="3"/>
  <c r="BM44" i="3" s="1"/>
  <c r="AO3" i="3"/>
  <c r="BG3" i="3" s="1"/>
  <c r="BH42" i="3" l="1"/>
  <c r="BI42" i="3" s="1"/>
  <c r="BH27" i="3"/>
  <c r="BI27" i="3" s="1"/>
  <c r="AO10" i="3"/>
  <c r="BG10" i="3" s="1"/>
  <c r="BH11" i="3" s="1"/>
  <c r="BI11" i="3" s="1"/>
  <c r="AO36" i="3"/>
  <c r="BG36" i="3" s="1"/>
  <c r="AO6" i="3"/>
  <c r="BG6" i="3" s="1"/>
  <c r="AO35" i="3"/>
  <c r="BG35" i="3" s="1"/>
  <c r="AO19" i="3"/>
  <c r="BG19" i="3" s="1"/>
  <c r="AO28" i="3"/>
  <c r="BG28" i="3" s="1"/>
  <c r="AO34" i="3"/>
  <c r="BG34" i="3" s="1"/>
  <c r="AO18" i="3"/>
  <c r="BG18" i="3" s="1"/>
  <c r="AO5" i="3"/>
  <c r="BG5" i="3" s="1"/>
  <c r="AO33" i="3"/>
  <c r="BG33" i="3" s="1"/>
  <c r="AO13" i="3"/>
  <c r="BG13" i="3" s="1"/>
  <c r="BH25" i="3"/>
  <c r="BI25" i="3" s="1"/>
  <c r="AO24" i="3"/>
  <c r="BG24" i="3" s="1"/>
  <c r="AO8" i="3"/>
  <c r="BG8" i="3" s="1"/>
  <c r="AO31" i="3"/>
  <c r="BG31" i="3" s="1"/>
  <c r="AO15" i="3"/>
  <c r="BG15" i="3" s="1"/>
  <c r="BH15" i="3" s="1"/>
  <c r="BI15" i="3" s="1"/>
  <c r="AO20" i="3"/>
  <c r="BG20" i="3" s="1"/>
  <c r="AO30" i="3"/>
  <c r="BG30" i="3" s="1"/>
  <c r="AO14" i="3"/>
  <c r="BG14" i="3" s="1"/>
  <c r="BH14" i="3" s="1"/>
  <c r="BI14" i="3" s="1"/>
  <c r="AO32" i="3"/>
  <c r="BG32" i="3" s="1"/>
  <c r="BH33" i="3" s="1"/>
  <c r="BI33" i="3" s="1"/>
  <c r="AO29" i="3"/>
  <c r="BG29" i="3" s="1"/>
  <c r="AO46" i="3"/>
  <c r="BG46" i="3" s="1"/>
  <c r="BH7" i="3"/>
  <c r="BI7" i="3" s="1"/>
  <c r="AO4" i="3"/>
  <c r="BG4" i="3" s="1"/>
  <c r="BH4" i="3" s="1"/>
  <c r="BI4" i="3" s="1"/>
  <c r="AO44" i="3"/>
  <c r="BG44" i="3" s="1"/>
  <c r="AO12" i="3"/>
  <c r="BG12" i="3" s="1"/>
  <c r="AO39" i="3"/>
  <c r="BG39" i="3" s="1"/>
  <c r="AO23" i="3"/>
  <c r="BG23" i="3" s="1"/>
  <c r="BH23" i="3" s="1"/>
  <c r="BI23" i="3" s="1"/>
  <c r="AO40" i="3"/>
  <c r="BG40" i="3" s="1"/>
  <c r="BH41" i="3" s="1"/>
  <c r="BI41" i="3" s="1"/>
  <c r="AO38" i="3"/>
  <c r="BG38" i="3" s="1"/>
  <c r="BH38" i="3" s="1"/>
  <c r="BI38" i="3" s="1"/>
  <c r="AO22" i="3"/>
  <c r="BG22" i="3" s="1"/>
  <c r="AO2" i="3"/>
  <c r="BG2" i="3" s="1"/>
  <c r="BH3" i="3" s="1"/>
  <c r="BI3" i="3" s="1"/>
  <c r="AO37" i="3"/>
  <c r="BG37" i="3" s="1"/>
  <c r="AO17" i="3"/>
  <c r="BG17" i="3" s="1"/>
  <c r="BH17" i="3" s="1"/>
  <c r="BI17" i="3" s="1"/>
  <c r="AJ46" i="3"/>
  <c r="AU45" i="3"/>
  <c r="BM45" i="3" s="1"/>
  <c r="AS45" i="3"/>
  <c r="BK45" i="3" s="1"/>
  <c r="AT45" i="3"/>
  <c r="BL45" i="3" s="1"/>
  <c r="BH44" i="3"/>
  <c r="BI44" i="3" s="1"/>
  <c r="BH12" i="3"/>
  <c r="BI12" i="3" s="1"/>
  <c r="BH40" i="3"/>
  <c r="BI40" i="3" s="1"/>
  <c r="BH37" i="3"/>
  <c r="BI37" i="3" s="1"/>
  <c r="AO21" i="3"/>
  <c r="BG21" i="3" s="1"/>
  <c r="BH21" i="3" s="1"/>
  <c r="BI21" i="3" s="1"/>
  <c r="AO9" i="3"/>
  <c r="BG9" i="3" s="1"/>
  <c r="BH9" i="3" s="1"/>
  <c r="BI9" i="3" s="1"/>
  <c r="AP48" i="3"/>
  <c r="AM60" i="3"/>
  <c r="AL61" i="3"/>
  <c r="BH28" i="3"/>
  <c r="BI28" i="3" s="1"/>
  <c r="AN50" i="3"/>
  <c r="AO49" i="3"/>
  <c r="BG49" i="3" s="1"/>
  <c r="BH49" i="3" s="1"/>
  <c r="BI49" i="3" s="1"/>
  <c r="AO45" i="3"/>
  <c r="BG45" i="3" s="1"/>
  <c r="BH45" i="3" s="1"/>
  <c r="BI45" i="3" s="1"/>
  <c r="AO47" i="3"/>
  <c r="BG47" i="3" s="1"/>
  <c r="BH47" i="3" s="1"/>
  <c r="BI47" i="3" s="1"/>
  <c r="BH8" i="3"/>
  <c r="BI8" i="3" s="1"/>
  <c r="BH29" i="3"/>
  <c r="BI29" i="3" s="1"/>
  <c r="BH13" i="3"/>
  <c r="BI13" i="3" s="1"/>
  <c r="BH30" i="3" l="1"/>
  <c r="BI30" i="3" s="1"/>
  <c r="BH36" i="3"/>
  <c r="BI36" i="3" s="1"/>
  <c r="BH5" i="3"/>
  <c r="BI5" i="3" s="1"/>
  <c r="BH19" i="3"/>
  <c r="BI19" i="3" s="1"/>
  <c r="BH32" i="3"/>
  <c r="BI32" i="3" s="1"/>
  <c r="BH34" i="3"/>
  <c r="BI34" i="3" s="1"/>
  <c r="BH6" i="3"/>
  <c r="BI6" i="3" s="1"/>
  <c r="BH20" i="3"/>
  <c r="BI20" i="3" s="1"/>
  <c r="BH24" i="3"/>
  <c r="BI24" i="3" s="1"/>
  <c r="BH39" i="3"/>
  <c r="BI39" i="3" s="1"/>
  <c r="BH31" i="3"/>
  <c r="BI31" i="3" s="1"/>
  <c r="BH18" i="3"/>
  <c r="BI18" i="3" s="1"/>
  <c r="BH35" i="3"/>
  <c r="BI35" i="3" s="1"/>
  <c r="BH16" i="3"/>
  <c r="BI16" i="3" s="1"/>
  <c r="AO50" i="3"/>
  <c r="BG50" i="3" s="1"/>
  <c r="BH50" i="3" s="1"/>
  <c r="BI50" i="3" s="1"/>
  <c r="AN51" i="3"/>
  <c r="AP49" i="3"/>
  <c r="AQ48" i="3" s="1"/>
  <c r="AQ20" i="3"/>
  <c r="AQ36" i="3"/>
  <c r="AQ3" i="3"/>
  <c r="AQ17" i="3"/>
  <c r="AQ33" i="3"/>
  <c r="AQ10" i="3"/>
  <c r="AQ26" i="3"/>
  <c r="AQ42" i="3"/>
  <c r="AQ15" i="3"/>
  <c r="AQ31" i="3"/>
  <c r="AL62" i="3"/>
  <c r="AM61" i="3"/>
  <c r="BH22" i="3"/>
  <c r="BI22" i="3" s="1"/>
  <c r="AJ47" i="3"/>
  <c r="AU46" i="3"/>
  <c r="BM46" i="3" s="1"/>
  <c r="AS46" i="3"/>
  <c r="BK46" i="3" s="1"/>
  <c r="AT46" i="3"/>
  <c r="BL46" i="3" s="1"/>
  <c r="BH46" i="3"/>
  <c r="BI46" i="3" s="1"/>
  <c r="BH10" i="3"/>
  <c r="BI10" i="3" s="1"/>
  <c r="BH48" i="3"/>
  <c r="BI48" i="3" s="1"/>
  <c r="AQ47" i="3" l="1"/>
  <c r="AQ39" i="3"/>
  <c r="AQ23" i="3"/>
  <c r="AQ7" i="3"/>
  <c r="AQ34" i="3"/>
  <c r="AQ18" i="3"/>
  <c r="AQ41" i="3"/>
  <c r="AQ25" i="3"/>
  <c r="AQ9" i="3"/>
  <c r="AQ44" i="3"/>
  <c r="AQ28" i="3"/>
  <c r="AQ12" i="3"/>
  <c r="AQ35" i="3"/>
  <c r="AQ19" i="3"/>
  <c r="AQ6" i="3"/>
  <c r="AQ30" i="3"/>
  <c r="AQ14" i="3"/>
  <c r="AQ37" i="3"/>
  <c r="AQ21" i="3"/>
  <c r="AQ5" i="3"/>
  <c r="AQ40" i="3"/>
  <c r="AQ24" i="3"/>
  <c r="AQ8" i="3"/>
  <c r="AQ43" i="3"/>
  <c r="AQ27" i="3"/>
  <c r="AQ11" i="3"/>
  <c r="AQ38" i="3"/>
  <c r="AQ22" i="3"/>
  <c r="AQ4" i="3"/>
  <c r="AQ29" i="3"/>
  <c r="AQ13" i="3"/>
  <c r="AQ45" i="3"/>
  <c r="AQ32" i="3"/>
  <c r="AQ16" i="3"/>
  <c r="AJ48" i="3"/>
  <c r="AS47" i="3"/>
  <c r="BK47" i="3" s="1"/>
  <c r="AU47" i="3"/>
  <c r="BM47" i="3" s="1"/>
  <c r="AT47" i="3"/>
  <c r="BL47" i="3" s="1"/>
  <c r="AL63" i="3"/>
  <c r="AM62" i="3"/>
  <c r="AQ49" i="3"/>
  <c r="AP50" i="3"/>
  <c r="AQ2" i="3"/>
  <c r="AQ46" i="3"/>
  <c r="AO51" i="3"/>
  <c r="BG51" i="3" s="1"/>
  <c r="BH51" i="3" s="1"/>
  <c r="BI51" i="3" s="1"/>
  <c r="AN52" i="3"/>
  <c r="AL64" i="3" l="1"/>
  <c r="AM63" i="3"/>
  <c r="AO52" i="3"/>
  <c r="BG52" i="3" s="1"/>
  <c r="BH52" i="3" s="1"/>
  <c r="BI52" i="3" s="1"/>
  <c r="AN53" i="3"/>
  <c r="AP51" i="3"/>
  <c r="AQ50" i="3"/>
  <c r="AJ49" i="3"/>
  <c r="AK10" i="3" s="1"/>
  <c r="AT48" i="3"/>
  <c r="BL48" i="3" s="1"/>
  <c r="AU48" i="3"/>
  <c r="BM48" i="3" s="1"/>
  <c r="AS48" i="3"/>
  <c r="BK48" i="3" s="1"/>
  <c r="AK4" i="3"/>
  <c r="AK22" i="3"/>
  <c r="AK43" i="3"/>
  <c r="AK33" i="3"/>
  <c r="AK15" i="3"/>
  <c r="AK31" i="3"/>
  <c r="AK44" i="3"/>
  <c r="AK41" i="3"/>
  <c r="AK16" i="3"/>
  <c r="AK32" i="3"/>
  <c r="AK25" i="3"/>
  <c r="AK37" i="3" l="1"/>
  <c r="AK36" i="3"/>
  <c r="AK20" i="3"/>
  <c r="AK5" i="3"/>
  <c r="BD5" i="3" s="1"/>
  <c r="BE5" i="3" s="1"/>
  <c r="BF5" i="3" s="1"/>
  <c r="AK3" i="3"/>
  <c r="AK35" i="3"/>
  <c r="AK19" i="3"/>
  <c r="AK2" i="3"/>
  <c r="AD2" i="3" s="1"/>
  <c r="AK46" i="3"/>
  <c r="AK30" i="3"/>
  <c r="AK6" i="3"/>
  <c r="AK28" i="3"/>
  <c r="BD28" i="3" s="1"/>
  <c r="AK29" i="3"/>
  <c r="AK42" i="3"/>
  <c r="AK27" i="3"/>
  <c r="AK11" i="3"/>
  <c r="BD11" i="3" s="1"/>
  <c r="AK21" i="3"/>
  <c r="AK38" i="3"/>
  <c r="AK18" i="3"/>
  <c r="AK13" i="3"/>
  <c r="BD13" i="3" s="1"/>
  <c r="AK12" i="3"/>
  <c r="AK40" i="3"/>
  <c r="AK24" i="3"/>
  <c r="AK8" i="3"/>
  <c r="AD8" i="3" s="1"/>
  <c r="AK17" i="3"/>
  <c r="AK39" i="3"/>
  <c r="AK23" i="3"/>
  <c r="AK7" i="3"/>
  <c r="BD7" i="3" s="1"/>
  <c r="AK9" i="3"/>
  <c r="AK34" i="3"/>
  <c r="AK14" i="3"/>
  <c r="AK26" i="3"/>
  <c r="AD26" i="3" s="1"/>
  <c r="BD29" i="3"/>
  <c r="AD29" i="3"/>
  <c r="AD22" i="3"/>
  <c r="BD22" i="3"/>
  <c r="AO53" i="3"/>
  <c r="BG53" i="3" s="1"/>
  <c r="BH53" i="3" s="1"/>
  <c r="BI53" i="3" s="1"/>
  <c r="AN54" i="3"/>
  <c r="AD40" i="3"/>
  <c r="BD40" i="3"/>
  <c r="AD24" i="3"/>
  <c r="BD24" i="3"/>
  <c r="BD8" i="3"/>
  <c r="BD17" i="3"/>
  <c r="AD17" i="3"/>
  <c r="BD39" i="3"/>
  <c r="AD39" i="3"/>
  <c r="BD23" i="3"/>
  <c r="AD23" i="3"/>
  <c r="AD7" i="3"/>
  <c r="BD9" i="3"/>
  <c r="AD9" i="3"/>
  <c r="AD34" i="3"/>
  <c r="BD34" i="3"/>
  <c r="AD18" i="3"/>
  <c r="BD18" i="3"/>
  <c r="AD4" i="3"/>
  <c r="BD4" i="3"/>
  <c r="AK49" i="3"/>
  <c r="AJ50" i="3"/>
  <c r="AT49" i="3"/>
  <c r="BL49" i="3" s="1"/>
  <c r="AS49" i="3"/>
  <c r="BK49" i="3" s="1"/>
  <c r="AU49" i="3"/>
  <c r="BM49" i="3" s="1"/>
  <c r="AK47" i="3"/>
  <c r="AK45" i="3"/>
  <c r="AD28" i="3"/>
  <c r="AD42" i="3"/>
  <c r="BD42" i="3"/>
  <c r="BD21" i="3"/>
  <c r="AD21" i="3"/>
  <c r="AD6" i="3"/>
  <c r="BD6" i="3"/>
  <c r="BD37" i="3"/>
  <c r="AD37" i="3"/>
  <c r="AD36" i="3"/>
  <c r="BD36" i="3"/>
  <c r="AD20" i="3"/>
  <c r="BD20" i="3"/>
  <c r="BD3" i="3"/>
  <c r="AD3" i="3"/>
  <c r="BD35" i="3"/>
  <c r="AD35" i="3"/>
  <c r="BD19" i="3"/>
  <c r="BE19" i="3" s="1"/>
  <c r="BF19" i="3" s="1"/>
  <c r="AD19" i="3"/>
  <c r="AD46" i="3"/>
  <c r="BD46" i="3"/>
  <c r="AD30" i="3"/>
  <c r="BD30" i="3"/>
  <c r="BE30" i="3" s="1"/>
  <c r="BF30" i="3" s="1"/>
  <c r="AD14" i="3"/>
  <c r="BD14" i="3"/>
  <c r="AK48" i="3"/>
  <c r="AD12" i="3"/>
  <c r="BD12" i="3"/>
  <c r="BD27" i="3"/>
  <c r="AD27" i="3"/>
  <c r="AD38" i="3"/>
  <c r="BD38" i="3"/>
  <c r="BE38" i="3" s="1"/>
  <c r="BF38" i="3" s="1"/>
  <c r="AP52" i="3"/>
  <c r="AQ51" i="3"/>
  <c r="BD25" i="3"/>
  <c r="BE25" i="3" s="1"/>
  <c r="BF25" i="3" s="1"/>
  <c r="AD25" i="3"/>
  <c r="AD32" i="3"/>
  <c r="BD32" i="3"/>
  <c r="AD16" i="3"/>
  <c r="BD16" i="3"/>
  <c r="BD41" i="3"/>
  <c r="AD41" i="3"/>
  <c r="AD44" i="3"/>
  <c r="BD44" i="3"/>
  <c r="BD31" i="3"/>
  <c r="BE31" i="3" s="1"/>
  <c r="BF31" i="3" s="1"/>
  <c r="AD31" i="3"/>
  <c r="BD15" i="3"/>
  <c r="AD15" i="3"/>
  <c r="BD33" i="3"/>
  <c r="BE33" i="3" s="1"/>
  <c r="BF33" i="3" s="1"/>
  <c r="AD33" i="3"/>
  <c r="BD43" i="3"/>
  <c r="BE43" i="3" s="1"/>
  <c r="BF43" i="3" s="1"/>
  <c r="AD43" i="3"/>
  <c r="AD10" i="3"/>
  <c r="BD10" i="3"/>
  <c r="AM64" i="3"/>
  <c r="AL65" i="3"/>
  <c r="AM65" i="3" s="1"/>
  <c r="BD2" i="3" l="1"/>
  <c r="AD5" i="3"/>
  <c r="BD26" i="3"/>
  <c r="BE26" i="3" s="1"/>
  <c r="BF26" i="3" s="1"/>
  <c r="BE35" i="3"/>
  <c r="BF35" i="3" s="1"/>
  <c r="AD11" i="3"/>
  <c r="AD13" i="3"/>
  <c r="BE41" i="3"/>
  <c r="BF41" i="3" s="1"/>
  <c r="BE27" i="3"/>
  <c r="BF27" i="3" s="1"/>
  <c r="BE14" i="3"/>
  <c r="BF14" i="3" s="1"/>
  <c r="BE20" i="3"/>
  <c r="BF20" i="3" s="1"/>
  <c r="BE9" i="3"/>
  <c r="BF9" i="3" s="1"/>
  <c r="BE23" i="3"/>
  <c r="BF23" i="3" s="1"/>
  <c r="BE17" i="3"/>
  <c r="BF17" i="3" s="1"/>
  <c r="BE12" i="3"/>
  <c r="BF12" i="3" s="1"/>
  <c r="BE22" i="3"/>
  <c r="BF22" i="3" s="1"/>
  <c r="CF26" i="3"/>
  <c r="CF19" i="3"/>
  <c r="CF3" i="3"/>
  <c r="CF37" i="3"/>
  <c r="BE28" i="3"/>
  <c r="BF28" i="3" s="1"/>
  <c r="BD49" i="3"/>
  <c r="AD49" i="3"/>
  <c r="CF18" i="3"/>
  <c r="CF24" i="3"/>
  <c r="CF29" i="3"/>
  <c r="BE10" i="3"/>
  <c r="BF10" i="3" s="1"/>
  <c r="CF43" i="3"/>
  <c r="CF15" i="3"/>
  <c r="BE44" i="3"/>
  <c r="BF44" i="3" s="1"/>
  <c r="BE16" i="3"/>
  <c r="BF16" i="3" s="1"/>
  <c r="CF25" i="3"/>
  <c r="CF14" i="3"/>
  <c r="CF46" i="3"/>
  <c r="BE3" i="3"/>
  <c r="BF3" i="3" s="1"/>
  <c r="CF20" i="3"/>
  <c r="BE37" i="3"/>
  <c r="BF37" i="3" s="1"/>
  <c r="BE21" i="3"/>
  <c r="BF21" i="3" s="1"/>
  <c r="CF28" i="3"/>
  <c r="BE4" i="3"/>
  <c r="BF4" i="3" s="1"/>
  <c r="BE34" i="3"/>
  <c r="BF34" i="3" s="1"/>
  <c r="CF7" i="3"/>
  <c r="CF39" i="3"/>
  <c r="BE8" i="3"/>
  <c r="BF8" i="3" s="1"/>
  <c r="BE40" i="3"/>
  <c r="BF40" i="3" s="1"/>
  <c r="CF22" i="3"/>
  <c r="BE29" i="3"/>
  <c r="BF29" i="3" s="1"/>
  <c r="CF32" i="3"/>
  <c r="CF21" i="3"/>
  <c r="CF10" i="3"/>
  <c r="BE15" i="3"/>
  <c r="BF15" i="3" s="1"/>
  <c r="CF44" i="3"/>
  <c r="CF16" i="3"/>
  <c r="CF38" i="3"/>
  <c r="CF12" i="3"/>
  <c r="CF35" i="3"/>
  <c r="CF5" i="3"/>
  <c r="BE36" i="3"/>
  <c r="BF36" i="3" s="1"/>
  <c r="BE6" i="3"/>
  <c r="BF6" i="3" s="1"/>
  <c r="BE42" i="3"/>
  <c r="BF42" i="3" s="1"/>
  <c r="BD45" i="3"/>
  <c r="BE45" i="3" s="1"/>
  <c r="BF45" i="3" s="1"/>
  <c r="AD45" i="3"/>
  <c r="CF4" i="3"/>
  <c r="CF34" i="3"/>
  <c r="BE7" i="3"/>
  <c r="BF7" i="3" s="1"/>
  <c r="BE39" i="3"/>
  <c r="BF39" i="3" s="1"/>
  <c r="CF8" i="3"/>
  <c r="CF40" i="3"/>
  <c r="CF11" i="3"/>
  <c r="CF13" i="3"/>
  <c r="AQ52" i="3"/>
  <c r="AP53" i="3"/>
  <c r="BE46" i="3"/>
  <c r="BF46" i="3" s="1"/>
  <c r="CF33" i="3"/>
  <c r="CF31" i="3"/>
  <c r="CF41" i="3"/>
  <c r="BE32" i="3"/>
  <c r="BF32" i="3" s="1"/>
  <c r="CF27" i="3"/>
  <c r="AD48" i="3"/>
  <c r="BD48" i="3"/>
  <c r="CF30" i="3"/>
  <c r="CF2" i="3"/>
  <c r="CF36" i="3"/>
  <c r="CF6" i="3"/>
  <c r="CF42" i="3"/>
  <c r="BD47" i="3"/>
  <c r="BE47" i="3" s="1"/>
  <c r="BF47" i="3" s="1"/>
  <c r="AD47" i="3"/>
  <c r="AE19" i="3" s="1"/>
  <c r="CG19" i="3" s="1"/>
  <c r="AK50" i="3"/>
  <c r="AJ51" i="3"/>
  <c r="AU50" i="3"/>
  <c r="BM50" i="3" s="1"/>
  <c r="AS50" i="3"/>
  <c r="BK50" i="3" s="1"/>
  <c r="AT50" i="3"/>
  <c r="BL50" i="3" s="1"/>
  <c r="BE18" i="3"/>
  <c r="BF18" i="3" s="1"/>
  <c r="CF9" i="3"/>
  <c r="CF23" i="3"/>
  <c r="CF17" i="3"/>
  <c r="BE24" i="3"/>
  <c r="BF24" i="3" s="1"/>
  <c r="AO54" i="3"/>
  <c r="BG54" i="3" s="1"/>
  <c r="BH54" i="3" s="1"/>
  <c r="BI54" i="3" s="1"/>
  <c r="AN55" i="3"/>
  <c r="BE11" i="3"/>
  <c r="BF11" i="3" s="1"/>
  <c r="BE13" i="3"/>
  <c r="BF13" i="3" s="1"/>
  <c r="BE48" i="3" l="1"/>
  <c r="BF48" i="3" s="1"/>
  <c r="AE31" i="3"/>
  <c r="CG31" i="3" s="1"/>
  <c r="AE45" i="3"/>
  <c r="CG45" i="3" s="1"/>
  <c r="CF45" i="3"/>
  <c r="AE38" i="3"/>
  <c r="CG38" i="3" s="1"/>
  <c r="AE28" i="3"/>
  <c r="CG28" i="3" s="1"/>
  <c r="AE18" i="3"/>
  <c r="CG18" i="3" s="1"/>
  <c r="AE17" i="3"/>
  <c r="CG17" i="3" s="1"/>
  <c r="AE9" i="3"/>
  <c r="CG9" i="3" s="1"/>
  <c r="AE6" i="3"/>
  <c r="CG6" i="3" s="1"/>
  <c r="AE2" i="3"/>
  <c r="CG2" i="3" s="1"/>
  <c r="AE48" i="3"/>
  <c r="CG48" i="3" s="1"/>
  <c r="CF48" i="3"/>
  <c r="AE11" i="3"/>
  <c r="CG11" i="3" s="1"/>
  <c r="AE8" i="3"/>
  <c r="CG8" i="3" s="1"/>
  <c r="AE34" i="3"/>
  <c r="CG34" i="3" s="1"/>
  <c r="AE21" i="3"/>
  <c r="CG21" i="3" s="1"/>
  <c r="AE14" i="3"/>
  <c r="CG14" i="3" s="1"/>
  <c r="AE43" i="3"/>
  <c r="CG43" i="3" s="1"/>
  <c r="AE49" i="3"/>
  <c r="CG49" i="3" s="1"/>
  <c r="CF49" i="3"/>
  <c r="AE37" i="3"/>
  <c r="CG37" i="3" s="1"/>
  <c r="AE47" i="3"/>
  <c r="CG47" i="3" s="1"/>
  <c r="CF47" i="3"/>
  <c r="AP54" i="3"/>
  <c r="AQ53" i="3"/>
  <c r="AE35" i="3"/>
  <c r="CG35" i="3" s="1"/>
  <c r="AE20" i="3"/>
  <c r="CG20" i="3" s="1"/>
  <c r="AE29" i="3"/>
  <c r="CG29" i="3" s="1"/>
  <c r="AJ52" i="3"/>
  <c r="AK51" i="3"/>
  <c r="AT51" i="3"/>
  <c r="BL51" i="3" s="1"/>
  <c r="AS51" i="3"/>
  <c r="BK51" i="3" s="1"/>
  <c r="AU51" i="3"/>
  <c r="BM51" i="3" s="1"/>
  <c r="AE41" i="3"/>
  <c r="CG41" i="3" s="1"/>
  <c r="AE33" i="3"/>
  <c r="CG33" i="3" s="1"/>
  <c r="AE5" i="3"/>
  <c r="CG5" i="3" s="1"/>
  <c r="AE12" i="3"/>
  <c r="CG12" i="3" s="1"/>
  <c r="AE16" i="3"/>
  <c r="CG16" i="3" s="1"/>
  <c r="AE22" i="3"/>
  <c r="CG22" i="3" s="1"/>
  <c r="AE39" i="3"/>
  <c r="CG39" i="3" s="1"/>
  <c r="AE24" i="3"/>
  <c r="CG24" i="3" s="1"/>
  <c r="BE49" i="3"/>
  <c r="BF49" i="3" s="1"/>
  <c r="AO55" i="3"/>
  <c r="BG55" i="3" s="1"/>
  <c r="BH55" i="3" s="1"/>
  <c r="BI55" i="3" s="1"/>
  <c r="AN56" i="3"/>
  <c r="AE44" i="3"/>
  <c r="CG44" i="3" s="1"/>
  <c r="AE7" i="3"/>
  <c r="CG7" i="3" s="1"/>
  <c r="AE23" i="3"/>
  <c r="CG23" i="3" s="1"/>
  <c r="AD50" i="3"/>
  <c r="BD50" i="3"/>
  <c r="BE50" i="3" s="1"/>
  <c r="BF50" i="3" s="1"/>
  <c r="AE42" i="3"/>
  <c r="CG42" i="3" s="1"/>
  <c r="AE36" i="3"/>
  <c r="CG36" i="3" s="1"/>
  <c r="AE30" i="3"/>
  <c r="CG30" i="3" s="1"/>
  <c r="AE27" i="3"/>
  <c r="CG27" i="3" s="1"/>
  <c r="AE13" i="3"/>
  <c r="CG13" i="3" s="1"/>
  <c r="AE40" i="3"/>
  <c r="CG40" i="3" s="1"/>
  <c r="AE4" i="3"/>
  <c r="CG4" i="3" s="1"/>
  <c r="AE10" i="3"/>
  <c r="CG10" i="3" s="1"/>
  <c r="AE32" i="3"/>
  <c r="CG32" i="3" s="1"/>
  <c r="AE46" i="3"/>
  <c r="CG46" i="3" s="1"/>
  <c r="AE25" i="3"/>
  <c r="CG25" i="3" s="1"/>
  <c r="AE15" i="3"/>
  <c r="CG15" i="3" s="1"/>
  <c r="AE3" i="3"/>
  <c r="CG3" i="3" s="1"/>
  <c r="AE26" i="3"/>
  <c r="CG26" i="3" s="1"/>
  <c r="AE50" i="3" l="1"/>
  <c r="CG50" i="3" s="1"/>
  <c r="CF50" i="3"/>
  <c r="AN57" i="3"/>
  <c r="AO56" i="3"/>
  <c r="BG56" i="3" s="1"/>
  <c r="BH56" i="3" s="1"/>
  <c r="BI56" i="3" s="1"/>
  <c r="BD51" i="3"/>
  <c r="BE51" i="3" s="1"/>
  <c r="BF51" i="3" s="1"/>
  <c r="AD51" i="3"/>
  <c r="AP55" i="3"/>
  <c r="AQ54" i="3"/>
  <c r="AK52" i="3"/>
  <c r="AJ53" i="3"/>
  <c r="AT52" i="3"/>
  <c r="BL52" i="3" s="1"/>
  <c r="AS52" i="3"/>
  <c r="BK52" i="3" s="1"/>
  <c r="AU52" i="3"/>
  <c r="BM52" i="3" s="1"/>
  <c r="AD52" i="3" l="1"/>
  <c r="BD52" i="3"/>
  <c r="BE52" i="3" s="1"/>
  <c r="BF52" i="3" s="1"/>
  <c r="AQ55" i="3"/>
  <c r="AP56" i="3"/>
  <c r="AK53" i="3"/>
  <c r="AJ54" i="3"/>
  <c r="AT53" i="3"/>
  <c r="BL53" i="3" s="1"/>
  <c r="AS53" i="3"/>
  <c r="BK53" i="3" s="1"/>
  <c r="AU53" i="3"/>
  <c r="BM53" i="3" s="1"/>
  <c r="AE51" i="3"/>
  <c r="CG51" i="3" s="1"/>
  <c r="CF51" i="3"/>
  <c r="AO57" i="3"/>
  <c r="BG57" i="3" s="1"/>
  <c r="BH57" i="3" s="1"/>
  <c r="BI57" i="3" s="1"/>
  <c r="AN58" i="3"/>
  <c r="AQ56" i="3" l="1"/>
  <c r="AP57" i="3"/>
  <c r="AO58" i="3"/>
  <c r="BG58" i="3" s="1"/>
  <c r="BH58" i="3" s="1"/>
  <c r="BI58" i="3" s="1"/>
  <c r="AN59" i="3"/>
  <c r="AJ55" i="3"/>
  <c r="AK54" i="3"/>
  <c r="AU54" i="3"/>
  <c r="BM54" i="3" s="1"/>
  <c r="AT54" i="3"/>
  <c r="BL54" i="3" s="1"/>
  <c r="AS54" i="3"/>
  <c r="BK54" i="3" s="1"/>
  <c r="BD53" i="3"/>
  <c r="BE53" i="3" s="1"/>
  <c r="BF53" i="3" s="1"/>
  <c r="AD53" i="3"/>
  <c r="AE52" i="3"/>
  <c r="CG52" i="3" s="1"/>
  <c r="CF52" i="3"/>
  <c r="AN60" i="3" l="1"/>
  <c r="AO59" i="3"/>
  <c r="BG59" i="3" s="1"/>
  <c r="BH59" i="3" s="1"/>
  <c r="BI59" i="3" s="1"/>
  <c r="AE53" i="3"/>
  <c r="CG53" i="3" s="1"/>
  <c r="CF53" i="3"/>
  <c r="AP58" i="3"/>
  <c r="AQ57" i="3"/>
  <c r="AJ56" i="3"/>
  <c r="AK55" i="3"/>
  <c r="AS55" i="3"/>
  <c r="BK55" i="3" s="1"/>
  <c r="AU55" i="3"/>
  <c r="BM55" i="3" s="1"/>
  <c r="AT55" i="3"/>
  <c r="BL55" i="3" s="1"/>
  <c r="AD54" i="3"/>
  <c r="BD54" i="3"/>
  <c r="BE54" i="3" s="1"/>
  <c r="BF54" i="3" s="1"/>
  <c r="AP59" i="3" l="1"/>
  <c r="AQ58" i="3"/>
  <c r="AE54" i="3"/>
  <c r="CG54" i="3" s="1"/>
  <c r="CF54" i="3"/>
  <c r="BD55" i="3"/>
  <c r="BE55" i="3" s="1"/>
  <c r="BF55" i="3" s="1"/>
  <c r="AD55" i="3"/>
  <c r="AJ57" i="3"/>
  <c r="AK56" i="3"/>
  <c r="AT56" i="3"/>
  <c r="BL56" i="3" s="1"/>
  <c r="AU56" i="3"/>
  <c r="BM56" i="3" s="1"/>
  <c r="AS56" i="3"/>
  <c r="BK56" i="3" s="1"/>
  <c r="AO60" i="3"/>
  <c r="BG60" i="3" s="1"/>
  <c r="BH60" i="3" s="1"/>
  <c r="BI60" i="3" s="1"/>
  <c r="AN61" i="3"/>
  <c r="AJ58" i="3" l="1"/>
  <c r="AK57" i="3"/>
  <c r="AU57" i="3"/>
  <c r="BM57" i="3" s="1"/>
  <c r="AT57" i="3"/>
  <c r="BL57" i="3" s="1"/>
  <c r="AS57" i="3"/>
  <c r="BK57" i="3" s="1"/>
  <c r="AD56" i="3"/>
  <c r="BD56" i="3"/>
  <c r="BE56" i="3" s="1"/>
  <c r="BF56" i="3" s="1"/>
  <c r="AE55" i="3"/>
  <c r="CG55" i="3" s="1"/>
  <c r="CF55" i="3"/>
  <c r="AN62" i="3"/>
  <c r="AO61" i="3"/>
  <c r="BG61" i="3" s="1"/>
  <c r="BH61" i="3" s="1"/>
  <c r="BI61" i="3" s="1"/>
  <c r="AP60" i="3"/>
  <c r="AQ59" i="3"/>
  <c r="AO62" i="3" l="1"/>
  <c r="BG62" i="3" s="1"/>
  <c r="BH62" i="3" s="1"/>
  <c r="BI62" i="3" s="1"/>
  <c r="AN63" i="3"/>
  <c r="AE56" i="3"/>
  <c r="CG56" i="3" s="1"/>
  <c r="CF56" i="3"/>
  <c r="BD57" i="3"/>
  <c r="BE57" i="3" s="1"/>
  <c r="BF57" i="3" s="1"/>
  <c r="AD57" i="3"/>
  <c r="AP61" i="3"/>
  <c r="AQ60" i="3"/>
  <c r="AJ59" i="3"/>
  <c r="AK58" i="3"/>
  <c r="AS58" i="3"/>
  <c r="BK58" i="3" s="1"/>
  <c r="AU58" i="3"/>
  <c r="BM58" i="3" s="1"/>
  <c r="AT58" i="3"/>
  <c r="BL58" i="3" s="1"/>
  <c r="AN64" i="3" l="1"/>
  <c r="AO63" i="3"/>
  <c r="BG63" i="3" s="1"/>
  <c r="BH63" i="3" s="1"/>
  <c r="BI63" i="3" s="1"/>
  <c r="AQ61" i="3"/>
  <c r="AP62" i="3"/>
  <c r="AK59" i="3"/>
  <c r="AJ60" i="3"/>
  <c r="AT59" i="3"/>
  <c r="BL59" i="3" s="1"/>
  <c r="AS59" i="3"/>
  <c r="BK59" i="3" s="1"/>
  <c r="AU59" i="3"/>
  <c r="BM59" i="3" s="1"/>
  <c r="AD58" i="3"/>
  <c r="BD58" i="3"/>
  <c r="BE58" i="3" s="1"/>
  <c r="BF58" i="3" s="1"/>
  <c r="AE57" i="3"/>
  <c r="CG57" i="3" s="1"/>
  <c r="CF57" i="3"/>
  <c r="BD59" i="3" l="1"/>
  <c r="BE59" i="3" s="1"/>
  <c r="BF59" i="3" s="1"/>
  <c r="AD59" i="3"/>
  <c r="AP63" i="3"/>
  <c r="AQ62" i="3"/>
  <c r="AE58" i="3"/>
  <c r="CG58" i="3" s="1"/>
  <c r="CF58" i="3"/>
  <c r="AK60" i="3"/>
  <c r="AJ61" i="3"/>
  <c r="AS60" i="3"/>
  <c r="BK60" i="3" s="1"/>
  <c r="AU60" i="3"/>
  <c r="BM60" i="3" s="1"/>
  <c r="AT60" i="3"/>
  <c r="BL60" i="3" s="1"/>
  <c r="AN65" i="3"/>
  <c r="AO64" i="3"/>
  <c r="BG64" i="3" s="1"/>
  <c r="BH64" i="3" s="1"/>
  <c r="BI64" i="3" s="1"/>
  <c r="AJ62" i="3" l="1"/>
  <c r="AK61" i="3"/>
  <c r="AS61" i="3"/>
  <c r="BK61" i="3" s="1"/>
  <c r="AT61" i="3"/>
  <c r="BL61" i="3" s="1"/>
  <c r="AU61" i="3"/>
  <c r="BM61" i="3" s="1"/>
  <c r="AD60" i="3"/>
  <c r="BD60" i="3"/>
  <c r="BE60" i="3" s="1"/>
  <c r="BF60" i="3" s="1"/>
  <c r="AQ63" i="3"/>
  <c r="AP64" i="3"/>
  <c r="AE59" i="3"/>
  <c r="CG59" i="3" s="1"/>
  <c r="CF59" i="3"/>
  <c r="AO65" i="3"/>
  <c r="BG65" i="3" s="1"/>
  <c r="BH65" i="3" s="1"/>
  <c r="BI65" i="3" s="1"/>
  <c r="AE60" i="3" l="1"/>
  <c r="CG60" i="3" s="1"/>
  <c r="CF60" i="3"/>
  <c r="BD61" i="3"/>
  <c r="BE61" i="3" s="1"/>
  <c r="BF61" i="3" s="1"/>
  <c r="AD61" i="3"/>
  <c r="AP65" i="3"/>
  <c r="AQ65" i="3" s="1"/>
  <c r="AQ64" i="3"/>
  <c r="AK62" i="3"/>
  <c r="AJ63" i="3"/>
  <c r="AT62" i="3"/>
  <c r="BL62" i="3" s="1"/>
  <c r="AS62" i="3"/>
  <c r="BK62" i="3" s="1"/>
  <c r="AU62" i="3"/>
  <c r="BM62" i="3" s="1"/>
  <c r="AJ64" i="3" l="1"/>
  <c r="AK63" i="3"/>
  <c r="AS63" i="3"/>
  <c r="BK63" i="3" s="1"/>
  <c r="AT63" i="3"/>
  <c r="BL63" i="3" s="1"/>
  <c r="AU63" i="3"/>
  <c r="BM63" i="3" s="1"/>
  <c r="AE61" i="3"/>
  <c r="CG61" i="3" s="1"/>
  <c r="CF61" i="3"/>
  <c r="AD62" i="3"/>
  <c r="BD62" i="3"/>
  <c r="BE62" i="3" s="1"/>
  <c r="BF62" i="3" s="1"/>
  <c r="AE62" i="3" l="1"/>
  <c r="CG62" i="3" s="1"/>
  <c r="CF62" i="3"/>
  <c r="BD63" i="3"/>
  <c r="BE63" i="3" s="1"/>
  <c r="BF63" i="3" s="1"/>
  <c r="AD63" i="3"/>
  <c r="AJ65" i="3"/>
  <c r="AK64" i="3"/>
  <c r="AS64" i="3"/>
  <c r="BK64" i="3" s="1"/>
  <c r="AT64" i="3"/>
  <c r="BL64" i="3" s="1"/>
  <c r="AU64" i="3"/>
  <c r="BM64" i="3" s="1"/>
  <c r="AE63" i="3" l="1"/>
  <c r="CG63" i="3" s="1"/>
  <c r="CF63" i="3"/>
  <c r="AD64" i="3"/>
  <c r="BD64" i="3"/>
  <c r="BE64" i="3" s="1"/>
  <c r="BF64" i="3" s="1"/>
  <c r="AK65" i="3"/>
  <c r="AT65" i="3"/>
  <c r="BL65" i="3" s="1"/>
  <c r="AU65" i="3"/>
  <c r="BM65" i="3" s="1"/>
  <c r="AS65" i="3"/>
  <c r="BK65" i="3" s="1"/>
  <c r="AE64" i="3" l="1"/>
  <c r="CG64" i="3" s="1"/>
  <c r="CF64" i="3"/>
  <c r="BD65" i="3"/>
  <c r="BE65" i="3" s="1"/>
  <c r="BF65" i="3" s="1"/>
  <c r="AD65" i="3"/>
  <c r="AE65" i="3" l="1"/>
  <c r="CG65" i="3" s="1"/>
  <c r="CF65" i="3"/>
</calcChain>
</file>

<file path=xl/sharedStrings.xml><?xml version="1.0" encoding="utf-8"?>
<sst xmlns="http://schemas.openxmlformats.org/spreadsheetml/2006/main" count="1869" uniqueCount="165">
  <si>
    <t>Dates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</si>
  <si>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</si>
  <si>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</si>
  <si>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</si>
  <si>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</si>
  <si>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</si>
  <si>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</si>
  <si>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</si>
  <si>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</si>
  <si>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</si>
  <si>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</si>
  <si>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</si>
  <si>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</si>
  <si>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</si>
  <si>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</si>
  <si>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</si>
  <si>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</si>
  <si>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</si>
  <si>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</si>
  <si>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</si>
  <si>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</si>
  <si>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</si>
  <si>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</si>
  <si>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</si>
  <si>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</si>
  <si>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</si>
  <si>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</si>
  <si>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</si>
  <si>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</si>
  <si>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</si>
  <si>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</si>
  <si>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</si>
  <si>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</si>
  <si>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</si>
  <si>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</si>
  <si>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</si>
  <si>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</si>
  <si>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</si>
  <si>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</si>
  <si>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</si>
  <si>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</si>
  <si>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</si>
  <si>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</si>
  <si>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</si>
  <si>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</si>
  <si>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</si>
  <si>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</si>
  <si>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</si>
  <si>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</si>
  <si>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</si>
  <si>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</si>
  <si>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</si>
  <si>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</si>
  <si>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</si>
  <si>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</si>
  <si>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</si>
  <si>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</si>
  <si>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</si>
  <si>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</si>
  <si>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</si>
  <si>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</si>
  <si>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</si>
  <si>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</si>
  <si>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</si>
  <si>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</si>
  <si>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/>
  </si>
  <si>
    <t>..</t>
  </si>
  <si>
    <t>(V)</t>
  </si>
  <si>
    <t>RGDPind</t>
  </si>
  <si>
    <t>PMind</t>
  </si>
  <si>
    <t>PXind</t>
  </si>
  <si>
    <t>MonMrktRpa</t>
  </si>
  <si>
    <t>CPIInflpa</t>
  </si>
  <si>
    <t>USRGDPind</t>
  </si>
  <si>
    <t>USMonMrktRpa</t>
  </si>
  <si>
    <t>USCPIInflpa</t>
  </si>
  <si>
    <t>PrivFinConsVolConstPsaNCmln</t>
  </si>
  <si>
    <t>USFinPrivConsChainedVolsaNCmln</t>
  </si>
  <si>
    <t>ln(RGDPind)</t>
  </si>
  <si>
    <t>ln(USRGDPind)</t>
  </si>
  <si>
    <t>CPIInflpq</t>
  </si>
  <si>
    <t>USCPIInflpq</t>
  </si>
  <si>
    <t>PMInflpq</t>
  </si>
  <si>
    <t>USMonMrktRpq</t>
  </si>
  <si>
    <t>MonMrktRpq</t>
  </si>
  <si>
    <t>PMInflpa</t>
  </si>
  <si>
    <t>Q1-2015</t>
  </si>
  <si>
    <t>AM150727: added simple guess</t>
  </si>
  <si>
    <t>RGDPindsa</t>
  </si>
  <si>
    <t>AM150727: Seasonal adjustment for any series not sa at source has been implemented using the Census-X-12 procedure in EViews 8 (and is marked with yellow background and "sa" appended to the name of the series.</t>
  </si>
  <si>
    <t>Legend:</t>
  </si>
  <si>
    <t>Indicates data that is new or has changed since previous cycle (applicable to IFS subscription only); does not indicate changes in magnitude or decimal or the addition of countries to IFS.</t>
  </si>
  <si>
    <t>Bibliographic citation: International Monetary Fund (2015): International Financial Statistics (Edition: July 2015). UK Data Service.</t>
  </si>
  <si>
    <t>AM150727: The base year for RGDPind (99BVRZF) and USRGDPind (99BVRZF) is 2010; this can be verified by clicking on the "i" icon in the raw data Excel file, which links to the IFS via UK Data Service.</t>
  </si>
  <si>
    <t>CPindpq1998q4</t>
  </si>
  <si>
    <t>CPindpa1998q4</t>
  </si>
  <si>
    <t>USCPindpq1998q4</t>
  </si>
  <si>
    <t>USCPindpa1998q4</t>
  </si>
  <si>
    <t>CPindpq2010</t>
  </si>
  <si>
    <t>CPindpa2010</t>
  </si>
  <si>
    <t>USCPindpq2010</t>
  </si>
  <si>
    <t>USCPindpa2010</t>
  </si>
  <si>
    <t>USDxreopindpq2010</t>
  </si>
  <si>
    <t>USDrereopindpq2010</t>
  </si>
  <si>
    <t>USDrereopindpq2010ratio</t>
  </si>
  <si>
    <t>ToTratiopq</t>
  </si>
  <si>
    <t>ToTindpq</t>
  </si>
  <si>
    <t>PrivFinConsVolConstPsaindpq2010</t>
  </si>
  <si>
    <t>ln(CPindpq2010)</t>
  </si>
  <si>
    <t>ln(USCPindpq2010)</t>
  </si>
  <si>
    <t>ln(USDxreopindpq2010)</t>
  </si>
  <si>
    <t>ln(USDrereopindpq2010)</t>
  </si>
  <si>
    <t>ln(USDrereopq2010ratio)</t>
  </si>
  <si>
    <t>CHECKapproxCPinflpq</t>
  </si>
  <si>
    <t>CHECKapproxCPinflpa</t>
  </si>
  <si>
    <t>CHECKapproxUSCPinflpq</t>
  </si>
  <si>
    <t>CHECKapproxUSCPinflpa</t>
  </si>
  <si>
    <t>needs data for 1999q4</t>
  </si>
  <si>
    <t>ln(ToTindpq)</t>
  </si>
  <si>
    <t>ln(ToTratiopq)</t>
  </si>
  <si>
    <t>ln(RGDPindsa)</t>
  </si>
  <si>
    <t>USFinPrivConsChainedVolsaindpq2010</t>
  </si>
  <si>
    <t>ln(PrivFinConsVolConstPsaindpq2010)</t>
  </si>
  <si>
    <t>ln(USFinPrivConsChainedVolsaindpq2010)</t>
  </si>
  <si>
    <t>needed for computation of PMInflpq and PMInflpa for Q4-2014</t>
  </si>
  <si>
    <t>CHECKapproxpercchngpq</t>
  </si>
  <si>
    <t>TotPopInThousandssa</t>
  </si>
  <si>
    <t>EconActivePopInThousandssa</t>
  </si>
  <si>
    <t>USTotPopInThousandssa</t>
  </si>
  <si>
    <t>USEconActivePopInThousandssa</t>
  </si>
  <si>
    <t>n.a.</t>
  </si>
  <si>
    <t>needed for computation of per capita GDP and consumption volumes</t>
  </si>
  <si>
    <t>AM150727: added simple guesses (see yellow-rae period with backward extrapolation)</t>
  </si>
  <si>
    <t>RGDPExpendApprCurrentPsaNCmln</t>
  </si>
  <si>
    <t>RGDPExpendApprConstP2003saNCmln</t>
  </si>
  <si>
    <t>USRGDPExpendApprChainedVolsaNCmln</t>
  </si>
  <si>
    <t>RGDPExpendApprConstP2003saNCpc</t>
  </si>
  <si>
    <t>USRGDPExpendApprChainedVolsaNCpc</t>
  </si>
  <si>
    <t>ln(USRGDPExpendApprChainedVolsaNCpc)</t>
  </si>
  <si>
    <t>ln(RGDPExpendApprConstP2003saNCpc)</t>
  </si>
  <si>
    <t>PrivFinConsVolConstPsaNCpc</t>
  </si>
  <si>
    <t>USFinPrivConsChainedVolsaNCpc</t>
  </si>
  <si>
    <t>ln(PrivFinConsVolConstPsaNCpc)</t>
  </si>
  <si>
    <t>ln(RGDPExpendApprConstP2003saNCmln)</t>
  </si>
  <si>
    <t>ln(USRGDPExpendApprChainedVolsaNCmln)</t>
  </si>
  <si>
    <t>ln(PrivFinConsVolConstPsaNCmln)</t>
  </si>
  <si>
    <t>IntlResUSDmln</t>
  </si>
  <si>
    <t>IntlResNCmln</t>
  </si>
  <si>
    <t>IntlResNCmlnDeflated</t>
  </si>
  <si>
    <t>ln(IntlResNCmlnDeflated)</t>
  </si>
  <si>
    <t>IntlResNCmlnpc</t>
  </si>
  <si>
    <t>ln(IntlResNCmlnpc)</t>
  </si>
  <si>
    <t>(V) - see column DY (it appears twice ONLY there):</t>
  </si>
  <si>
    <t>PXUindUSD</t>
  </si>
  <si>
    <t>PMUindUSD</t>
  </si>
  <si>
    <t>IntlResNCmlnDeflatedind</t>
  </si>
  <si>
    <t>ln(IntlResNCmlnDeflatedind)</t>
  </si>
  <si>
    <t>USDrereop</t>
  </si>
  <si>
    <t>USDnereop</t>
  </si>
  <si>
    <t>ln(USDrereop)</t>
  </si>
  <si>
    <t>ln(USRGDPExpendApprChainedVolsainFCviaNER)</t>
  </si>
  <si>
    <t>USFinPrivConsChainedVolsainFCmlnviaNER</t>
  </si>
  <si>
    <t>USRGDPExpendApprChainedVolsainFCmlnviaNER</t>
  </si>
  <si>
    <t>ln(USDnereopindpq2010)</t>
  </si>
  <si>
    <t>ConsToRGDPShare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</si>
</sst>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0"/>
      <name val="Bitstream Vera Sans"/>
      <family val="2"/>
    </font>
    <font>
      <sz val="10"/>
      <name val="Arial"/>
      <family val="2"/>
    </font>
    <font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495D8E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/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4" applyNumberFormat="0" applyAlignment="0" applyProtection="0"/>
    <xf numFmtId="0" fontId="19" fillId="0" borderId="9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2" fillId="0" borderId="0"/>
    <xf numFmtId="0" fontId="6" fillId="0" borderId="0"/>
    <xf numFmtId="0" fontId="8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37" applyFont="1" applyBorder="1"/>
    <xf numFmtId="17" fontId="1" fillId="0" borderId="0" xfId="37" applyNumberFormat="1" applyFont="1" applyBorder="1"/>
    <xf numFmtId="0" fontId="4" fillId="0" borderId="13" xfId="39" applyNumberFormat="1" applyFont="1" applyBorder="1" applyAlignment="1">
      <alignment horizontal="right"/>
    </xf>
    <xf numFmtId="0" fontId="25" fillId="0" borderId="0" xfId="0" applyFont="1"/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4" fillId="0" borderId="13" xfId="38" applyNumberFormat="1" applyFont="1" applyBorder="1" applyAlignment="1">
      <alignment horizontal="right"/>
    </xf>
    <xf numFmtId="0" fontId="5" fillId="0" borderId="14" xfId="39" applyFont="1" applyBorder="1" applyAlignment="1">
      <alignment horizontal="left" wrapText="1"/>
    </xf>
    <xf numFmtId="0" fontId="4" fillId="0" borderId="15" xfId="39" applyNumberFormat="1" applyFont="1" applyBorder="1" applyAlignment="1">
      <alignment horizontal="right"/>
    </xf>
    <xf numFmtId="0" fontId="5" fillId="0" borderId="16" xfId="38" applyFont="1" applyBorder="1" applyAlignment="1">
      <alignment horizontal="left"/>
    </xf>
    <xf numFmtId="0" fontId="5" fillId="0" borderId="16" xfId="39" applyFont="1" applyBorder="1" applyAlignment="1">
      <alignment horizontal="left"/>
    </xf>
    <xf numFmtId="0" fontId="4" fillId="0" borderId="16" xfId="38" applyFont="1" applyBorder="1" applyAlignment="1">
      <alignment horizontal="left"/>
    </xf>
    <xf numFmtId="0" fontId="4" fillId="0" borderId="16" xfId="39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33" borderId="0" xfId="0" applyFont="1" applyFill="1"/>
    <xf numFmtId="0" fontId="4" fillId="34" borderId="19" xfId="38" applyNumberFormat="1" applyFont="1" applyFill="1" applyBorder="1" applyAlignment="1">
      <alignment horizontal="right"/>
    </xf>
    <xf numFmtId="0" fontId="4" fillId="34" borderId="0" xfId="38" applyNumberFormat="1" applyFont="1" applyFill="1" applyBorder="1" applyAlignment="1">
      <alignment horizontal="right"/>
    </xf>
    <xf numFmtId="0" fontId="4" fillId="0" borderId="20" xfId="38" applyNumberFormat="1" applyFont="1" applyBorder="1" applyAlignment="1">
      <alignment horizontal="right"/>
    </xf>
    <xf numFmtId="0" fontId="4" fillId="0" borderId="21" xfId="38" applyFont="1" applyBorder="1" applyAlignment="1">
      <alignment horizontal="left"/>
    </xf>
    <xf numFmtId="0" fontId="25" fillId="35" borderId="0" xfId="0" applyFont="1" applyFill="1" applyBorder="1"/>
    <xf numFmtId="0" fontId="25" fillId="34" borderId="0" xfId="0" applyFont="1" applyFill="1" applyBorder="1"/>
    <xf numFmtId="0" fontId="25" fillId="36" borderId="0" xfId="0" applyFont="1" applyFill="1" applyBorder="1"/>
    <xf numFmtId="0" fontId="25" fillId="37" borderId="0" xfId="0" applyFont="1" applyFill="1" applyBorder="1"/>
    <xf numFmtId="0" fontId="4" fillId="0" borderId="22" xfId="38" applyNumberFormat="1" applyFont="1" applyBorder="1" applyAlignment="1">
      <alignment horizontal="right"/>
    </xf>
    <xf numFmtId="0" fontId="4" fillId="0" borderId="23" xfId="38" applyNumberFormat="1" applyFont="1" applyBorder="1" applyAlignment="1">
      <alignment horizontal="right"/>
    </xf>
    <xf numFmtId="0" fontId="4" fillId="0" borderId="23" xfId="39" applyNumberFormat="1" applyFont="1" applyBorder="1" applyAlignment="1">
      <alignment horizontal="right"/>
    </xf>
    <xf numFmtId="0" fontId="4" fillId="34" borderId="24" xfId="38" applyNumberFormat="1" applyFont="1" applyFill="1" applyBorder="1" applyAlignment="1">
      <alignment horizontal="right"/>
    </xf>
    <xf numFmtId="0" fontId="25" fillId="36" borderId="1" xfId="0" applyFont="1" applyFill="1" applyBorder="1"/>
    <xf numFmtId="0" fontId="4" fillId="0" borderId="0" xfId="38" applyNumberFormat="1" applyFont="1" applyBorder="1" applyAlignment="1">
      <alignment horizontal="right"/>
    </xf>
    <xf numFmtId="0" fontId="4" fillId="33" borderId="15" xfId="38" applyNumberFormat="1" applyFont="1" applyFill="1" applyBorder="1" applyAlignment="1">
      <alignment horizontal="right"/>
    </xf>
    <xf numFmtId="0" fontId="4" fillId="33" borderId="15" xfId="39" applyNumberFormat="1" applyFont="1" applyFill="1" applyBorder="1" applyAlignment="1">
      <alignment horizontal="right"/>
    </xf>
    <xf numFmtId="0" fontId="25" fillId="33" borderId="0" xfId="0" applyFont="1" applyFill="1" applyBorder="1"/>
    <xf numFmtId="0" fontId="0" fillId="33" borderId="0" xfId="0" applyFill="1"/>
    <xf numFmtId="0" fontId="0" fillId="0" borderId="0" xfId="0" applyFill="1"/>
    <xf numFmtId="0" fontId="25" fillId="33" borderId="25" xfId="0" applyFont="1" applyFill="1" applyBorder="1"/>
    <xf numFmtId="0" fontId="25" fillId="36" borderId="2" xfId="0" applyFont="1" applyFill="1" applyBorder="1"/>
    <xf numFmtId="0" fontId="25" fillId="0" borderId="0" xfId="0" applyFont="1" applyFill="1"/>
    <xf numFmtId="0" fontId="7" fillId="0" borderId="0" xfId="0" applyFont="1" applyAlignment="1">
      <alignment horizontal="left"/>
    </xf>
    <xf numFmtId="0" fontId="7" fillId="33" borderId="0" xfId="37" applyFont="1" applyFill="1" applyBorder="1"/>
    <xf numFmtId="0" fontId="26" fillId="0" borderId="0" xfId="0" applyFont="1"/>
    <xf numFmtId="0" fontId="25" fillId="34" borderId="2" xfId="0" applyFont="1" applyFill="1" applyBorder="1"/>
    <xf numFmtId="0" fontId="25" fillId="37" borderId="2" xfId="0" applyFont="1" applyFill="1" applyBorder="1"/>
    <xf numFmtId="0" fontId="4" fillId="34" borderId="2" xfId="38" applyNumberFormat="1" applyFont="1" applyFill="1" applyBorder="1" applyAlignment="1">
      <alignment horizontal="right"/>
    </xf>
    <xf numFmtId="0" fontId="25" fillId="35" borderId="2" xfId="0" applyFont="1" applyFill="1" applyBorder="1"/>
    <xf numFmtId="0" fontId="25" fillId="0" borderId="0" xfId="0" applyFont="1" applyBorder="1"/>
    <xf numFmtId="0" fontId="4" fillId="0" borderId="26" xfId="38" applyNumberFormat="1" applyFont="1" applyBorder="1" applyAlignment="1">
      <alignment horizontal="right"/>
    </xf>
    <xf numFmtId="0" fontId="4" fillId="0" borderId="18" xfId="38" applyNumberFormat="1" applyFont="1" applyBorder="1" applyAlignment="1">
      <alignment horizontal="right"/>
    </xf>
    <xf numFmtId="0" fontId="4" fillId="0" borderId="18" xfId="39" applyNumberFormat="1" applyFont="1" applyBorder="1" applyAlignment="1">
      <alignment horizontal="right"/>
    </xf>
    <xf numFmtId="0" fontId="25" fillId="0" borderId="27" xfId="0" applyFont="1" applyBorder="1"/>
    <xf numFmtId="0" fontId="4" fillId="0" borderId="27" xfId="38" applyFont="1" applyBorder="1" applyAlignment="1">
      <alignment horizontal="left"/>
    </xf>
    <xf numFmtId="0" fontId="4" fillId="0" borderId="28" xfId="38" applyFont="1" applyBorder="1" applyAlignment="1">
      <alignment horizontal="left"/>
    </xf>
    <xf numFmtId="0" fontId="4" fillId="33" borderId="28" xfId="38" applyFont="1" applyFill="1" applyBorder="1" applyAlignment="1">
      <alignment horizontal="left"/>
    </xf>
    <xf numFmtId="0" fontId="4" fillId="0" borderId="28" xfId="39" applyFont="1" applyBorder="1" applyAlignment="1">
      <alignment horizontal="left"/>
    </xf>
    <xf numFmtId="0" fontId="4" fillId="34" borderId="28" xfId="38" applyFont="1" applyFill="1" applyBorder="1" applyAlignment="1">
      <alignment horizontal="left"/>
    </xf>
    <xf numFmtId="0" fontId="4" fillId="35" borderId="28" xfId="38" applyFont="1" applyFill="1" applyBorder="1" applyAlignment="1">
      <alignment horizontal="left"/>
    </xf>
    <xf numFmtId="0" fontId="4" fillId="34" borderId="28" xfId="39" applyFont="1" applyFill="1" applyBorder="1" applyAlignment="1">
      <alignment horizontal="left"/>
    </xf>
    <xf numFmtId="0" fontId="4" fillId="36" borderId="28" xfId="38" applyFont="1" applyFill="1" applyBorder="1" applyAlignment="1">
      <alignment horizontal="left"/>
    </xf>
    <xf numFmtId="0" fontId="4" fillId="37" borderId="28" xfId="38" applyFont="1" applyFill="1" applyBorder="1" applyAlignment="1">
      <alignment horizontal="left"/>
    </xf>
    <xf numFmtId="0" fontId="4" fillId="36" borderId="28" xfId="39" applyFont="1" applyFill="1" applyBorder="1" applyAlignment="1">
      <alignment horizontal="left"/>
    </xf>
    <xf numFmtId="0" fontId="25" fillId="0" borderId="24" xfId="0" applyFont="1" applyBorder="1"/>
    <xf numFmtId="0" fontId="4" fillId="36" borderId="29" xfId="38" applyFont="1" applyFill="1" applyBorder="1" applyAlignment="1">
      <alignment horizontal="left"/>
    </xf>
    <xf numFmtId="0" fontId="25" fillId="36" borderId="3" xfId="0" applyFont="1" applyFill="1" applyBorder="1"/>
    <xf numFmtId="0" fontId="5" fillId="0" borderId="0" xfId="38" applyFont="1" applyBorder="1" applyAlignment="1">
      <alignment horizontal="left" wrapText="1"/>
    </xf>
    <xf numFmtId="0" fontId="5" fillId="38" borderId="14" xfId="0" applyFont="1" applyFill="1" applyBorder="1" applyAlignment="1">
      <alignment horizontal="left" wrapText="1"/>
    </xf>
    <xf numFmtId="0" fontId="4" fillId="39" borderId="15" xfId="0" applyNumberFormat="1" applyFont="1" applyFill="1" applyBorder="1" applyAlignment="1">
      <alignment horizontal="right"/>
    </xf>
    <xf numFmtId="0" fontId="5" fillId="0" borderId="14" xfId="0" applyFont="1" applyBorder="1" applyAlignment="1">
      <alignment horizontal="left" wrapText="1"/>
    </xf>
    <xf numFmtId="0" fontId="4" fillId="0" borderId="15" xfId="0" applyNumberFormat="1" applyFont="1" applyBorder="1" applyAlignment="1">
      <alignment horizontal="right"/>
    </xf>
    <xf numFmtId="0" fontId="25" fillId="33" borderId="30" xfId="0" applyFont="1" applyFill="1" applyBorder="1"/>
    <xf numFmtId="0" fontId="25" fillId="33" borderId="31" xfId="0" applyFont="1" applyFill="1" applyBorder="1"/>
    <xf numFmtId="0" fontId="25" fillId="33" borderId="17" xfId="0" applyFont="1" applyFill="1" applyBorder="1"/>
    <xf numFmtId="0" fontId="25" fillId="0" borderId="32" xfId="0" applyFont="1" applyBorder="1"/>
    <xf numFmtId="0" fontId="25" fillId="33" borderId="33" xfId="0" applyFont="1" applyFill="1" applyBorder="1"/>
    <xf numFmtId="0" fontId="4" fillId="36" borderId="34" xfId="38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4" fillId="0" borderId="0" xfId="0" applyNumberFormat="1" applyFont="1" applyBorder="1" applyAlignment="1">
      <alignment horizontal="right"/>
    </xf>
    <xf numFmtId="0" fontId="5" fillId="0" borderId="14" xfId="0" applyFont="1" applyBorder="1" applyAlignment="1">
      <alignment horizontal="left" vertical="center"/>
    </xf>
    <xf numFmtId="0" fontId="4" fillId="33" borderId="15" xfId="0" applyNumberFormat="1" applyFont="1" applyFill="1" applyBorder="1" applyAlignment="1">
      <alignment horizontal="right"/>
    </xf>
    <xf numFmtId="0" fontId="4" fillId="0" borderId="0" xfId="38" applyFont="1" applyBorder="1" applyAlignment="1">
      <alignment horizontal="left"/>
    </xf>
    <xf numFmtId="0" fontId="4" fillId="0" borderId="14" xfId="0" applyFont="1" applyBorder="1" applyAlignment="1">
      <alignment horizontal="left" vertical="center"/>
    </xf>
    <xf numFmtId="0" fontId="4" fillId="33" borderId="0" xfId="38" applyFont="1" applyFill="1" applyBorder="1" applyAlignment="1">
      <alignment horizontal="left" vertical="center"/>
    </xf>
    <xf numFmtId="0" fontId="4" fillId="40" borderId="14" xfId="0" applyFont="1" applyFill="1" applyBorder="1" applyAlignment="1">
      <alignment horizontal="left" vertical="center"/>
    </xf>
    <xf numFmtId="0" fontId="4" fillId="40" borderId="15" xfId="0" applyNumberFormat="1" applyFont="1" applyFill="1" applyBorder="1" applyAlignment="1">
      <alignment horizontal="right"/>
    </xf>
    <xf numFmtId="0" fontId="25" fillId="40" borderId="22" xfId="0" applyFont="1" applyFill="1" applyBorder="1"/>
    <xf numFmtId="0" fontId="25" fillId="40" borderId="0" xfId="0" applyFont="1" applyFill="1" applyBorder="1"/>
    <xf numFmtId="0" fontId="25" fillId="40" borderId="2" xfId="0" applyFont="1" applyFill="1" applyBorder="1"/>
    <xf numFmtId="0" fontId="25" fillId="40" borderId="17" xfId="0" applyFont="1" applyFill="1" applyBorder="1"/>
    <xf numFmtId="0" fontId="25" fillId="40" borderId="35" xfId="0" applyFont="1" applyFill="1" applyBorder="1"/>
    <xf numFmtId="0" fontId="25" fillId="40" borderId="30" xfId="0" applyFont="1" applyFill="1" applyBorder="1"/>
    <xf numFmtId="0" fontId="4" fillId="40" borderId="19" xfId="0" applyNumberFormat="1" applyFont="1" applyFill="1" applyBorder="1" applyAlignment="1">
      <alignment horizontal="right"/>
    </xf>
    <xf numFmtId="0" fontId="4" fillId="40" borderId="30" xfId="38" applyFont="1" applyFill="1" applyBorder="1" applyAlignment="1">
      <alignment horizontal="left"/>
    </xf>
    <xf numFmtId="0" fontId="4" fillId="40" borderId="0" xfId="38" applyFont="1" applyFill="1" applyBorder="1" applyAlignment="1">
      <alignment horizontal="left"/>
    </xf>
    <xf numFmtId="0" fontId="4" fillId="40" borderId="28" xfId="39" applyFont="1" applyFill="1" applyBorder="1" applyAlignment="1">
      <alignment horizontal="left"/>
    </xf>
    <xf numFmtId="0" fontId="4" fillId="40" borderId="18" xfId="39" applyNumberFormat="1" applyFont="1" applyFill="1" applyBorder="1" applyAlignment="1">
      <alignment horizontal="right"/>
    </xf>
    <xf numFmtId="0" fontId="4" fillId="0" borderId="17" xfId="38" applyNumberFormat="1" applyFont="1" applyBorder="1" applyAlignment="1">
      <alignment horizontal="right"/>
    </xf>
    <xf numFmtId="0" fontId="4" fillId="40" borderId="28" xfId="38" applyFont="1" applyFill="1" applyBorder="1" applyAlignment="1">
      <alignment horizontal="left"/>
    </xf>
    <xf numFmtId="0" fontId="4" fillId="40" borderId="0" xfId="38" applyNumberFormat="1" applyFont="1" applyFill="1" applyBorder="1" applyAlignment="1">
      <alignment horizontal="right"/>
    </xf>
    <xf numFmtId="0" fontId="25" fillId="40" borderId="0" xfId="0" applyFont="1" applyFill="1"/>
    <xf numFmtId="0" fontId="4" fillId="0" borderId="14" xfId="0" applyFont="1" applyBorder="1" applyAlignment="1">
      <alignment horizontal="left" wrapText="1"/>
    </xf>
    <xf numFmtId="0" fontId="4" fillId="0" borderId="19" xfId="0" applyNumberFormat="1" applyFont="1" applyBorder="1" applyAlignment="1">
      <alignment horizontal="right"/>
    </xf>
    <xf numFmtId="0" fontId="4" fillId="41" borderId="14" xfId="0" applyFont="1" applyFill="1" applyBorder="1" applyAlignment="1">
      <alignment horizontal="left" wrapText="1"/>
    </xf>
    <xf numFmtId="0" fontId="4" fillId="41" borderId="30" xfId="0" applyFont="1" applyFill="1" applyBorder="1" applyAlignment="1">
      <alignment horizontal="left"/>
    </xf>
    <xf numFmtId="0" fontId="4" fillId="41" borderId="15" xfId="0" applyNumberFormat="1" applyFont="1" applyFill="1" applyBorder="1" applyAlignment="1">
      <alignment horizontal="right"/>
    </xf>
    <xf numFmtId="0" fontId="4" fillId="41" borderId="19" xfId="0" applyNumberFormat="1" applyFont="1" applyFill="1" applyBorder="1" applyAlignment="1">
      <alignment horizontal="right"/>
    </xf>
    <xf numFmtId="0" fontId="4" fillId="41" borderId="0" xfId="38" applyFont="1" applyFill="1" applyBorder="1" applyAlignment="1">
      <alignment horizontal="left"/>
    </xf>
    <xf numFmtId="0" fontId="25" fillId="41" borderId="0" xfId="0" applyFont="1" applyFill="1"/>
    <xf numFmtId="0" fontId="4" fillId="41" borderId="14" xfId="0" applyFont="1" applyFill="1" applyBorder="1" applyAlignment="1">
      <alignment horizontal="left"/>
    </xf>
    <xf numFmtId="0" fontId="5" fillId="43" borderId="16" xfId="38" applyFont="1" applyFill="1" applyBorder="1" applyAlignment="1">
      <alignment horizontal="left"/>
    </xf>
    <xf numFmtId="0" fontId="5" fillId="43" borderId="14" xfId="0" applyFont="1" applyFill="1" applyBorder="1" applyAlignment="1">
      <alignment horizontal="left" wrapText="1"/>
    </xf>
    <xf numFmtId="0" fontId="5" fillId="43" borderId="0" xfId="38" applyFont="1" applyFill="1" applyBorder="1" applyAlignment="1">
      <alignment horizontal="left"/>
    </xf>
    <xf numFmtId="0" fontId="5" fillId="43" borderId="14" xfId="0" applyFont="1" applyFill="1" applyBorder="1" applyAlignment="1">
      <alignment horizontal="left" vertical="center"/>
    </xf>
    <xf numFmtId="0" fontId="4" fillId="43" borderId="0" xfId="38" applyNumberFormat="1" applyFont="1" applyFill="1" applyBorder="1" applyAlignment="1">
      <alignment horizontal="right"/>
    </xf>
    <xf numFmtId="0" fontId="5" fillId="44" borderId="16" xfId="38" applyFont="1" applyFill="1" applyBorder="1" applyAlignment="1">
      <alignment horizontal="left"/>
    </xf>
    <xf numFmtId="0" fontId="4" fillId="44" borderId="13" xfId="38" applyNumberFormat="1" applyFont="1" applyFill="1" applyBorder="1" applyAlignment="1">
      <alignment horizontal="right"/>
    </xf>
    <xf numFmtId="0" fontId="4" fillId="41" borderId="0" xfId="0" applyNumberFormat="1" applyFont="1" applyFill="1" applyBorder="1" applyAlignment="1">
      <alignment horizontal="right"/>
    </xf>
    <xf numFmtId="0" fontId="4" fillId="37" borderId="0" xfId="38" applyNumberFormat="1" applyFont="1" applyFill="1" applyBorder="1" applyAlignment="1">
      <alignment horizontal="right"/>
    </xf>
    <xf numFmtId="0" fontId="4" fillId="45" borderId="0" xfId="38" applyNumberFormat="1" applyFont="1" applyFill="1" applyBorder="1" applyAlignment="1">
      <alignment horizontal="right"/>
    </xf>
    <xf numFmtId="0" fontId="4" fillId="45" borderId="30" xfId="0" applyFont="1" applyFill="1" applyBorder="1" applyAlignment="1">
      <alignment horizontal="left"/>
    </xf>
    <xf numFmtId="0" fontId="4" fillId="45" borderId="0" xfId="38" applyFont="1" applyFill="1" applyBorder="1" applyAlignment="1">
      <alignment horizontal="left"/>
    </xf>
    <xf numFmtId="0" fontId="25" fillId="45" borderId="0" xfId="0" applyFont="1" applyFill="1"/>
    <xf numFmtId="0" fontId="4" fillId="0" borderId="0" xfId="38" applyFont="1" applyFill="1" applyBorder="1" applyAlignment="1">
      <alignment horizontal="left"/>
    </xf>
    <xf numFmtId="0" fontId="4" fillId="37" borderId="0" xfId="38" applyFont="1" applyFill="1" applyBorder="1" applyAlignment="1">
      <alignment horizontal="left"/>
    </xf>
    <xf numFmtId="0" fontId="25" fillId="37" borderId="0" xfId="0" applyFont="1" applyFill="1"/>
    <xf numFmtId="0" fontId="4" fillId="37" borderId="14" xfId="0" applyFont="1" applyFill="1" applyBorder="1" applyAlignment="1">
      <alignment horizontal="left" vertical="center"/>
    </xf>
    <xf numFmtId="0" fontId="4" fillId="37" borderId="19" xfId="0" applyNumberFormat="1" applyFont="1" applyFill="1" applyBorder="1" applyAlignment="1">
      <alignment horizontal="right"/>
    </xf>
    <xf numFmtId="0" fontId="4" fillId="46" borderId="0" xfId="0" applyFont="1" applyFill="1" applyBorder="1" applyAlignment="1">
      <alignment horizontal="left" vertical="center"/>
    </xf>
    <xf numFmtId="0" fontId="0" fillId="46" borderId="0" xfId="0" applyFill="1"/>
    <xf numFmtId="0" fontId="0" fillId="40" borderId="0" xfId="0" applyFill="1"/>
    <xf numFmtId="0" fontId="3" fillId="42" borderId="36" xfId="38" applyFont="1" applyFill="1" applyBorder="1" applyAlignment="1">
      <alignment horizontal="center" vertical="top" wrapText="1"/>
    </xf>
    <xf numFmtId="0" fontId="3" fillId="42" borderId="13" xfId="38" applyFont="1" applyFill="1" applyBorder="1" applyAlignment="1">
      <alignment horizontal="center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3"/>
  <sheetViews>
    <sheetView workbookViewId="0">
      <selection activeCell="C24" sqref="C24"/>
    </sheetView>
  </sheetViews>
  <sheetFormatPr defaultRowHeight="15"/>
  <cols>
    <col min="1" max="1" width="31.7109375" customWidth="1"/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4" max="24" width="10.42578125" bestFit="1" customWidth="1"/>
    <col min="26" max="26" width="10.42578125" bestFit="1" customWidth="1"/>
    <col min="28" max="28" width="10.42578125" bestFit="1" customWidth="1"/>
    <col min="30" max="30" width="10.42578125" bestFit="1" customWidth="1"/>
    <col min="32" max="32" width="9.5703125" bestFit="1" customWidth="1"/>
    <col min="34" max="34" width="10.42578125" bestFit="1" customWidth="1"/>
    <col min="36" max="36" width="10.42578125" bestFit="1" customWidth="1"/>
    <col min="38" max="38" width="10.42578125" bestFit="1" customWidth="1"/>
    <col min="40" max="40" width="10.42578125" bestFit="1" customWidth="1"/>
    <col min="42" max="42" width="10.42578125" bestFit="1" customWidth="1"/>
    <col min="44" max="44" width="10.42578125" bestFit="1" customWidth="1"/>
    <col min="46" max="46" width="10.42578125" bestFit="1" customWidth="1"/>
    <col min="48" max="48" width="10.42578125" bestFit="1" customWidth="1"/>
    <col min="50" max="50" width="10.42578125" bestFit="1" customWidth="1"/>
    <col min="52" max="52" width="10.42578125" bestFit="1" customWidth="1"/>
    <col min="54" max="54" width="10.42578125" bestFit="1" customWidth="1"/>
    <col min="56" max="56" width="10.42578125" bestFit="1" customWidth="1"/>
    <col min="58" max="58" width="9.5703125" bestFit="1" customWidth="1"/>
    <col min="60" max="60" width="10.42578125" bestFit="1" customWidth="1"/>
    <col min="62" max="62" width="10.42578125" bestFit="1" customWidth="1"/>
    <col min="64" max="64" width="10.42578125" bestFit="1" customWidth="1"/>
    <col min="66" max="66" width="10.42578125" bestFit="1" customWidth="1"/>
    <col min="68" max="68" width="10.42578125" bestFit="1" customWidth="1"/>
    <col min="70" max="70" width="9.5703125" bestFit="1" customWidth="1"/>
    <col min="72" max="72" width="10.42578125" bestFit="1" customWidth="1"/>
    <col min="74" max="74" width="9.5703125" bestFit="1" customWidth="1"/>
    <col min="76" max="76" width="10.42578125" bestFit="1" customWidth="1"/>
    <col min="78" max="78" width="10.42578125" bestFit="1" customWidth="1"/>
    <col min="80" max="80" width="10.42578125" bestFit="1" customWidth="1"/>
    <col min="82" max="82" width="10.42578125" bestFit="1" customWidth="1"/>
    <col min="84" max="84" width="10.42578125" bestFit="1" customWidth="1"/>
    <col min="86" max="86" width="10.42578125" bestFit="1" customWidth="1"/>
    <col min="88" max="88" width="9.5703125" bestFit="1" customWidth="1"/>
    <col min="90" max="90" width="10.42578125" bestFit="1" customWidth="1"/>
    <col min="92" max="92" width="10.42578125" bestFit="1" customWidth="1"/>
    <col min="94" max="94" width="10.42578125" bestFit="1" customWidth="1"/>
    <col min="96" max="96" width="10.42578125" bestFit="1" customWidth="1"/>
    <col min="98" max="98" width="10.42578125" bestFit="1" customWidth="1"/>
    <col min="100" max="100" width="10.42578125" bestFit="1" customWidth="1"/>
    <col min="102" max="102" width="10.42578125" bestFit="1" customWidth="1"/>
    <col min="104" max="104" width="10.42578125" bestFit="1" customWidth="1"/>
    <col min="106" max="106" width="10.42578125" bestFit="1" customWidth="1"/>
    <col min="108" max="108" width="10.42578125" bestFit="1" customWidth="1"/>
    <col min="110" max="110" width="10.42578125" bestFit="1" customWidth="1"/>
    <col min="112" max="112" width="10.42578125" bestFit="1" customWidth="1"/>
    <col min="114" max="114" width="10.42578125" bestFit="1" customWidth="1"/>
    <col min="116" max="116" width="10.42578125" bestFit="1" customWidth="1"/>
    <col min="118" max="118" width="10.42578125" bestFit="1" customWidth="1"/>
    <col min="120" max="120" width="10.42578125" bestFit="1" customWidth="1"/>
    <col min="122" max="122" width="10.42578125" bestFit="1" customWidth="1"/>
    <col min="124" max="124" width="10.42578125" bestFit="1" customWidth="1"/>
    <col min="126" max="126" width="10.42578125" bestFit="1" customWidth="1"/>
    <col min="128" max="128" width="10.42578125" bestFit="1" customWidth="1"/>
    <col min="129" max="129" width="3.28515625" customWidth="1"/>
    <col min="130" max="130" width="7" customWidth="1"/>
    <col min="132" max="132" width="1.85546875" customWidth="1"/>
  </cols>
  <sheetData>
    <row r="1" spans="1:132">
      <c r="A1" s="148" t="s">
        <v>1</v>
      </c>
      <c r="B1" s="149"/>
      <c r="C1" s="148" t="s">
        <v>2</v>
      </c>
      <c r="D1" s="149"/>
      <c r="E1" s="148" t="s">
        <v>3</v>
      </c>
      <c r="F1" s="149"/>
      <c r="G1" s="148" t="s">
        <v>4</v>
      </c>
      <c r="H1" s="149"/>
      <c r="I1" s="148" t="s">
        <v>5</v>
      </c>
      <c r="J1" s="149"/>
      <c r="K1" s="148" t="s">
        <v>6</v>
      </c>
      <c r="L1" s="149"/>
      <c r="M1" s="148" t="s">
        <v>7</v>
      </c>
      <c r="N1" s="149"/>
      <c r="O1" s="148" t="s">
        <v>8</v>
      </c>
      <c r="P1" s="149"/>
      <c r="Q1" s="148" t="s">
        <v>9</v>
      </c>
      <c r="R1" s="149"/>
      <c r="S1" s="148" t="s">
        <v>10</v>
      </c>
      <c r="T1" s="149"/>
      <c r="U1" s="148" t="s">
        <v>11</v>
      </c>
      <c r="V1" s="149"/>
      <c r="W1" s="148" t="s">
        <v>12</v>
      </c>
      <c r="X1" s="149"/>
      <c r="Y1" s="148" t="s">
        <v>13</v>
      </c>
      <c r="Z1" s="149"/>
      <c r="AA1" s="148" t="s">
        <v>14</v>
      </c>
      <c r="AB1" s="149"/>
      <c r="AC1" s="148" t="s">
        <v>15</v>
      </c>
      <c r="AD1" s="149"/>
      <c r="AE1" s="148" t="s">
        <v>16</v>
      </c>
      <c r="AF1" s="149"/>
      <c r="AG1" s="148" t="s">
        <v>17</v>
      </c>
      <c r="AH1" s="149"/>
      <c r="AI1" s="148" t="s">
        <v>18</v>
      </c>
      <c r="AJ1" s="149"/>
      <c r="AK1" s="148" t="s">
        <v>19</v>
      </c>
      <c r="AL1" s="149"/>
      <c r="AM1" s="148" t="s">
        <v>20</v>
      </c>
      <c r="AN1" s="149"/>
      <c r="AO1" s="148" t="s">
        <v>21</v>
      </c>
      <c r="AP1" s="149"/>
      <c r="AQ1" s="148" t="s">
        <v>22</v>
      </c>
      <c r="AR1" s="149"/>
      <c r="AS1" s="148" t="s">
        <v>23</v>
      </c>
      <c r="AT1" s="149"/>
      <c r="AU1" s="148" t="s">
        <v>24</v>
      </c>
      <c r="AV1" s="149"/>
      <c r="AW1" s="148" t="s">
        <v>25</v>
      </c>
      <c r="AX1" s="149"/>
      <c r="AY1" s="148" t="s">
        <v>26</v>
      </c>
      <c r="AZ1" s="149"/>
      <c r="BA1" s="148" t="s">
        <v>27</v>
      </c>
      <c r="BB1" s="149"/>
      <c r="BC1" s="148" t="s">
        <v>28</v>
      </c>
      <c r="BD1" s="149"/>
      <c r="BE1" s="148" t="s">
        <v>29</v>
      </c>
      <c r="BF1" s="149"/>
      <c r="BG1" s="148" t="s">
        <v>30</v>
      </c>
      <c r="BH1" s="149"/>
      <c r="BI1" s="148" t="s">
        <v>31</v>
      </c>
      <c r="BJ1" s="149"/>
      <c r="BK1" s="148" t="s">
        <v>32</v>
      </c>
      <c r="BL1" s="149"/>
      <c r="BM1" s="148" t="s">
        <v>33</v>
      </c>
      <c r="BN1" s="149"/>
      <c r="BO1" s="148" t="s">
        <v>34</v>
      </c>
      <c r="BP1" s="149"/>
      <c r="BQ1" s="148" t="s">
        <v>35</v>
      </c>
      <c r="BR1" s="149"/>
      <c r="BS1" s="148" t="s">
        <v>36</v>
      </c>
      <c r="BT1" s="149"/>
      <c r="BU1" s="148" t="s">
        <v>37</v>
      </c>
      <c r="BV1" s="149"/>
      <c r="BW1" s="148" t="s">
        <v>38</v>
      </c>
      <c r="BX1" s="149"/>
      <c r="BY1" s="148" t="s">
        <v>39</v>
      </c>
      <c r="BZ1" s="149"/>
      <c r="CA1" s="148" t="s">
        <v>40</v>
      </c>
      <c r="CB1" s="149"/>
      <c r="CC1" s="148" t="s">
        <v>41</v>
      </c>
      <c r="CD1" s="149"/>
      <c r="CE1" s="148" t="s">
        <v>42</v>
      </c>
      <c r="CF1" s="149"/>
      <c r="CG1" s="148" t="s">
        <v>43</v>
      </c>
      <c r="CH1" s="149"/>
      <c r="CI1" s="148" t="s">
        <v>44</v>
      </c>
      <c r="CJ1" s="149"/>
      <c r="CK1" s="148" t="s">
        <v>45</v>
      </c>
      <c r="CL1" s="149"/>
      <c r="CM1" s="148" t="s">
        <v>46</v>
      </c>
      <c r="CN1" s="149"/>
      <c r="CO1" s="148" t="s">
        <v>47</v>
      </c>
      <c r="CP1" s="149"/>
      <c r="CQ1" s="148" t="s">
        <v>48</v>
      </c>
      <c r="CR1" s="149"/>
      <c r="CS1" s="148" t="s">
        <v>49</v>
      </c>
      <c r="CT1" s="149"/>
      <c r="CU1" s="148" t="s">
        <v>50</v>
      </c>
      <c r="CV1" s="149"/>
      <c r="CW1" s="148" t="s">
        <v>51</v>
      </c>
      <c r="CX1" s="149"/>
      <c r="CY1" s="148" t="s">
        <v>52</v>
      </c>
      <c r="CZ1" s="149"/>
      <c r="DA1" s="148" t="s">
        <v>53</v>
      </c>
      <c r="DB1" s="149"/>
      <c r="DC1" s="148" t="s">
        <v>54</v>
      </c>
      <c r="DD1" s="149"/>
      <c r="DE1" s="148" t="s">
        <v>55</v>
      </c>
      <c r="DF1" s="149"/>
      <c r="DG1" s="148" t="s">
        <v>56</v>
      </c>
      <c r="DH1" s="149"/>
      <c r="DI1" s="148" t="s">
        <v>57</v>
      </c>
      <c r="DJ1" s="149"/>
      <c r="DK1" s="148" t="s">
        <v>58</v>
      </c>
      <c r="DL1" s="149"/>
      <c r="DM1" s="148" t="s">
        <v>59</v>
      </c>
      <c r="DN1" s="149"/>
      <c r="DO1" s="148" t="s">
        <v>60</v>
      </c>
      <c r="DP1" s="149"/>
      <c r="DQ1" s="148" t="s">
        <v>61</v>
      </c>
      <c r="DR1" s="149"/>
      <c r="DS1" s="148" t="s">
        <v>62</v>
      </c>
      <c r="DT1" s="149"/>
      <c r="DU1" s="148" t="s">
        <v>63</v>
      </c>
      <c r="DV1" s="149"/>
      <c r="DW1" s="148" t="s">
        <v>64</v>
      </c>
      <c r="DX1" s="149"/>
      <c r="DZ1" s="53"/>
      <c r="EB1" s="53"/>
    </row>
    <row r="2" spans="1:132" ht="15.75">
      <c r="A2" s="28" t="s">
        <v>158</v>
      </c>
      <c r="B2" s="25">
        <v>9.51</v>
      </c>
      <c r="C2" s="5" t="s">
        <v>65</v>
      </c>
      <c r="D2" s="6">
        <v>9.48</v>
      </c>
      <c r="E2" s="5" t="s">
        <v>65</v>
      </c>
      <c r="F2" s="6">
        <v>9.35</v>
      </c>
      <c r="G2" s="5" t="s">
        <v>65</v>
      </c>
      <c r="H2" s="6">
        <v>9.51</v>
      </c>
      <c r="I2" s="5" t="s">
        <v>65</v>
      </c>
      <c r="J2" s="6">
        <v>9.23</v>
      </c>
      <c r="K2" s="5" t="s">
        <v>65</v>
      </c>
      <c r="L2" s="6">
        <v>9.9499999999999993</v>
      </c>
      <c r="M2" s="5" t="s">
        <v>65</v>
      </c>
      <c r="N2" s="6">
        <v>9.4</v>
      </c>
      <c r="O2" s="5" t="s">
        <v>65</v>
      </c>
      <c r="P2" s="6">
        <v>9.57</v>
      </c>
      <c r="Q2" s="5" t="s">
        <v>65</v>
      </c>
      <c r="R2" s="6">
        <v>9.5299999999999994</v>
      </c>
      <c r="S2" s="5" t="s">
        <v>65</v>
      </c>
      <c r="T2" s="6">
        <v>9.06</v>
      </c>
      <c r="U2" s="5" t="s">
        <v>65</v>
      </c>
      <c r="V2" s="6">
        <v>9.52</v>
      </c>
      <c r="W2" s="5" t="s">
        <v>65</v>
      </c>
      <c r="X2" s="6">
        <v>9.14</v>
      </c>
      <c r="Y2" s="5" t="s">
        <v>65</v>
      </c>
      <c r="Z2" s="6">
        <v>9.02</v>
      </c>
      <c r="AA2" s="5" t="s">
        <v>65</v>
      </c>
      <c r="AB2" s="6">
        <v>9.99</v>
      </c>
      <c r="AC2" s="5" t="s">
        <v>65</v>
      </c>
      <c r="AD2" s="6">
        <v>10.16</v>
      </c>
      <c r="AE2" s="5" t="s">
        <v>65</v>
      </c>
      <c r="AF2" s="6">
        <v>10.31</v>
      </c>
      <c r="AG2" s="5" t="s">
        <v>65</v>
      </c>
      <c r="AH2" s="6">
        <v>10.78</v>
      </c>
      <c r="AI2" s="5" t="s">
        <v>65</v>
      </c>
      <c r="AJ2" s="6">
        <v>10.48</v>
      </c>
      <c r="AK2" s="5" t="s">
        <v>65</v>
      </c>
      <c r="AL2" s="6">
        <v>10.92</v>
      </c>
      <c r="AM2" s="5" t="s">
        <v>65</v>
      </c>
      <c r="AN2" s="6">
        <v>11.23</v>
      </c>
      <c r="AO2" s="5" t="s">
        <v>65</v>
      </c>
      <c r="AP2" s="6">
        <v>11.15</v>
      </c>
      <c r="AQ2" s="5" t="s">
        <v>65</v>
      </c>
      <c r="AR2" s="6">
        <v>11.41</v>
      </c>
      <c r="AS2" s="5" t="s">
        <v>65</v>
      </c>
      <c r="AT2" s="6">
        <v>11.41</v>
      </c>
      <c r="AU2" s="5" t="s">
        <v>65</v>
      </c>
      <c r="AV2" s="6">
        <v>11.26</v>
      </c>
      <c r="AW2" s="5" t="s">
        <v>65</v>
      </c>
      <c r="AX2" s="6">
        <v>11.29</v>
      </c>
      <c r="AY2" s="5" t="s">
        <v>65</v>
      </c>
      <c r="AZ2" s="6">
        <v>10.84</v>
      </c>
      <c r="BA2" s="5" t="s">
        <v>65</v>
      </c>
      <c r="BB2" s="6">
        <v>10.84</v>
      </c>
      <c r="BC2" s="5" t="s">
        <v>65</v>
      </c>
      <c r="BD2" s="6">
        <v>10.77</v>
      </c>
      <c r="BE2" s="5" t="s">
        <v>65</v>
      </c>
      <c r="BF2" s="6">
        <v>10.95</v>
      </c>
      <c r="BG2" s="5" t="s">
        <v>65</v>
      </c>
      <c r="BH2" s="6">
        <v>11.39</v>
      </c>
      <c r="BI2" s="5" t="s">
        <v>65</v>
      </c>
      <c r="BJ2" s="6">
        <v>11.01</v>
      </c>
      <c r="BK2" s="5" t="s">
        <v>65</v>
      </c>
      <c r="BL2" s="6">
        <v>10.88</v>
      </c>
      <c r="BM2" s="5" t="s">
        <v>65</v>
      </c>
      <c r="BN2" s="6">
        <v>11.08</v>
      </c>
      <c r="BO2" s="5" t="s">
        <v>65</v>
      </c>
      <c r="BP2" s="6">
        <v>10.86</v>
      </c>
      <c r="BQ2" s="5" t="s">
        <v>65</v>
      </c>
      <c r="BR2" s="6">
        <v>10.92</v>
      </c>
      <c r="BS2" s="5" t="s">
        <v>65</v>
      </c>
      <c r="BT2" s="6">
        <v>10.86</v>
      </c>
      <c r="BU2" s="5" t="s">
        <v>65</v>
      </c>
      <c r="BV2" s="6">
        <v>10.69</v>
      </c>
      <c r="BW2" s="5" t="s">
        <v>65</v>
      </c>
      <c r="BX2" s="6">
        <v>10.28</v>
      </c>
      <c r="BY2" s="5" t="s">
        <v>65</v>
      </c>
      <c r="BZ2" s="6">
        <v>10.79</v>
      </c>
      <c r="CA2" s="5" t="s">
        <v>65</v>
      </c>
      <c r="CB2" s="6">
        <v>13.53</v>
      </c>
      <c r="CC2" s="5" t="s">
        <v>65</v>
      </c>
      <c r="CD2" s="6">
        <v>14.33</v>
      </c>
      <c r="CE2" s="5" t="s">
        <v>65</v>
      </c>
      <c r="CF2" s="6">
        <v>13.2</v>
      </c>
      <c r="CG2" s="5" t="s">
        <v>65</v>
      </c>
      <c r="CH2" s="6">
        <v>13.5</v>
      </c>
      <c r="CI2" s="5" t="s">
        <v>65</v>
      </c>
      <c r="CJ2" s="6">
        <v>13.05</v>
      </c>
      <c r="CK2" s="5" t="s">
        <v>65</v>
      </c>
      <c r="CL2" s="6">
        <v>12.46</v>
      </c>
      <c r="CM2" s="5" t="s">
        <v>65</v>
      </c>
      <c r="CN2" s="6">
        <v>12.65</v>
      </c>
      <c r="CO2" s="5" t="s">
        <v>65</v>
      </c>
      <c r="CP2" s="6">
        <v>12.5</v>
      </c>
      <c r="CQ2" s="5" t="s">
        <v>65</v>
      </c>
      <c r="CR2" s="6">
        <v>12.35</v>
      </c>
      <c r="CS2" s="5" t="s">
        <v>65</v>
      </c>
      <c r="CT2" s="6">
        <v>11.96</v>
      </c>
      <c r="CU2" s="5" t="s">
        <v>65</v>
      </c>
      <c r="CV2" s="6">
        <v>11.83</v>
      </c>
      <c r="CW2" s="5" t="s">
        <v>65</v>
      </c>
      <c r="CX2" s="6">
        <v>13.42</v>
      </c>
      <c r="CY2" s="5" t="s">
        <v>65</v>
      </c>
      <c r="CZ2" s="6">
        <v>13.99</v>
      </c>
      <c r="DA2" s="5" t="s">
        <v>65</v>
      </c>
      <c r="DB2" s="6">
        <v>12.8</v>
      </c>
      <c r="DC2" s="5" t="s">
        <v>65</v>
      </c>
      <c r="DD2" s="6">
        <v>13.66</v>
      </c>
      <c r="DE2" s="5" t="s">
        <v>65</v>
      </c>
      <c r="DF2" s="6">
        <v>12.91</v>
      </c>
      <c r="DG2" s="5" t="s">
        <v>65</v>
      </c>
      <c r="DH2" s="6">
        <v>13.01</v>
      </c>
      <c r="DI2" s="5" t="s">
        <v>65</v>
      </c>
      <c r="DJ2" s="6">
        <v>12.35</v>
      </c>
      <c r="DK2" s="5" t="s">
        <v>65</v>
      </c>
      <c r="DL2" s="6">
        <v>13.18</v>
      </c>
      <c r="DM2" s="5" t="s">
        <v>65</v>
      </c>
      <c r="DN2" s="6">
        <v>13.01</v>
      </c>
      <c r="DO2" s="5" t="s">
        <v>65</v>
      </c>
      <c r="DP2" s="6">
        <v>13.07</v>
      </c>
      <c r="DQ2" s="5" t="s">
        <v>65</v>
      </c>
      <c r="DR2" s="6">
        <v>13.08</v>
      </c>
      <c r="DS2" s="5" t="s">
        <v>65</v>
      </c>
      <c r="DT2" s="6">
        <v>13.03</v>
      </c>
      <c r="DU2" s="5" t="s">
        <v>65</v>
      </c>
      <c r="DV2" s="6">
        <v>13.45</v>
      </c>
      <c r="DW2" s="5" t="s">
        <v>65</v>
      </c>
      <c r="DX2" s="6">
        <v>14.71</v>
      </c>
      <c r="DY2" s="5" t="s">
        <v>65</v>
      </c>
      <c r="DZ2" s="6">
        <v>15.15</v>
      </c>
    </row>
    <row r="3" spans="1:132" ht="15.75">
      <c r="A3" s="28" t="s">
        <v>70</v>
      </c>
      <c r="B3" s="25">
        <v>57.83</v>
      </c>
      <c r="C3" s="7" t="s">
        <v>65</v>
      </c>
      <c r="D3" s="8">
        <v>60.31</v>
      </c>
      <c r="E3" s="7" t="s">
        <v>65</v>
      </c>
      <c r="F3" s="8">
        <v>62.39</v>
      </c>
      <c r="G3" s="7" t="s">
        <v>65</v>
      </c>
      <c r="H3" s="8">
        <v>65.150000000000006</v>
      </c>
      <c r="I3" s="7" t="s">
        <v>65</v>
      </c>
      <c r="J3" s="8">
        <v>65.41</v>
      </c>
      <c r="K3" s="7" t="s">
        <v>65</v>
      </c>
      <c r="L3" s="8">
        <v>65.72</v>
      </c>
      <c r="M3" s="7" t="s">
        <v>65</v>
      </c>
      <c r="N3" s="8">
        <v>66.849999999999994</v>
      </c>
      <c r="O3" s="7" t="s">
        <v>65</v>
      </c>
      <c r="P3" s="8">
        <v>66.349999999999994</v>
      </c>
      <c r="Q3" s="7" t="s">
        <v>65</v>
      </c>
      <c r="R3" s="8">
        <v>65.489999999999995</v>
      </c>
      <c r="S3" s="7" t="s">
        <v>65</v>
      </c>
      <c r="T3" s="8">
        <v>65.38</v>
      </c>
      <c r="U3" s="7" t="s">
        <v>65</v>
      </c>
      <c r="V3" s="8">
        <v>64.37</v>
      </c>
      <c r="W3" s="7" t="s">
        <v>65</v>
      </c>
      <c r="X3" s="8">
        <v>63.28</v>
      </c>
      <c r="Y3" s="7" t="s">
        <v>65</v>
      </c>
      <c r="Z3" s="8">
        <v>64.599999999999994</v>
      </c>
      <c r="AA3" s="7" t="s">
        <v>65</v>
      </c>
      <c r="AB3" s="8">
        <v>66.45</v>
      </c>
      <c r="AC3" s="7" t="s">
        <v>65</v>
      </c>
      <c r="AD3" s="8">
        <v>67</v>
      </c>
      <c r="AE3" s="7" t="s">
        <v>65</v>
      </c>
      <c r="AF3" s="8">
        <v>66.67</v>
      </c>
      <c r="AG3" s="7" t="s">
        <v>65</v>
      </c>
      <c r="AH3" s="8">
        <v>68.349999999999994</v>
      </c>
      <c r="AI3" s="7" t="s">
        <v>65</v>
      </c>
      <c r="AJ3" s="8">
        <v>68.5</v>
      </c>
      <c r="AK3" s="7" t="s">
        <v>65</v>
      </c>
      <c r="AL3" s="8">
        <v>68.83</v>
      </c>
      <c r="AM3" s="7" t="s">
        <v>65</v>
      </c>
      <c r="AN3" s="8">
        <v>72.16</v>
      </c>
      <c r="AO3" s="7" t="s">
        <v>65</v>
      </c>
      <c r="AP3" s="8">
        <v>75.62</v>
      </c>
      <c r="AQ3" s="7" t="s">
        <v>65</v>
      </c>
      <c r="AR3" s="8">
        <v>76.849999999999994</v>
      </c>
      <c r="AS3" s="7" t="s">
        <v>65</v>
      </c>
      <c r="AT3" s="8">
        <v>78.19</v>
      </c>
      <c r="AU3" s="7" t="s">
        <v>65</v>
      </c>
      <c r="AV3" s="8">
        <v>79.739999999999995</v>
      </c>
      <c r="AW3" s="7" t="s">
        <v>65</v>
      </c>
      <c r="AX3" s="8">
        <v>80.400000000000006</v>
      </c>
      <c r="AY3" s="7" t="s">
        <v>65</v>
      </c>
      <c r="AZ3" s="8">
        <v>83.38</v>
      </c>
      <c r="BA3" s="7" t="s">
        <v>65</v>
      </c>
      <c r="BB3" s="8">
        <v>85.92</v>
      </c>
      <c r="BC3" s="7" t="s">
        <v>65</v>
      </c>
      <c r="BD3" s="8">
        <v>86.29</v>
      </c>
      <c r="BE3" s="7" t="s">
        <v>65</v>
      </c>
      <c r="BF3" s="8">
        <v>88.52</v>
      </c>
      <c r="BG3" s="7" t="s">
        <v>65</v>
      </c>
      <c r="BH3" s="8">
        <v>90.29</v>
      </c>
      <c r="BI3" s="7" t="s">
        <v>65</v>
      </c>
      <c r="BJ3" s="8">
        <v>92</v>
      </c>
      <c r="BK3" s="7" t="s">
        <v>65</v>
      </c>
      <c r="BL3" s="8">
        <v>90.52</v>
      </c>
      <c r="BM3" s="7" t="s">
        <v>65</v>
      </c>
      <c r="BN3" s="8">
        <v>89.91</v>
      </c>
      <c r="BO3" s="7" t="s">
        <v>65</v>
      </c>
      <c r="BP3" s="8">
        <v>93.19</v>
      </c>
      <c r="BQ3" s="7" t="s">
        <v>65</v>
      </c>
      <c r="BR3" s="8">
        <v>96.06</v>
      </c>
      <c r="BS3" s="7" t="s">
        <v>65</v>
      </c>
      <c r="BT3" s="8">
        <v>100.53</v>
      </c>
      <c r="BU3" s="7" t="s">
        <v>65</v>
      </c>
      <c r="BV3" s="8">
        <v>103.78</v>
      </c>
      <c r="BW3" s="7" t="s">
        <v>65</v>
      </c>
      <c r="BX3" s="8">
        <v>112.24</v>
      </c>
      <c r="BY3" s="7" t="s">
        <v>65</v>
      </c>
      <c r="BZ3" s="8">
        <v>113.45</v>
      </c>
      <c r="CA3" s="7" t="s">
        <v>65</v>
      </c>
      <c r="CB3" s="8">
        <v>87.57</v>
      </c>
      <c r="CC3" s="7" t="s">
        <v>65</v>
      </c>
      <c r="CD3" s="8">
        <v>81.17</v>
      </c>
      <c r="CE3" s="7" t="s">
        <v>65</v>
      </c>
      <c r="CF3" s="8">
        <v>88.07</v>
      </c>
      <c r="CG3" s="7" t="s">
        <v>65</v>
      </c>
      <c r="CH3" s="8">
        <v>91.72</v>
      </c>
      <c r="CI3" s="7" t="s">
        <v>65</v>
      </c>
      <c r="CJ3" s="8">
        <v>95.43</v>
      </c>
      <c r="CK3" s="7" t="s">
        <v>65</v>
      </c>
      <c r="CL3" s="8">
        <v>97.63</v>
      </c>
      <c r="CM3" s="7" t="s">
        <v>65</v>
      </c>
      <c r="CN3" s="8">
        <v>98.84</v>
      </c>
      <c r="CO3" s="7" t="s">
        <v>65</v>
      </c>
      <c r="CP3" s="8">
        <v>98.65</v>
      </c>
      <c r="CQ3" s="7" t="s">
        <v>65</v>
      </c>
      <c r="CR3" s="8">
        <v>104.86</v>
      </c>
      <c r="CS3" s="7" t="s">
        <v>65</v>
      </c>
      <c r="CT3" s="8">
        <v>112.33</v>
      </c>
      <c r="CU3" s="7" t="s">
        <v>65</v>
      </c>
      <c r="CV3" s="8">
        <v>118.65</v>
      </c>
      <c r="CW3" s="7" t="s">
        <v>65</v>
      </c>
      <c r="CX3" s="8">
        <v>116.1</v>
      </c>
      <c r="CY3" s="7" t="s">
        <v>65</v>
      </c>
      <c r="CZ3" s="8">
        <v>111.17</v>
      </c>
      <c r="DA3" s="7" t="s">
        <v>65</v>
      </c>
      <c r="DB3" s="8">
        <v>114.75</v>
      </c>
      <c r="DC3" s="7" t="s">
        <v>65</v>
      </c>
      <c r="DD3" s="8">
        <v>109.91</v>
      </c>
      <c r="DE3" s="7" t="s">
        <v>65</v>
      </c>
      <c r="DF3" s="8">
        <v>110.36</v>
      </c>
      <c r="DG3" s="7" t="s">
        <v>65</v>
      </c>
      <c r="DH3" s="8">
        <v>111.19</v>
      </c>
      <c r="DI3" s="7" t="s">
        <v>65</v>
      </c>
      <c r="DJ3" s="8">
        <v>113.48</v>
      </c>
      <c r="DK3" s="7" t="s">
        <v>65</v>
      </c>
      <c r="DL3" s="8">
        <v>112.53</v>
      </c>
      <c r="DM3" s="7" t="s">
        <v>65</v>
      </c>
      <c r="DN3" s="8">
        <v>110.74</v>
      </c>
      <c r="DO3" s="7" t="s">
        <v>65</v>
      </c>
      <c r="DP3" s="8">
        <v>108.21</v>
      </c>
      <c r="DQ3" s="7" t="s">
        <v>65</v>
      </c>
      <c r="DR3" s="8">
        <v>107.66</v>
      </c>
      <c r="DS3" s="7" t="s">
        <v>65</v>
      </c>
      <c r="DT3" s="8">
        <v>109.75</v>
      </c>
      <c r="DU3" s="7" t="s">
        <v>65</v>
      </c>
      <c r="DV3" s="8">
        <v>108.04</v>
      </c>
      <c r="DW3" s="7" t="s">
        <v>65</v>
      </c>
      <c r="DX3" s="8">
        <v>100.3</v>
      </c>
      <c r="DY3" s="7" t="s">
        <v>65</v>
      </c>
      <c r="DZ3" s="50" t="s">
        <v>66</v>
      </c>
      <c r="EA3" s="7" t="s">
        <v>65</v>
      </c>
      <c r="EB3" s="50" t="s">
        <v>66</v>
      </c>
    </row>
    <row r="4" spans="1:132" ht="15.75">
      <c r="A4" s="28" t="s">
        <v>69</v>
      </c>
      <c r="B4" s="25">
        <v>70.819999999999993</v>
      </c>
      <c r="C4" s="9" t="s">
        <v>65</v>
      </c>
      <c r="D4" s="10">
        <v>70.86</v>
      </c>
      <c r="E4" s="9" t="s">
        <v>65</v>
      </c>
      <c r="F4" s="10">
        <v>71.349999999999994</v>
      </c>
      <c r="G4" s="9" t="s">
        <v>65</v>
      </c>
      <c r="H4" s="10">
        <v>71.75</v>
      </c>
      <c r="I4" s="9" t="s">
        <v>65</v>
      </c>
      <c r="J4" s="10">
        <v>72.53</v>
      </c>
      <c r="K4" s="9" t="s">
        <v>65</v>
      </c>
      <c r="L4" s="10">
        <v>73.319999999999993</v>
      </c>
      <c r="M4" s="9" t="s">
        <v>65</v>
      </c>
      <c r="N4" s="10">
        <v>73.39</v>
      </c>
      <c r="O4" s="9" t="s">
        <v>65</v>
      </c>
      <c r="P4" s="10">
        <v>73.84</v>
      </c>
      <c r="Q4" s="9" t="s">
        <v>65</v>
      </c>
      <c r="R4" s="10">
        <v>73.97</v>
      </c>
      <c r="S4" s="9" t="s">
        <v>65</v>
      </c>
      <c r="T4" s="10">
        <v>74.150000000000006</v>
      </c>
      <c r="U4" s="9" t="s">
        <v>65</v>
      </c>
      <c r="V4" s="10">
        <v>73.81</v>
      </c>
      <c r="W4" s="9" t="s">
        <v>65</v>
      </c>
      <c r="X4" s="10">
        <v>72.83</v>
      </c>
      <c r="Y4" s="9" t="s">
        <v>65</v>
      </c>
      <c r="Z4" s="10">
        <v>72.680000000000007</v>
      </c>
      <c r="AA4" s="9" t="s">
        <v>65</v>
      </c>
      <c r="AB4" s="10">
        <v>73.03</v>
      </c>
      <c r="AC4" s="9" t="s">
        <v>65</v>
      </c>
      <c r="AD4" s="10">
        <v>73.83</v>
      </c>
      <c r="AE4" s="9" t="s">
        <v>65</v>
      </c>
      <c r="AF4" s="10">
        <v>74.08</v>
      </c>
      <c r="AG4" s="9" t="s">
        <v>65</v>
      </c>
      <c r="AH4" s="10">
        <v>74.78</v>
      </c>
      <c r="AI4" s="9" t="s">
        <v>65</v>
      </c>
      <c r="AJ4" s="10">
        <v>75.010000000000005</v>
      </c>
      <c r="AK4" s="9" t="s">
        <v>65</v>
      </c>
      <c r="AL4" s="10">
        <v>75</v>
      </c>
      <c r="AM4" s="9" t="s">
        <v>65</v>
      </c>
      <c r="AN4" s="10">
        <v>75.89</v>
      </c>
      <c r="AO4" s="9" t="s">
        <v>65</v>
      </c>
      <c r="AP4" s="10">
        <v>77.41</v>
      </c>
      <c r="AQ4" s="9" t="s">
        <v>65</v>
      </c>
      <c r="AR4" s="10">
        <v>79.39</v>
      </c>
      <c r="AS4" s="9" t="s">
        <v>65</v>
      </c>
      <c r="AT4" s="10">
        <v>80.02</v>
      </c>
      <c r="AU4" s="9" t="s">
        <v>65</v>
      </c>
      <c r="AV4" s="10">
        <v>80.739999999999995</v>
      </c>
      <c r="AW4" s="9" t="s">
        <v>65</v>
      </c>
      <c r="AX4" s="10">
        <v>82.1</v>
      </c>
      <c r="AY4" s="9" t="s">
        <v>65</v>
      </c>
      <c r="AZ4" s="10">
        <v>82.95</v>
      </c>
      <c r="BA4" s="9" t="s">
        <v>65</v>
      </c>
      <c r="BB4" s="10">
        <v>83.74</v>
      </c>
      <c r="BC4" s="9" t="s">
        <v>65</v>
      </c>
      <c r="BD4" s="10">
        <v>84.84</v>
      </c>
      <c r="BE4" s="9" t="s">
        <v>65</v>
      </c>
      <c r="BF4" s="10">
        <v>85.56</v>
      </c>
      <c r="BG4" s="9" t="s">
        <v>65</v>
      </c>
      <c r="BH4" s="10">
        <v>86.6</v>
      </c>
      <c r="BI4" s="9" t="s">
        <v>65</v>
      </c>
      <c r="BJ4" s="10">
        <v>87.96</v>
      </c>
      <c r="BK4" s="9" t="s">
        <v>65</v>
      </c>
      <c r="BL4" s="10">
        <v>88.68</v>
      </c>
      <c r="BM4" s="9" t="s">
        <v>65</v>
      </c>
      <c r="BN4" s="10">
        <v>89.81</v>
      </c>
      <c r="BO4" s="9" t="s">
        <v>65</v>
      </c>
      <c r="BP4" s="10">
        <v>91.69</v>
      </c>
      <c r="BQ4" s="9" t="s">
        <v>65</v>
      </c>
      <c r="BR4" s="10">
        <v>92.29</v>
      </c>
      <c r="BS4" s="9" t="s">
        <v>65</v>
      </c>
      <c r="BT4" s="10">
        <v>93.92</v>
      </c>
      <c r="BU4" s="9" t="s">
        <v>65</v>
      </c>
      <c r="BV4" s="10">
        <v>96.67</v>
      </c>
      <c r="BW4" s="9" t="s">
        <v>65</v>
      </c>
      <c r="BX4" s="10">
        <v>100.34</v>
      </c>
      <c r="BY4" s="9" t="s">
        <v>65</v>
      </c>
      <c r="BZ4" s="10">
        <v>103.31</v>
      </c>
      <c r="CA4" s="9" t="s">
        <v>65</v>
      </c>
      <c r="CB4" s="10">
        <v>98.34</v>
      </c>
      <c r="CC4" s="9" t="s">
        <v>65</v>
      </c>
      <c r="CD4" s="10">
        <v>96.16</v>
      </c>
      <c r="CE4" s="9" t="s">
        <v>65</v>
      </c>
      <c r="CF4" s="10">
        <v>95.42</v>
      </c>
      <c r="CG4" s="9" t="s">
        <v>65</v>
      </c>
      <c r="CH4" s="10">
        <v>95.55</v>
      </c>
      <c r="CI4" s="9" t="s">
        <v>65</v>
      </c>
      <c r="CJ4" s="10">
        <v>96.38</v>
      </c>
      <c r="CK4" s="9" t="s">
        <v>65</v>
      </c>
      <c r="CL4" s="10">
        <v>97.82</v>
      </c>
      <c r="CM4" s="9" t="s">
        <v>65</v>
      </c>
      <c r="CN4" s="10">
        <v>99.42</v>
      </c>
      <c r="CO4" s="9" t="s">
        <v>65</v>
      </c>
      <c r="CP4" s="10">
        <v>100.45</v>
      </c>
      <c r="CQ4" s="9" t="s">
        <v>65</v>
      </c>
      <c r="CR4" s="10">
        <v>102.3</v>
      </c>
      <c r="CS4" s="9" t="s">
        <v>65</v>
      </c>
      <c r="CT4" s="10">
        <v>105.18</v>
      </c>
      <c r="CU4" s="9" t="s">
        <v>65</v>
      </c>
      <c r="CV4" s="10">
        <v>107.76</v>
      </c>
      <c r="CW4" s="9" t="s">
        <v>65</v>
      </c>
      <c r="CX4" s="10">
        <v>108.48</v>
      </c>
      <c r="CY4" s="9" t="s">
        <v>65</v>
      </c>
      <c r="CZ4" s="10">
        <v>107.62</v>
      </c>
      <c r="DA4" s="9" t="s">
        <v>65</v>
      </c>
      <c r="DB4" s="10">
        <v>108.12</v>
      </c>
      <c r="DC4" s="9" t="s">
        <v>65</v>
      </c>
      <c r="DD4" s="10">
        <v>108.38</v>
      </c>
      <c r="DE4" s="9" t="s">
        <v>65</v>
      </c>
      <c r="DF4" s="10">
        <v>108.62</v>
      </c>
      <c r="DG4" s="9" t="s">
        <v>65</v>
      </c>
      <c r="DH4" s="10">
        <v>108.44</v>
      </c>
      <c r="DI4" s="9" t="s">
        <v>65</v>
      </c>
      <c r="DJ4" s="10">
        <v>108.29</v>
      </c>
      <c r="DK4" s="9" t="s">
        <v>65</v>
      </c>
      <c r="DL4" s="10">
        <v>108.08</v>
      </c>
      <c r="DM4" s="9" t="s">
        <v>65</v>
      </c>
      <c r="DN4" s="10">
        <v>108.22</v>
      </c>
      <c r="DO4" s="9" t="s">
        <v>65</v>
      </c>
      <c r="DP4" s="10">
        <v>108.05</v>
      </c>
      <c r="DQ4" s="9" t="s">
        <v>65</v>
      </c>
      <c r="DR4" s="10">
        <v>109.09</v>
      </c>
      <c r="DS4" s="9" t="s">
        <v>65</v>
      </c>
      <c r="DT4" s="10">
        <v>109.51</v>
      </c>
      <c r="DU4" s="9" t="s">
        <v>65</v>
      </c>
      <c r="DV4" s="10">
        <v>109.25</v>
      </c>
      <c r="DW4" s="9" t="s">
        <v>65</v>
      </c>
      <c r="DX4" s="10">
        <v>108</v>
      </c>
      <c r="DY4" s="9" t="s">
        <v>65</v>
      </c>
      <c r="DZ4" s="50" t="s">
        <v>66</v>
      </c>
      <c r="EA4" s="9" t="s">
        <v>65</v>
      </c>
      <c r="EB4" s="50" t="s">
        <v>66</v>
      </c>
    </row>
    <row r="5" spans="1:132" ht="15.75">
      <c r="A5" s="132" t="s">
        <v>153</v>
      </c>
      <c r="B5" s="133" t="s">
        <v>130</v>
      </c>
      <c r="C5" s="23"/>
      <c r="D5" s="24"/>
      <c r="E5" s="23"/>
      <c r="F5" s="24"/>
      <c r="G5" s="23"/>
      <c r="H5" s="24"/>
      <c r="I5" s="23"/>
      <c r="J5" s="24"/>
      <c r="K5" s="23"/>
      <c r="L5" s="24"/>
      <c r="M5" s="23"/>
      <c r="N5" s="24"/>
      <c r="O5" s="23"/>
      <c r="P5" s="24"/>
      <c r="Q5" s="23"/>
      <c r="R5" s="24"/>
      <c r="S5" s="23"/>
      <c r="T5" s="24"/>
      <c r="U5" s="23"/>
      <c r="V5" s="24"/>
      <c r="W5" s="23"/>
      <c r="X5" s="24"/>
      <c r="Y5" s="23"/>
      <c r="Z5" s="24"/>
      <c r="AA5" s="23"/>
      <c r="AB5" s="24"/>
      <c r="AC5" s="23"/>
      <c r="AD5" s="24"/>
      <c r="AE5" s="23"/>
      <c r="AF5" s="24"/>
      <c r="AG5" s="23"/>
      <c r="AH5" s="24"/>
      <c r="AI5" s="23"/>
      <c r="AJ5" s="24"/>
      <c r="AK5" s="23"/>
      <c r="AL5" s="24"/>
      <c r="AM5" s="23"/>
      <c r="AN5" s="24"/>
      <c r="AO5" s="23"/>
      <c r="AP5" s="24"/>
      <c r="AQ5" s="23"/>
      <c r="AR5" s="24"/>
      <c r="AS5" s="23"/>
      <c r="AT5" s="24"/>
      <c r="AU5" s="23"/>
      <c r="AV5" s="24"/>
      <c r="AW5" s="23"/>
      <c r="AX5" s="24"/>
      <c r="AY5" s="23"/>
      <c r="AZ5" s="24"/>
      <c r="BA5" s="23"/>
      <c r="BB5" s="24"/>
      <c r="BC5" s="23"/>
      <c r="BD5" s="24"/>
      <c r="BE5" s="23"/>
      <c r="BF5" s="24"/>
      <c r="BG5" s="23"/>
      <c r="BH5" s="24"/>
      <c r="BI5" s="23"/>
      <c r="BJ5" s="24"/>
      <c r="BK5" s="23"/>
      <c r="BL5" s="24"/>
      <c r="BM5" s="23"/>
      <c r="BN5" s="24"/>
      <c r="BO5" s="23"/>
      <c r="BP5" s="24"/>
      <c r="BQ5" s="23"/>
      <c r="BR5" s="24"/>
      <c r="BS5" s="23"/>
      <c r="BT5" s="24"/>
      <c r="BU5" s="23"/>
      <c r="BV5" s="24"/>
      <c r="BW5" s="23"/>
      <c r="BX5" s="24"/>
      <c r="BY5" s="23"/>
      <c r="BZ5" s="24"/>
      <c r="CA5" s="23"/>
      <c r="CB5" s="24"/>
      <c r="CC5" s="23"/>
      <c r="CD5" s="24"/>
      <c r="CE5" s="23"/>
      <c r="CF5" s="24"/>
      <c r="CG5" s="23"/>
      <c r="CH5" s="24"/>
      <c r="CI5" s="23"/>
      <c r="CJ5" s="24"/>
      <c r="CK5" s="23"/>
      <c r="CL5" s="24"/>
      <c r="CM5" s="23"/>
      <c r="CN5" s="24"/>
      <c r="CO5" s="23"/>
      <c r="CP5" s="24"/>
      <c r="CQ5" s="23"/>
      <c r="CR5" s="24"/>
      <c r="CS5" s="23"/>
      <c r="CT5" s="24"/>
      <c r="CU5" s="23"/>
      <c r="CV5" s="24"/>
      <c r="CW5" s="23"/>
      <c r="CX5" s="24"/>
      <c r="CY5" s="23"/>
      <c r="CZ5" s="24"/>
      <c r="DA5" s="23"/>
      <c r="DB5" s="24"/>
      <c r="DC5" s="23"/>
      <c r="DD5" s="24"/>
      <c r="DE5" s="23"/>
      <c r="DF5" s="24"/>
      <c r="DG5" s="23"/>
      <c r="DH5" s="24"/>
      <c r="DI5" s="23"/>
      <c r="DJ5" s="24"/>
      <c r="DK5" s="23"/>
      <c r="DL5" s="24"/>
      <c r="DM5" s="23"/>
      <c r="DN5" s="24"/>
      <c r="DO5" s="23"/>
      <c r="DP5" s="24"/>
      <c r="DQ5" s="23"/>
      <c r="DR5" s="24"/>
      <c r="DS5" s="23"/>
      <c r="DT5" s="24"/>
      <c r="DU5" s="23"/>
      <c r="DV5" s="24"/>
      <c r="DW5" s="23"/>
      <c r="DX5" s="24"/>
      <c r="DY5" s="23"/>
      <c r="DZ5" s="50"/>
      <c r="EA5" s="23"/>
      <c r="EB5" s="50"/>
    </row>
    <row r="6" spans="1:132" ht="15.75">
      <c r="A6" s="132" t="s">
        <v>154</v>
      </c>
      <c r="B6" s="133" t="s">
        <v>130</v>
      </c>
      <c r="C6" s="23"/>
      <c r="D6" s="24"/>
      <c r="E6" s="23"/>
      <c r="F6" s="24"/>
      <c r="G6" s="23"/>
      <c r="H6" s="24"/>
      <c r="I6" s="23"/>
      <c r="J6" s="24"/>
      <c r="K6" s="23"/>
      <c r="L6" s="24"/>
      <c r="M6" s="23"/>
      <c r="N6" s="24"/>
      <c r="O6" s="23"/>
      <c r="P6" s="24"/>
      <c r="Q6" s="23"/>
      <c r="R6" s="24"/>
      <c r="S6" s="23"/>
      <c r="T6" s="24"/>
      <c r="U6" s="23"/>
      <c r="V6" s="24"/>
      <c r="W6" s="23"/>
      <c r="X6" s="24"/>
      <c r="Y6" s="23"/>
      <c r="Z6" s="24"/>
      <c r="AA6" s="23"/>
      <c r="AB6" s="24"/>
      <c r="AC6" s="23"/>
      <c r="AD6" s="24"/>
      <c r="AE6" s="23"/>
      <c r="AF6" s="24"/>
      <c r="AG6" s="23"/>
      <c r="AH6" s="24"/>
      <c r="AI6" s="23"/>
      <c r="AJ6" s="24"/>
      <c r="AK6" s="23"/>
      <c r="AL6" s="24"/>
      <c r="AM6" s="23"/>
      <c r="AN6" s="24"/>
      <c r="AO6" s="23"/>
      <c r="AP6" s="24"/>
      <c r="AQ6" s="23"/>
      <c r="AR6" s="24"/>
      <c r="AS6" s="23"/>
      <c r="AT6" s="24"/>
      <c r="AU6" s="23"/>
      <c r="AV6" s="24"/>
      <c r="AW6" s="23"/>
      <c r="AX6" s="24"/>
      <c r="AY6" s="23"/>
      <c r="AZ6" s="24"/>
      <c r="BA6" s="23"/>
      <c r="BB6" s="24"/>
      <c r="BC6" s="23"/>
      <c r="BD6" s="24"/>
      <c r="BE6" s="23"/>
      <c r="BF6" s="24"/>
      <c r="BG6" s="23"/>
      <c r="BH6" s="24"/>
      <c r="BI6" s="23"/>
      <c r="BJ6" s="24"/>
      <c r="BK6" s="23"/>
      <c r="BL6" s="24"/>
      <c r="BM6" s="23"/>
      <c r="BN6" s="24"/>
      <c r="BO6" s="23"/>
      <c r="BP6" s="24"/>
      <c r="BQ6" s="23"/>
      <c r="BR6" s="24"/>
      <c r="BS6" s="23"/>
      <c r="BT6" s="24"/>
      <c r="BU6" s="23"/>
      <c r="BV6" s="24"/>
      <c r="BW6" s="23"/>
      <c r="BX6" s="24"/>
      <c r="BY6" s="23"/>
      <c r="BZ6" s="24"/>
      <c r="CA6" s="23"/>
      <c r="CB6" s="24"/>
      <c r="CC6" s="23"/>
      <c r="CD6" s="24"/>
      <c r="CE6" s="23"/>
      <c r="CF6" s="24"/>
      <c r="CG6" s="23"/>
      <c r="CH6" s="24"/>
      <c r="CI6" s="23"/>
      <c r="CJ6" s="24"/>
      <c r="CK6" s="23"/>
      <c r="CL6" s="24"/>
      <c r="CM6" s="23"/>
      <c r="CN6" s="24"/>
      <c r="CO6" s="23"/>
      <c r="CP6" s="24"/>
      <c r="CQ6" s="23"/>
      <c r="CR6" s="24"/>
      <c r="CS6" s="23"/>
      <c r="CT6" s="24"/>
      <c r="CU6" s="23"/>
      <c r="CV6" s="24"/>
      <c r="CW6" s="23"/>
      <c r="CX6" s="24"/>
      <c r="CY6" s="23"/>
      <c r="CZ6" s="24"/>
      <c r="DA6" s="23"/>
      <c r="DB6" s="24"/>
      <c r="DC6" s="23"/>
      <c r="DD6" s="24"/>
      <c r="DE6" s="23"/>
      <c r="DF6" s="24"/>
      <c r="DG6" s="23"/>
      <c r="DH6" s="24"/>
      <c r="DI6" s="23"/>
      <c r="DJ6" s="24"/>
      <c r="DK6" s="23"/>
      <c r="DL6" s="24"/>
      <c r="DM6" s="23"/>
      <c r="DN6" s="24"/>
      <c r="DO6" s="23"/>
      <c r="DP6" s="24"/>
      <c r="DQ6" s="23"/>
      <c r="DR6" s="24"/>
      <c r="DS6" s="23"/>
      <c r="DT6" s="24"/>
      <c r="DU6" s="23"/>
      <c r="DV6" s="24"/>
      <c r="DW6" s="23"/>
      <c r="DX6" s="24"/>
      <c r="DY6" s="23"/>
      <c r="DZ6" s="50"/>
      <c r="EA6" s="23"/>
      <c r="EB6" s="50"/>
    </row>
    <row r="7" spans="1:132" ht="15.75">
      <c r="A7" s="28" t="s">
        <v>68</v>
      </c>
      <c r="B7" s="25">
        <v>78.44</v>
      </c>
      <c r="C7" s="11" t="s">
        <v>65</v>
      </c>
      <c r="D7" s="12">
        <v>78.569999999999993</v>
      </c>
      <c r="E7" s="11" t="s">
        <v>65</v>
      </c>
      <c r="F7" s="12">
        <v>79.38</v>
      </c>
      <c r="G7" s="11" t="s">
        <v>65</v>
      </c>
      <c r="H7" s="12">
        <v>81.81</v>
      </c>
      <c r="I7" s="11" t="s">
        <v>65</v>
      </c>
      <c r="J7" s="12">
        <v>82.7</v>
      </c>
      <c r="K7" s="11" t="s">
        <v>65</v>
      </c>
      <c r="L7" s="12">
        <v>83.38</v>
      </c>
      <c r="M7" s="11" t="s">
        <v>65</v>
      </c>
      <c r="N7" s="12">
        <v>83.96</v>
      </c>
      <c r="O7" s="11" t="s">
        <v>65</v>
      </c>
      <c r="P7" s="12">
        <v>85.02</v>
      </c>
      <c r="Q7" s="11" t="s">
        <v>65</v>
      </c>
      <c r="R7" s="12">
        <v>82.76</v>
      </c>
      <c r="S7" s="11" t="s">
        <v>65</v>
      </c>
      <c r="T7" s="12">
        <v>82.91</v>
      </c>
      <c r="U7" s="11" t="s">
        <v>65</v>
      </c>
      <c r="V7" s="12">
        <v>83.09</v>
      </c>
      <c r="W7" s="11" t="s">
        <v>65</v>
      </c>
      <c r="X7" s="12">
        <v>84.26</v>
      </c>
      <c r="Y7" s="11" t="s">
        <v>65</v>
      </c>
      <c r="Z7" s="12">
        <v>80.91</v>
      </c>
      <c r="AA7" s="11" t="s">
        <v>65</v>
      </c>
      <c r="AB7" s="12">
        <v>84.1</v>
      </c>
      <c r="AC7" s="11" t="s">
        <v>65</v>
      </c>
      <c r="AD7" s="12">
        <v>83.35</v>
      </c>
      <c r="AE7" s="11" t="s">
        <v>65</v>
      </c>
      <c r="AF7" s="12">
        <v>85.11</v>
      </c>
      <c r="AG7" s="11" t="s">
        <v>65</v>
      </c>
      <c r="AH7" s="12">
        <v>83.48</v>
      </c>
      <c r="AI7" s="11" t="s">
        <v>65</v>
      </c>
      <c r="AJ7" s="12">
        <v>84.44</v>
      </c>
      <c r="AK7" s="11" t="s">
        <v>65</v>
      </c>
      <c r="AL7" s="12">
        <v>83.69</v>
      </c>
      <c r="AM7" s="11" t="s">
        <v>65</v>
      </c>
      <c r="AN7" s="12">
        <v>86.6</v>
      </c>
      <c r="AO7" s="11" t="s">
        <v>65</v>
      </c>
      <c r="AP7" s="12">
        <v>86.98</v>
      </c>
      <c r="AQ7" s="11" t="s">
        <v>65</v>
      </c>
      <c r="AR7" s="12">
        <v>87.92</v>
      </c>
      <c r="AS7" s="11" t="s">
        <v>65</v>
      </c>
      <c r="AT7" s="12">
        <v>87.14</v>
      </c>
      <c r="AU7" s="11" t="s">
        <v>65</v>
      </c>
      <c r="AV7" s="12">
        <v>90.7</v>
      </c>
      <c r="AW7" s="11" t="s">
        <v>65</v>
      </c>
      <c r="AX7" s="12">
        <v>88.27</v>
      </c>
      <c r="AY7" s="11" t="s">
        <v>65</v>
      </c>
      <c r="AZ7" s="12">
        <v>91.02</v>
      </c>
      <c r="BA7" s="11" t="s">
        <v>65</v>
      </c>
      <c r="BB7" s="12">
        <v>90.11</v>
      </c>
      <c r="BC7" s="11" t="s">
        <v>65</v>
      </c>
      <c r="BD7" s="12">
        <v>94.05</v>
      </c>
      <c r="BE7" s="11" t="s">
        <v>65</v>
      </c>
      <c r="BF7" s="12">
        <v>93.37</v>
      </c>
      <c r="BG7" s="11" t="s">
        <v>65</v>
      </c>
      <c r="BH7" s="12">
        <v>95.45</v>
      </c>
      <c r="BI7" s="11" t="s">
        <v>65</v>
      </c>
      <c r="BJ7" s="12">
        <v>94.97</v>
      </c>
      <c r="BK7" s="11" t="s">
        <v>65</v>
      </c>
      <c r="BL7" s="12">
        <v>97.82</v>
      </c>
      <c r="BM7" s="11" t="s">
        <v>65</v>
      </c>
      <c r="BN7" s="12">
        <v>96.09</v>
      </c>
      <c r="BO7" s="11" t="s">
        <v>65</v>
      </c>
      <c r="BP7" s="12">
        <v>98.08</v>
      </c>
      <c r="BQ7" s="11" t="s">
        <v>65</v>
      </c>
      <c r="BR7" s="12">
        <v>97.98</v>
      </c>
      <c r="BS7" s="11" t="s">
        <v>65</v>
      </c>
      <c r="BT7" s="12">
        <v>101.49</v>
      </c>
      <c r="BU7" s="11" t="s">
        <v>65</v>
      </c>
      <c r="BV7" s="12">
        <v>98.17</v>
      </c>
      <c r="BW7" s="11" t="s">
        <v>65</v>
      </c>
      <c r="BX7" s="12">
        <v>101.1</v>
      </c>
      <c r="BY7" s="11" t="s">
        <v>65</v>
      </c>
      <c r="BZ7" s="12">
        <v>99.53</v>
      </c>
      <c r="CA7" s="11" t="s">
        <v>65</v>
      </c>
      <c r="CB7" s="12">
        <v>100.35</v>
      </c>
      <c r="CC7" s="11" t="s">
        <v>65</v>
      </c>
      <c r="CD7" s="12">
        <v>93.03</v>
      </c>
      <c r="CE7" s="11" t="s">
        <v>65</v>
      </c>
      <c r="CF7" s="12">
        <v>93.07</v>
      </c>
      <c r="CG7" s="11" t="s">
        <v>65</v>
      </c>
      <c r="CH7" s="12">
        <v>94.98</v>
      </c>
      <c r="CI7" s="11" t="s">
        <v>65</v>
      </c>
      <c r="CJ7" s="12">
        <v>99.3</v>
      </c>
      <c r="CK7" s="11" t="s">
        <v>65</v>
      </c>
      <c r="CL7" s="12">
        <v>96.47</v>
      </c>
      <c r="CM7" s="11" t="s">
        <v>65</v>
      </c>
      <c r="CN7" s="12">
        <v>99.35</v>
      </c>
      <c r="CO7" s="11" t="s">
        <v>65</v>
      </c>
      <c r="CP7" s="12">
        <v>100.14</v>
      </c>
      <c r="CQ7" s="11" t="s">
        <v>65</v>
      </c>
      <c r="CR7" s="12">
        <v>103.86</v>
      </c>
      <c r="CS7" s="11" t="s">
        <v>65</v>
      </c>
      <c r="CT7" s="12">
        <v>100.77</v>
      </c>
      <c r="CU7" s="11" t="s">
        <v>65</v>
      </c>
      <c r="CV7" s="12">
        <v>102.56</v>
      </c>
      <c r="CW7" s="11" t="s">
        <v>65</v>
      </c>
      <c r="CX7" s="12">
        <v>104.32</v>
      </c>
      <c r="CY7" s="11" t="s">
        <v>65</v>
      </c>
      <c r="CZ7" s="12">
        <v>108.34</v>
      </c>
      <c r="DA7" s="11" t="s">
        <v>65</v>
      </c>
      <c r="DB7" s="12">
        <v>105.64</v>
      </c>
      <c r="DC7" s="11" t="s">
        <v>65</v>
      </c>
      <c r="DD7" s="12">
        <v>107.15</v>
      </c>
      <c r="DE7" s="11" t="s">
        <v>65</v>
      </c>
      <c r="DF7" s="12">
        <v>107.67</v>
      </c>
      <c r="DG7" s="11" t="s">
        <v>65</v>
      </c>
      <c r="DH7" s="12">
        <v>112.2</v>
      </c>
      <c r="DI7" s="11" t="s">
        <v>65</v>
      </c>
      <c r="DJ7" s="12">
        <v>106.72</v>
      </c>
      <c r="DK7" s="11" t="s">
        <v>65</v>
      </c>
      <c r="DL7" s="12">
        <v>109.09</v>
      </c>
      <c r="DM7" s="11" t="s">
        <v>65</v>
      </c>
      <c r="DN7" s="12">
        <v>109.4</v>
      </c>
      <c r="DO7" s="11" t="s">
        <v>65</v>
      </c>
      <c r="DP7" s="12">
        <v>113.47</v>
      </c>
      <c r="DQ7" s="11" t="s">
        <v>65</v>
      </c>
      <c r="DR7" s="12">
        <v>108.87</v>
      </c>
      <c r="DS7" s="11" t="s">
        <v>65</v>
      </c>
      <c r="DT7" s="12">
        <v>110.86</v>
      </c>
      <c r="DU7" s="11" t="s">
        <v>65</v>
      </c>
      <c r="DV7" s="12">
        <v>111.81</v>
      </c>
      <c r="DW7" s="11" t="s">
        <v>65</v>
      </c>
      <c r="DX7" s="12">
        <v>116.46</v>
      </c>
      <c r="DY7" s="11" t="s">
        <v>67</v>
      </c>
      <c r="DZ7" s="12">
        <v>111.64</v>
      </c>
      <c r="EA7" s="11" t="s">
        <v>65</v>
      </c>
      <c r="EB7" s="50" t="s">
        <v>66</v>
      </c>
    </row>
    <row r="8" spans="1:132" ht="15.75">
      <c r="A8" s="28" t="s">
        <v>71</v>
      </c>
      <c r="B8" s="25">
        <v>31.62</v>
      </c>
      <c r="C8" s="13" t="s">
        <v>65</v>
      </c>
      <c r="D8" s="14">
        <v>22.88</v>
      </c>
      <c r="E8" s="13" t="s">
        <v>65</v>
      </c>
      <c r="F8" s="14">
        <v>22.42</v>
      </c>
      <c r="G8" s="13" t="s">
        <v>65</v>
      </c>
      <c r="H8" s="14">
        <v>19.46</v>
      </c>
      <c r="I8" s="13" t="s">
        <v>65</v>
      </c>
      <c r="J8" s="14">
        <v>17.489999999999998</v>
      </c>
      <c r="K8" s="13" t="s">
        <v>65</v>
      </c>
      <c r="L8" s="14">
        <v>16.03</v>
      </c>
      <c r="M8" s="13" t="s">
        <v>65</v>
      </c>
      <c r="N8" s="14">
        <v>16.170000000000002</v>
      </c>
      <c r="O8" s="13" t="s">
        <v>65</v>
      </c>
      <c r="P8" s="14">
        <v>18.13</v>
      </c>
      <c r="Q8" s="13" t="s">
        <v>65</v>
      </c>
      <c r="R8" s="14">
        <v>18</v>
      </c>
      <c r="S8" s="13" t="s">
        <v>65</v>
      </c>
      <c r="T8" s="14">
        <v>14.03</v>
      </c>
      <c r="U8" s="13" t="s">
        <v>65</v>
      </c>
      <c r="V8" s="14">
        <v>10.44</v>
      </c>
      <c r="W8" s="13" t="s">
        <v>65</v>
      </c>
      <c r="X8" s="14">
        <v>9.0500000000000007</v>
      </c>
      <c r="Y8" s="13" t="s">
        <v>65</v>
      </c>
      <c r="Z8" s="14">
        <v>8.4700000000000006</v>
      </c>
      <c r="AA8" s="13" t="s">
        <v>65</v>
      </c>
      <c r="AB8" s="14">
        <v>7.66</v>
      </c>
      <c r="AC8" s="13" t="s">
        <v>65</v>
      </c>
      <c r="AD8" s="14">
        <v>8.1</v>
      </c>
      <c r="AE8" s="13" t="s">
        <v>65</v>
      </c>
      <c r="AF8" s="14">
        <v>8.41</v>
      </c>
      <c r="AG8" s="13" t="s">
        <v>65</v>
      </c>
      <c r="AH8" s="14">
        <v>9.66</v>
      </c>
      <c r="AI8" s="13" t="s">
        <v>65</v>
      </c>
      <c r="AJ8" s="14">
        <v>6.76</v>
      </c>
      <c r="AK8" s="13" t="s">
        <v>65</v>
      </c>
      <c r="AL8" s="14">
        <v>5.0999999999999996</v>
      </c>
      <c r="AM8" s="13" t="s">
        <v>65</v>
      </c>
      <c r="AN8" s="14">
        <v>5.78</v>
      </c>
      <c r="AO8" s="13" t="s">
        <v>65</v>
      </c>
      <c r="AP8" s="14">
        <v>5.88</v>
      </c>
      <c r="AQ8" s="13" t="s">
        <v>65</v>
      </c>
      <c r="AR8" s="14">
        <v>6.71</v>
      </c>
      <c r="AS8" s="13" t="s">
        <v>65</v>
      </c>
      <c r="AT8" s="14">
        <v>7.46</v>
      </c>
      <c r="AU8" s="13" t="s">
        <v>65</v>
      </c>
      <c r="AV8" s="14">
        <v>8.52</v>
      </c>
      <c r="AW8" s="13" t="s">
        <v>65</v>
      </c>
      <c r="AX8" s="14">
        <v>9.4</v>
      </c>
      <c r="AY8" s="13" t="s">
        <v>65</v>
      </c>
      <c r="AZ8" s="14">
        <v>10.039999999999999</v>
      </c>
      <c r="BA8" s="13" t="s">
        <v>65</v>
      </c>
      <c r="BB8" s="14">
        <v>9.8800000000000008</v>
      </c>
      <c r="BC8" s="13" t="s">
        <v>65</v>
      </c>
      <c r="BD8" s="14">
        <v>9.0299999999999994</v>
      </c>
      <c r="BE8" s="13" t="s">
        <v>65</v>
      </c>
      <c r="BF8" s="14">
        <v>8.02</v>
      </c>
      <c r="BG8" s="13" t="s">
        <v>65</v>
      </c>
      <c r="BH8" s="14">
        <v>7.38</v>
      </c>
      <c r="BI8" s="13" t="s">
        <v>65</v>
      </c>
      <c r="BJ8" s="14">
        <v>7.3</v>
      </c>
      <c r="BK8" s="13" t="s">
        <v>65</v>
      </c>
      <c r="BL8" s="14">
        <v>7.31</v>
      </c>
      <c r="BM8" s="13" t="s">
        <v>65</v>
      </c>
      <c r="BN8" s="14">
        <v>7.44</v>
      </c>
      <c r="BO8" s="13" t="s">
        <v>65</v>
      </c>
      <c r="BP8" s="14">
        <v>7.62</v>
      </c>
      <c r="BQ8" s="13" t="s">
        <v>65</v>
      </c>
      <c r="BR8" s="14">
        <v>7.7</v>
      </c>
      <c r="BS8" s="13" t="s">
        <v>65</v>
      </c>
      <c r="BT8" s="14">
        <v>7.86</v>
      </c>
      <c r="BU8" s="13" t="s">
        <v>65</v>
      </c>
      <c r="BV8" s="14">
        <v>7.93</v>
      </c>
      <c r="BW8" s="13" t="s">
        <v>65</v>
      </c>
      <c r="BX8" s="14">
        <v>7.95</v>
      </c>
      <c r="BY8" s="13" t="s">
        <v>65</v>
      </c>
      <c r="BZ8" s="14">
        <v>8.5</v>
      </c>
      <c r="CA8" s="13" t="s">
        <v>65</v>
      </c>
      <c r="CB8" s="14">
        <v>8.7100000000000009</v>
      </c>
      <c r="CC8" s="13" t="s">
        <v>65</v>
      </c>
      <c r="CD8" s="14">
        <v>7.99</v>
      </c>
      <c r="CE8" s="13" t="s">
        <v>65</v>
      </c>
      <c r="CF8" s="14">
        <v>5.9</v>
      </c>
      <c r="CG8" s="13" t="s">
        <v>65</v>
      </c>
      <c r="CH8" s="14">
        <v>4.9000000000000004</v>
      </c>
      <c r="CI8" s="13" t="s">
        <v>65</v>
      </c>
      <c r="CJ8" s="14">
        <v>4.92</v>
      </c>
      <c r="CK8" s="13" t="s">
        <v>65</v>
      </c>
      <c r="CL8" s="14">
        <v>4.91</v>
      </c>
      <c r="CM8" s="13" t="s">
        <v>65</v>
      </c>
      <c r="CN8" s="14">
        <v>4.9400000000000004</v>
      </c>
      <c r="CO8" s="13" t="s">
        <v>65</v>
      </c>
      <c r="CP8" s="14">
        <v>4.9000000000000004</v>
      </c>
      <c r="CQ8" s="13" t="s">
        <v>65</v>
      </c>
      <c r="CR8" s="14">
        <v>4.87</v>
      </c>
      <c r="CS8" s="13" t="s">
        <v>65</v>
      </c>
      <c r="CT8" s="14">
        <v>4.84</v>
      </c>
      <c r="CU8" s="13" t="s">
        <v>65</v>
      </c>
      <c r="CV8" s="14">
        <v>4.8499999999999996</v>
      </c>
      <c r="CW8" s="13" t="s">
        <v>65</v>
      </c>
      <c r="CX8" s="14">
        <v>4.8</v>
      </c>
      <c r="CY8" s="13" t="s">
        <v>65</v>
      </c>
      <c r="CZ8" s="14">
        <v>4.79</v>
      </c>
      <c r="DA8" s="13" t="s">
        <v>65</v>
      </c>
      <c r="DB8" s="14">
        <v>4.78</v>
      </c>
      <c r="DC8" s="13" t="s">
        <v>65</v>
      </c>
      <c r="DD8" s="14">
        <v>4.75</v>
      </c>
      <c r="DE8" s="13" t="s">
        <v>65</v>
      </c>
      <c r="DF8" s="14">
        <v>4.79</v>
      </c>
      <c r="DG8" s="13" t="s">
        <v>65</v>
      </c>
      <c r="DH8" s="14">
        <v>4.83</v>
      </c>
      <c r="DI8" s="13" t="s">
        <v>65</v>
      </c>
      <c r="DJ8" s="14">
        <v>4.71</v>
      </c>
      <c r="DK8" s="13" t="s">
        <v>65</v>
      </c>
      <c r="DL8" s="14">
        <v>4.3099999999999996</v>
      </c>
      <c r="DM8" s="13" t="s">
        <v>65</v>
      </c>
      <c r="DN8" s="14">
        <v>4.24</v>
      </c>
      <c r="DO8" s="13" t="s">
        <v>65</v>
      </c>
      <c r="DP8" s="14">
        <v>3.85</v>
      </c>
      <c r="DQ8" s="13" t="s">
        <v>65</v>
      </c>
      <c r="DR8" s="14">
        <v>3.79</v>
      </c>
      <c r="DS8" s="13" t="s">
        <v>65</v>
      </c>
      <c r="DT8" s="14">
        <v>3.68</v>
      </c>
      <c r="DU8" s="13" t="s">
        <v>65</v>
      </c>
      <c r="DV8" s="14">
        <v>3.29</v>
      </c>
      <c r="DW8" s="13" t="s">
        <v>65</v>
      </c>
      <c r="DX8" s="14">
        <v>3.29</v>
      </c>
      <c r="DY8" s="13" t="s">
        <v>65</v>
      </c>
      <c r="DZ8" s="14">
        <v>3.3</v>
      </c>
      <c r="EA8" s="13" t="s">
        <v>65</v>
      </c>
      <c r="EB8" s="50" t="s">
        <v>66</v>
      </c>
    </row>
    <row r="9" spans="1:132" ht="15.75">
      <c r="A9" s="28" t="s">
        <v>72</v>
      </c>
      <c r="B9" s="25">
        <v>18.59</v>
      </c>
      <c r="C9" s="15" t="s">
        <v>65</v>
      </c>
      <c r="D9" s="16">
        <v>17.87</v>
      </c>
      <c r="E9" s="15" t="s">
        <v>65</v>
      </c>
      <c r="F9" s="16">
        <v>16.47</v>
      </c>
      <c r="G9" s="15" t="s">
        <v>65</v>
      </c>
      <c r="H9" s="16">
        <v>13.69</v>
      </c>
      <c r="I9" s="15" t="s">
        <v>65</v>
      </c>
      <c r="J9" s="16">
        <v>10.54</v>
      </c>
      <c r="K9" s="15" t="s">
        <v>65</v>
      </c>
      <c r="L9" s="16">
        <v>9.5399999999999991</v>
      </c>
      <c r="M9" s="15" t="s">
        <v>65</v>
      </c>
      <c r="N9" s="16">
        <v>9.0299999999999994</v>
      </c>
      <c r="O9" s="15" t="s">
        <v>65</v>
      </c>
      <c r="P9" s="16">
        <v>8.91</v>
      </c>
      <c r="Q9" s="15" t="s">
        <v>65</v>
      </c>
      <c r="R9" s="16">
        <v>7.45</v>
      </c>
      <c r="S9" s="15" t="s">
        <v>65</v>
      </c>
      <c r="T9" s="16">
        <v>6.87</v>
      </c>
      <c r="U9" s="15" t="s">
        <v>65</v>
      </c>
      <c r="V9" s="16">
        <v>5.97</v>
      </c>
      <c r="W9" s="15" t="s">
        <v>65</v>
      </c>
      <c r="X9" s="16">
        <v>5.21</v>
      </c>
      <c r="Y9" s="15" t="s">
        <v>65</v>
      </c>
      <c r="Z9" s="16">
        <v>4.74</v>
      </c>
      <c r="AA9" s="15" t="s">
        <v>65</v>
      </c>
      <c r="AB9" s="16">
        <v>4.7699999999999996</v>
      </c>
      <c r="AC9" s="15" t="s">
        <v>65</v>
      </c>
      <c r="AD9" s="16">
        <v>5.24</v>
      </c>
      <c r="AE9" s="15" t="s">
        <v>65</v>
      </c>
      <c r="AF9" s="16">
        <v>5.34</v>
      </c>
      <c r="AG9" s="15" t="s">
        <v>65</v>
      </c>
      <c r="AH9" s="16">
        <v>5.44</v>
      </c>
      <c r="AI9" s="15" t="s">
        <v>65</v>
      </c>
      <c r="AJ9" s="16">
        <v>4.7300000000000004</v>
      </c>
      <c r="AK9" s="15" t="s">
        <v>65</v>
      </c>
      <c r="AL9" s="16">
        <v>4.0599999999999996</v>
      </c>
      <c r="AM9" s="15" t="s">
        <v>65</v>
      </c>
      <c r="AN9" s="16">
        <v>3.97</v>
      </c>
      <c r="AO9" s="15" t="s">
        <v>65</v>
      </c>
      <c r="AP9" s="16">
        <v>4.32</v>
      </c>
      <c r="AQ9" s="15" t="s">
        <v>65</v>
      </c>
      <c r="AR9" s="16">
        <v>4.28</v>
      </c>
      <c r="AS9" s="15" t="s">
        <v>65</v>
      </c>
      <c r="AT9" s="16">
        <v>4.78</v>
      </c>
      <c r="AU9" s="15" t="s">
        <v>65</v>
      </c>
      <c r="AV9" s="16">
        <v>5.33</v>
      </c>
      <c r="AW9" s="15" t="s">
        <v>65</v>
      </c>
      <c r="AX9" s="16">
        <v>4.3899999999999997</v>
      </c>
      <c r="AY9" s="15" t="s">
        <v>65</v>
      </c>
      <c r="AZ9" s="16">
        <v>4.51</v>
      </c>
      <c r="BA9" s="15" t="s">
        <v>65</v>
      </c>
      <c r="BB9" s="16">
        <v>3.97</v>
      </c>
      <c r="BC9" s="15" t="s">
        <v>65</v>
      </c>
      <c r="BD9" s="16">
        <v>3.09</v>
      </c>
      <c r="BE9" s="15" t="s">
        <v>65</v>
      </c>
      <c r="BF9" s="16">
        <v>3.69</v>
      </c>
      <c r="BG9" s="15" t="s">
        <v>65</v>
      </c>
      <c r="BH9" s="16">
        <v>3.12</v>
      </c>
      <c r="BI9" s="15" t="s">
        <v>65</v>
      </c>
      <c r="BJ9" s="16">
        <v>3.54</v>
      </c>
      <c r="BK9" s="15" t="s">
        <v>65</v>
      </c>
      <c r="BL9" s="16">
        <v>4.1399999999999997</v>
      </c>
      <c r="BM9" s="15" t="s">
        <v>65</v>
      </c>
      <c r="BN9" s="16">
        <v>4.0999999999999996</v>
      </c>
      <c r="BO9" s="15" t="s">
        <v>65</v>
      </c>
      <c r="BP9" s="16">
        <v>3.97</v>
      </c>
      <c r="BQ9" s="15" t="s">
        <v>65</v>
      </c>
      <c r="BR9" s="16">
        <v>3.98</v>
      </c>
      <c r="BS9" s="15" t="s">
        <v>65</v>
      </c>
      <c r="BT9" s="16">
        <v>3.81</v>
      </c>
      <c r="BU9" s="15" t="s">
        <v>65</v>
      </c>
      <c r="BV9" s="16">
        <v>3.89</v>
      </c>
      <c r="BW9" s="15" t="s">
        <v>65</v>
      </c>
      <c r="BX9" s="16">
        <v>4.91</v>
      </c>
      <c r="BY9" s="15" t="s">
        <v>65</v>
      </c>
      <c r="BZ9" s="16">
        <v>5.48</v>
      </c>
      <c r="CA9" s="15" t="s">
        <v>65</v>
      </c>
      <c r="CB9" s="16">
        <v>6.18</v>
      </c>
      <c r="CC9" s="15" t="s">
        <v>65</v>
      </c>
      <c r="CD9" s="16">
        <v>6.17</v>
      </c>
      <c r="CE9" s="15" t="s">
        <v>65</v>
      </c>
      <c r="CF9" s="16">
        <v>5.96</v>
      </c>
      <c r="CG9" s="15" t="s">
        <v>65</v>
      </c>
      <c r="CH9" s="16">
        <v>5.13</v>
      </c>
      <c r="CI9" s="15" t="s">
        <v>65</v>
      </c>
      <c r="CJ9" s="16">
        <v>3.97</v>
      </c>
      <c r="CK9" s="15" t="s">
        <v>65</v>
      </c>
      <c r="CL9" s="16">
        <v>4.75</v>
      </c>
      <c r="CM9" s="15" t="s">
        <v>65</v>
      </c>
      <c r="CN9" s="16">
        <v>3.96</v>
      </c>
      <c r="CO9" s="15" t="s">
        <v>65</v>
      </c>
      <c r="CP9" s="16">
        <v>3.67</v>
      </c>
      <c r="CQ9" s="15" t="s">
        <v>65</v>
      </c>
      <c r="CR9" s="16">
        <v>4.24</v>
      </c>
      <c r="CS9" s="15" t="s">
        <v>65</v>
      </c>
      <c r="CT9" s="16">
        <v>3.46</v>
      </c>
      <c r="CU9" s="15" t="s">
        <v>65</v>
      </c>
      <c r="CV9" s="16">
        <v>3.29</v>
      </c>
      <c r="CW9" s="15" t="s">
        <v>65</v>
      </c>
      <c r="CX9" s="16">
        <v>3.36</v>
      </c>
      <c r="CY9" s="15" t="s">
        <v>65</v>
      </c>
      <c r="CZ9" s="16">
        <v>3.5</v>
      </c>
      <c r="DA9" s="15" t="s">
        <v>65</v>
      </c>
      <c r="DB9" s="16">
        <v>3.88</v>
      </c>
      <c r="DC9" s="15" t="s">
        <v>65</v>
      </c>
      <c r="DD9" s="16">
        <v>3.86</v>
      </c>
      <c r="DE9" s="15" t="s">
        <v>65</v>
      </c>
      <c r="DF9" s="16">
        <v>4.58</v>
      </c>
      <c r="DG9" s="15" t="s">
        <v>65</v>
      </c>
      <c r="DH9" s="16">
        <v>4.1100000000000003</v>
      </c>
      <c r="DI9" s="15" t="s">
        <v>65</v>
      </c>
      <c r="DJ9" s="16">
        <v>3.68</v>
      </c>
      <c r="DK9" s="15" t="s">
        <v>65</v>
      </c>
      <c r="DL9" s="16">
        <v>4.45</v>
      </c>
      <c r="DM9" s="15" t="s">
        <v>65</v>
      </c>
      <c r="DN9" s="16">
        <v>3.43</v>
      </c>
      <c r="DO9" s="15" t="s">
        <v>65</v>
      </c>
      <c r="DP9" s="16">
        <v>3.65</v>
      </c>
      <c r="DQ9" s="15" t="s">
        <v>65</v>
      </c>
      <c r="DR9" s="16">
        <v>4.1500000000000004</v>
      </c>
      <c r="DS9" s="15" t="s">
        <v>65</v>
      </c>
      <c r="DT9" s="16">
        <v>3.58</v>
      </c>
      <c r="DU9" s="15" t="s">
        <v>65</v>
      </c>
      <c r="DV9" s="16">
        <v>4.1399999999999997</v>
      </c>
      <c r="DW9" s="15" t="s">
        <v>65</v>
      </c>
      <c r="DX9" s="16">
        <v>4.18</v>
      </c>
      <c r="DY9" s="15" t="s">
        <v>65</v>
      </c>
      <c r="DZ9" s="16">
        <v>2.96</v>
      </c>
      <c r="EA9" s="15" t="s">
        <v>65</v>
      </c>
      <c r="EB9" s="50" t="s">
        <v>66</v>
      </c>
    </row>
    <row r="10" spans="1:132" ht="15.75">
      <c r="A10" s="29" t="s">
        <v>76</v>
      </c>
      <c r="B10" s="3">
        <v>1488486.5504999999</v>
      </c>
      <c r="C10" s="26" t="s">
        <v>65</v>
      </c>
      <c r="D10" s="27">
        <v>1492506.0872500001</v>
      </c>
      <c r="E10" s="26" t="s">
        <v>65</v>
      </c>
      <c r="F10" s="27">
        <v>1532354.43625</v>
      </c>
      <c r="G10" s="26" t="s">
        <v>65</v>
      </c>
      <c r="H10" s="27">
        <v>1550142.9790000001</v>
      </c>
      <c r="I10" s="26" t="s">
        <v>65</v>
      </c>
      <c r="J10" s="27">
        <v>1566882.4055000001</v>
      </c>
      <c r="K10" s="26" t="s">
        <v>65</v>
      </c>
      <c r="L10" s="27">
        <v>1596895.50725</v>
      </c>
      <c r="M10" s="26" t="s">
        <v>65</v>
      </c>
      <c r="N10" s="27">
        <v>1617562.9257499999</v>
      </c>
      <c r="O10" s="26" t="s">
        <v>65</v>
      </c>
      <c r="P10" s="27">
        <v>1624050.1042500001</v>
      </c>
      <c r="Q10" s="26" t="s">
        <v>65</v>
      </c>
      <c r="R10" s="27">
        <v>1627515.6425000001</v>
      </c>
      <c r="S10" s="26" t="s">
        <v>65</v>
      </c>
      <c r="T10" s="27">
        <v>1635051.29675</v>
      </c>
      <c r="U10" s="26" t="s">
        <v>65</v>
      </c>
      <c r="V10" s="27">
        <v>1640350.61675</v>
      </c>
      <c r="W10" s="26" t="s">
        <v>65</v>
      </c>
      <c r="X10" s="27">
        <v>1650908.29425</v>
      </c>
      <c r="Y10" s="26" t="s">
        <v>65</v>
      </c>
      <c r="Z10" s="27">
        <v>1649195.672</v>
      </c>
      <c r="AA10" s="26" t="s">
        <v>65</v>
      </c>
      <c r="AB10" s="27">
        <v>1668153.6165</v>
      </c>
      <c r="AC10" s="26" t="s">
        <v>65</v>
      </c>
      <c r="AD10" s="27">
        <v>1668182.81125</v>
      </c>
      <c r="AE10" s="26" t="s">
        <v>65</v>
      </c>
      <c r="AF10" s="27">
        <v>1659854.3797500001</v>
      </c>
      <c r="AG10" s="26" t="s">
        <v>65</v>
      </c>
      <c r="AH10" s="27">
        <v>1662592.835</v>
      </c>
      <c r="AI10" s="26" t="s">
        <v>65</v>
      </c>
      <c r="AJ10" s="27">
        <v>1671154.949</v>
      </c>
      <c r="AK10" s="26" t="s">
        <v>65</v>
      </c>
      <c r="AL10" s="27">
        <v>1681299.75825</v>
      </c>
      <c r="AM10" s="26" t="s">
        <v>65</v>
      </c>
      <c r="AN10" s="27">
        <v>1703421.3515000001</v>
      </c>
      <c r="AO10" s="26" t="s">
        <v>65</v>
      </c>
      <c r="AP10" s="27">
        <v>1726112.281</v>
      </c>
      <c r="AQ10" s="26" t="s">
        <v>65</v>
      </c>
      <c r="AR10" s="27">
        <v>1748938.2337499999</v>
      </c>
      <c r="AS10" s="26" t="s">
        <v>65</v>
      </c>
      <c r="AT10" s="27">
        <v>1784992.514</v>
      </c>
      <c r="AU10" s="26" t="s">
        <v>65</v>
      </c>
      <c r="AV10" s="27">
        <v>1811190.1025</v>
      </c>
      <c r="AW10" s="26" t="s">
        <v>65</v>
      </c>
      <c r="AX10" s="27">
        <v>1831786.0647499999</v>
      </c>
      <c r="AY10" s="26" t="s">
        <v>65</v>
      </c>
      <c r="AZ10" s="27">
        <v>1829273.55825</v>
      </c>
      <c r="BA10" s="26" t="s">
        <v>65</v>
      </c>
      <c r="BB10" s="27">
        <v>1860326.0662499999</v>
      </c>
      <c r="BC10" s="26" t="s">
        <v>65</v>
      </c>
      <c r="BD10" s="27">
        <v>1881950.7275</v>
      </c>
      <c r="BE10" s="26" t="s">
        <v>65</v>
      </c>
      <c r="BF10" s="27">
        <v>1916822.3495</v>
      </c>
      <c r="BG10" s="26" t="s">
        <v>65</v>
      </c>
      <c r="BH10" s="27">
        <v>1949863.0617500001</v>
      </c>
      <c r="BI10" s="26" t="s">
        <v>65</v>
      </c>
      <c r="BJ10" s="27">
        <v>1964224.9782499999</v>
      </c>
      <c r="BK10" s="26" t="s">
        <v>65</v>
      </c>
      <c r="BL10" s="27">
        <v>1980995.9087499999</v>
      </c>
      <c r="BM10" s="26" t="s">
        <v>65</v>
      </c>
      <c r="BN10" s="27">
        <v>1987379.6575</v>
      </c>
      <c r="BO10" s="26" t="s">
        <v>65</v>
      </c>
      <c r="BP10" s="27">
        <v>2011054.2350000001</v>
      </c>
      <c r="BQ10" s="26" t="s">
        <v>65</v>
      </c>
      <c r="BR10" s="27">
        <v>2018928.79</v>
      </c>
      <c r="BS10" s="26" t="s">
        <v>65</v>
      </c>
      <c r="BT10" s="27">
        <v>2032244.09075</v>
      </c>
      <c r="BU10" s="26" t="s">
        <v>65</v>
      </c>
      <c r="BV10" s="27">
        <v>2050636.8895</v>
      </c>
      <c r="BW10" s="26" t="s">
        <v>65</v>
      </c>
      <c r="BX10" s="27">
        <v>2066827.45475</v>
      </c>
      <c r="BY10" s="26" t="s">
        <v>65</v>
      </c>
      <c r="BZ10" s="27">
        <v>2069944.9505</v>
      </c>
      <c r="CA10" s="26" t="s">
        <v>65</v>
      </c>
      <c r="CB10" s="27">
        <v>1995786.7277500001</v>
      </c>
      <c r="CC10" s="26" t="s">
        <v>65</v>
      </c>
      <c r="CD10" s="27">
        <v>1889964.8489999999</v>
      </c>
      <c r="CE10" s="26" t="s">
        <v>65</v>
      </c>
      <c r="CF10" s="27">
        <v>1878900.5857500001</v>
      </c>
      <c r="CG10" s="26" t="s">
        <v>65</v>
      </c>
      <c r="CH10" s="27">
        <v>1932481.8512500001</v>
      </c>
      <c r="CI10" s="26" t="s">
        <v>65</v>
      </c>
      <c r="CJ10" s="27">
        <v>1969966.8102500001</v>
      </c>
      <c r="CK10" s="26" t="s">
        <v>65</v>
      </c>
      <c r="CL10" s="27">
        <v>1986703.1610000001</v>
      </c>
      <c r="CM10" s="26" t="s">
        <v>65</v>
      </c>
      <c r="CN10" s="27">
        <v>2010973.696</v>
      </c>
      <c r="CO10" s="26" t="s">
        <v>65</v>
      </c>
      <c r="CP10" s="27">
        <v>2032935.1255000001</v>
      </c>
      <c r="CQ10" s="26" t="s">
        <v>65</v>
      </c>
      <c r="CR10" s="27">
        <v>2076175.0117500001</v>
      </c>
      <c r="CS10" s="26" t="s">
        <v>65</v>
      </c>
      <c r="CT10" s="27">
        <v>2068384.6722500001</v>
      </c>
      <c r="CU10" s="26" t="s">
        <v>65</v>
      </c>
      <c r="CV10" s="27">
        <v>2108723.4550000001</v>
      </c>
      <c r="CW10" s="26" t="s">
        <v>65</v>
      </c>
      <c r="CX10" s="27">
        <v>2155941.8165000002</v>
      </c>
      <c r="CY10" s="26" t="s">
        <v>65</v>
      </c>
      <c r="CZ10" s="27">
        <v>2163689.4872499998</v>
      </c>
      <c r="DA10" s="26" t="s">
        <v>65</v>
      </c>
      <c r="DB10" s="27">
        <v>2196324.4980000001</v>
      </c>
      <c r="DC10" s="26" t="s">
        <v>65</v>
      </c>
      <c r="DD10" s="27">
        <v>2210985.4222499998</v>
      </c>
      <c r="DE10" s="26" t="s">
        <v>65</v>
      </c>
      <c r="DF10" s="27">
        <v>2226711.4422499998</v>
      </c>
      <c r="DG10" s="26" t="s">
        <v>65</v>
      </c>
      <c r="DH10" s="27">
        <v>2258067.6159999999</v>
      </c>
      <c r="DI10" s="26" t="s">
        <v>65</v>
      </c>
      <c r="DJ10" s="27">
        <v>2282740.77275</v>
      </c>
      <c r="DK10" s="26" t="s">
        <v>65</v>
      </c>
      <c r="DL10" s="27">
        <v>2266819.0612499998</v>
      </c>
      <c r="DM10" s="26" t="s">
        <v>65</v>
      </c>
      <c r="DN10" s="27">
        <v>2282446.9750000001</v>
      </c>
      <c r="DO10" s="26" t="s">
        <v>65</v>
      </c>
      <c r="DP10" s="27">
        <v>2281120.8347499999</v>
      </c>
      <c r="DQ10" s="26" t="s">
        <v>65</v>
      </c>
      <c r="DR10" s="27">
        <v>2294907.18175</v>
      </c>
      <c r="DS10" s="26" t="s">
        <v>65</v>
      </c>
      <c r="DT10" s="27">
        <v>2321357.9730000002</v>
      </c>
      <c r="DU10" s="26" t="s">
        <v>65</v>
      </c>
      <c r="DV10" s="27">
        <v>2332740.307</v>
      </c>
      <c r="DW10" s="26" t="s">
        <v>65</v>
      </c>
      <c r="DX10" s="27">
        <v>2343417.6042499999</v>
      </c>
      <c r="DY10" s="26" t="s">
        <v>65</v>
      </c>
      <c r="DZ10" s="51" t="s">
        <v>66</v>
      </c>
    </row>
    <row r="11" spans="1:132" ht="15.75">
      <c r="A11" s="127" t="s">
        <v>73</v>
      </c>
      <c r="B11" s="25">
        <v>80.25</v>
      </c>
      <c r="C11" s="17" t="s">
        <v>65</v>
      </c>
      <c r="D11" s="18">
        <v>80.91</v>
      </c>
      <c r="E11" s="17" t="s">
        <v>65</v>
      </c>
      <c r="F11" s="18">
        <v>81.93</v>
      </c>
      <c r="G11" s="17" t="s">
        <v>65</v>
      </c>
      <c r="H11" s="18">
        <v>83.35</v>
      </c>
      <c r="I11" s="17" t="s">
        <v>65</v>
      </c>
      <c r="J11" s="18">
        <v>83.59</v>
      </c>
      <c r="K11" s="17" t="s">
        <v>65</v>
      </c>
      <c r="L11" s="18">
        <v>85.17</v>
      </c>
      <c r="M11" s="17" t="s">
        <v>65</v>
      </c>
      <c r="N11" s="18">
        <v>85.28</v>
      </c>
      <c r="O11" s="17" t="s">
        <v>65</v>
      </c>
      <c r="P11" s="18">
        <v>85.76</v>
      </c>
      <c r="Q11" s="17" t="s">
        <v>65</v>
      </c>
      <c r="R11" s="18">
        <v>85.52</v>
      </c>
      <c r="S11" s="17" t="s">
        <v>65</v>
      </c>
      <c r="T11" s="18">
        <v>85.97</v>
      </c>
      <c r="U11" s="17" t="s">
        <v>65</v>
      </c>
      <c r="V11" s="18">
        <v>85.7</v>
      </c>
      <c r="W11" s="17" t="s">
        <v>65</v>
      </c>
      <c r="X11" s="18">
        <v>85.94</v>
      </c>
      <c r="Y11" s="17" t="s">
        <v>65</v>
      </c>
      <c r="Z11" s="18">
        <v>86.73</v>
      </c>
      <c r="AA11" s="17" t="s">
        <v>65</v>
      </c>
      <c r="AB11" s="18">
        <v>87.21</v>
      </c>
      <c r="AC11" s="17" t="s">
        <v>65</v>
      </c>
      <c r="AD11" s="18">
        <v>87.63</v>
      </c>
      <c r="AE11" s="17" t="s">
        <v>65</v>
      </c>
      <c r="AF11" s="18">
        <v>87.69</v>
      </c>
      <c r="AG11" s="17" t="s">
        <v>65</v>
      </c>
      <c r="AH11" s="18">
        <v>88.14</v>
      </c>
      <c r="AI11" s="17" t="s">
        <v>65</v>
      </c>
      <c r="AJ11" s="18">
        <v>88.96</v>
      </c>
      <c r="AK11" s="17" t="s">
        <v>65</v>
      </c>
      <c r="AL11" s="18">
        <v>90.45</v>
      </c>
      <c r="AM11" s="17" t="s">
        <v>65</v>
      </c>
      <c r="AN11" s="18">
        <v>91.51</v>
      </c>
      <c r="AO11" s="17" t="s">
        <v>65</v>
      </c>
      <c r="AP11" s="18">
        <v>92.03</v>
      </c>
      <c r="AQ11" s="17" t="s">
        <v>65</v>
      </c>
      <c r="AR11" s="18">
        <v>92.71</v>
      </c>
      <c r="AS11" s="17" t="s">
        <v>65</v>
      </c>
      <c r="AT11" s="18">
        <v>93.55</v>
      </c>
      <c r="AU11" s="17" t="s">
        <v>65</v>
      </c>
      <c r="AV11" s="18">
        <v>94.36</v>
      </c>
      <c r="AW11" s="17" t="s">
        <v>65</v>
      </c>
      <c r="AX11" s="18">
        <v>95.36</v>
      </c>
      <c r="AY11" s="17" t="s">
        <v>65</v>
      </c>
      <c r="AZ11" s="18">
        <v>95.86</v>
      </c>
      <c r="BA11" s="17" t="s">
        <v>65</v>
      </c>
      <c r="BB11" s="18">
        <v>96.67</v>
      </c>
      <c r="BC11" s="17" t="s">
        <v>65</v>
      </c>
      <c r="BD11" s="18">
        <v>97.22</v>
      </c>
      <c r="BE11" s="17" t="s">
        <v>65</v>
      </c>
      <c r="BF11" s="18">
        <v>98.39</v>
      </c>
      <c r="BG11" s="17" t="s">
        <v>65</v>
      </c>
      <c r="BH11" s="18">
        <v>98.68</v>
      </c>
      <c r="BI11" s="17" t="s">
        <v>65</v>
      </c>
      <c r="BJ11" s="18">
        <v>98.77</v>
      </c>
      <c r="BK11" s="17" t="s">
        <v>65</v>
      </c>
      <c r="BL11" s="18">
        <v>99.54</v>
      </c>
      <c r="BM11" s="17" t="s">
        <v>65</v>
      </c>
      <c r="BN11" s="18">
        <v>99.6</v>
      </c>
      <c r="BO11" s="17" t="s">
        <v>65</v>
      </c>
      <c r="BP11" s="18">
        <v>100.37</v>
      </c>
      <c r="BQ11" s="17" t="s">
        <v>65</v>
      </c>
      <c r="BR11" s="18">
        <v>101.04</v>
      </c>
      <c r="BS11" s="17" t="s">
        <v>65</v>
      </c>
      <c r="BT11" s="18">
        <v>101.4</v>
      </c>
      <c r="BU11" s="17" t="s">
        <v>65</v>
      </c>
      <c r="BV11" s="18">
        <v>100.71</v>
      </c>
      <c r="BW11" s="17" t="s">
        <v>65</v>
      </c>
      <c r="BX11" s="18">
        <v>101.21</v>
      </c>
      <c r="BY11" s="17" t="s">
        <v>65</v>
      </c>
      <c r="BZ11" s="18">
        <v>100.72</v>
      </c>
      <c r="CA11" s="17" t="s">
        <v>65</v>
      </c>
      <c r="CB11" s="18">
        <v>98.6</v>
      </c>
      <c r="CC11" s="17" t="s">
        <v>65</v>
      </c>
      <c r="CD11" s="18">
        <v>97.23</v>
      </c>
      <c r="CE11" s="17" t="s">
        <v>65</v>
      </c>
      <c r="CF11" s="18">
        <v>97.1</v>
      </c>
      <c r="CG11" s="17" t="s">
        <v>65</v>
      </c>
      <c r="CH11" s="18">
        <v>97.42</v>
      </c>
      <c r="CI11" s="17" t="s">
        <v>65</v>
      </c>
      <c r="CJ11" s="18">
        <v>98.36</v>
      </c>
      <c r="CK11" s="17" t="s">
        <v>65</v>
      </c>
      <c r="CL11" s="18">
        <v>98.78</v>
      </c>
      <c r="CM11" s="17" t="s">
        <v>65</v>
      </c>
      <c r="CN11" s="18">
        <v>99.74</v>
      </c>
      <c r="CO11" s="17" t="s">
        <v>65</v>
      </c>
      <c r="CP11" s="18">
        <v>100.41</v>
      </c>
      <c r="CQ11" s="17" t="s">
        <v>65</v>
      </c>
      <c r="CR11" s="18">
        <v>101.05</v>
      </c>
      <c r="CS11" s="17" t="s">
        <v>65</v>
      </c>
      <c r="CT11" s="18">
        <v>100.66</v>
      </c>
      <c r="CU11" s="17" t="s">
        <v>65</v>
      </c>
      <c r="CV11" s="18">
        <v>101.39</v>
      </c>
      <c r="CW11" s="17" t="s">
        <v>65</v>
      </c>
      <c r="CX11" s="18">
        <v>101.6</v>
      </c>
      <c r="CY11" s="17" t="s">
        <v>65</v>
      </c>
      <c r="CZ11" s="18">
        <v>102.75</v>
      </c>
      <c r="DA11" s="17" t="s">
        <v>65</v>
      </c>
      <c r="DB11" s="18">
        <v>103.32</v>
      </c>
      <c r="DC11" s="17" t="s">
        <v>65</v>
      </c>
      <c r="DD11" s="18">
        <v>103.74</v>
      </c>
      <c r="DE11" s="17" t="s">
        <v>65</v>
      </c>
      <c r="DF11" s="18">
        <v>104.38</v>
      </c>
      <c r="DG11" s="17" t="s">
        <v>65</v>
      </c>
      <c r="DH11" s="18">
        <v>104.39</v>
      </c>
      <c r="DI11" s="17" t="s">
        <v>65</v>
      </c>
      <c r="DJ11" s="18">
        <v>105.1</v>
      </c>
      <c r="DK11" s="17" t="s">
        <v>65</v>
      </c>
      <c r="DL11" s="18">
        <v>105.56</v>
      </c>
      <c r="DM11" s="17" t="s">
        <v>65</v>
      </c>
      <c r="DN11" s="18">
        <v>106.73</v>
      </c>
      <c r="DO11" s="17" t="s">
        <v>65</v>
      </c>
      <c r="DP11" s="18">
        <v>107.66</v>
      </c>
      <c r="DQ11" s="17" t="s">
        <v>65</v>
      </c>
      <c r="DR11" s="18">
        <v>107.08</v>
      </c>
      <c r="DS11" s="17" t="s">
        <v>65</v>
      </c>
      <c r="DT11" s="18">
        <v>108.29</v>
      </c>
      <c r="DU11" s="17" t="s">
        <v>65</v>
      </c>
      <c r="DV11" s="18">
        <v>109.61</v>
      </c>
      <c r="DW11" s="17" t="s">
        <v>65</v>
      </c>
      <c r="DX11" s="18">
        <v>110.22</v>
      </c>
      <c r="DY11" s="17" t="s">
        <v>67</v>
      </c>
      <c r="DZ11" s="18">
        <v>110.01</v>
      </c>
      <c r="EA11" s="17" t="s">
        <v>65</v>
      </c>
      <c r="EB11" s="50" t="s">
        <v>66</v>
      </c>
    </row>
    <row r="12" spans="1:132" ht="15.75">
      <c r="A12" s="127" t="s">
        <v>74</v>
      </c>
      <c r="B12" s="25">
        <v>4.7300000000000004</v>
      </c>
      <c r="C12" s="19" t="s">
        <v>65</v>
      </c>
      <c r="D12" s="20">
        <v>4.74</v>
      </c>
      <c r="E12" s="19" t="s">
        <v>65</v>
      </c>
      <c r="F12" s="20">
        <v>5.09</v>
      </c>
      <c r="G12" s="19" t="s">
        <v>65</v>
      </c>
      <c r="H12" s="20">
        <v>5.3</v>
      </c>
      <c r="I12" s="19" t="s">
        <v>65</v>
      </c>
      <c r="J12" s="20">
        <v>5.67</v>
      </c>
      <c r="K12" s="19" t="s">
        <v>65</v>
      </c>
      <c r="L12" s="20">
        <v>6.27</v>
      </c>
      <c r="M12" s="19" t="s">
        <v>65</v>
      </c>
      <c r="N12" s="20">
        <v>6.52</v>
      </c>
      <c r="O12" s="19" t="s">
        <v>65</v>
      </c>
      <c r="P12" s="20">
        <v>6.47</v>
      </c>
      <c r="Q12" s="19" t="s">
        <v>65</v>
      </c>
      <c r="R12" s="20">
        <v>5.59</v>
      </c>
      <c r="S12" s="19" t="s">
        <v>65</v>
      </c>
      <c r="T12" s="20">
        <v>4.32</v>
      </c>
      <c r="U12" s="19" t="s">
        <v>65</v>
      </c>
      <c r="V12" s="20">
        <v>3.49</v>
      </c>
      <c r="W12" s="19" t="s">
        <v>65</v>
      </c>
      <c r="X12" s="20">
        <v>2.13</v>
      </c>
      <c r="Y12" s="19" t="s">
        <v>65</v>
      </c>
      <c r="Z12" s="20">
        <v>1.73</v>
      </c>
      <c r="AA12" s="19" t="s">
        <v>65</v>
      </c>
      <c r="AB12" s="20">
        <v>1.75</v>
      </c>
      <c r="AC12" s="19" t="s">
        <v>65</v>
      </c>
      <c r="AD12" s="20">
        <v>1.74</v>
      </c>
      <c r="AE12" s="19" t="s">
        <v>65</v>
      </c>
      <c r="AF12" s="20">
        <v>1.44</v>
      </c>
      <c r="AG12" s="19" t="s">
        <v>65</v>
      </c>
      <c r="AH12" s="20">
        <v>1.25</v>
      </c>
      <c r="AI12" s="19" t="s">
        <v>65</v>
      </c>
      <c r="AJ12" s="20">
        <v>1.24</v>
      </c>
      <c r="AK12" s="19" t="s">
        <v>65</v>
      </c>
      <c r="AL12" s="20">
        <v>1.01</v>
      </c>
      <c r="AM12" s="19" t="s">
        <v>65</v>
      </c>
      <c r="AN12" s="20">
        <v>0.99</v>
      </c>
      <c r="AO12" s="19" t="s">
        <v>65</v>
      </c>
      <c r="AP12" s="20">
        <v>1</v>
      </c>
      <c r="AQ12" s="19" t="s">
        <v>65</v>
      </c>
      <c r="AR12" s="20">
        <v>1.01</v>
      </c>
      <c r="AS12" s="19" t="s">
        <v>65</v>
      </c>
      <c r="AT12" s="20">
        <v>1.44</v>
      </c>
      <c r="AU12" s="19" t="s">
        <v>65</v>
      </c>
      <c r="AV12" s="20">
        <v>1.94</v>
      </c>
      <c r="AW12" s="19" t="s">
        <v>65</v>
      </c>
      <c r="AX12" s="20">
        <v>2.4700000000000002</v>
      </c>
      <c r="AY12" s="19" t="s">
        <v>65</v>
      </c>
      <c r="AZ12" s="20">
        <v>2.94</v>
      </c>
      <c r="BA12" s="19" t="s">
        <v>65</v>
      </c>
      <c r="BB12" s="20">
        <v>3.46</v>
      </c>
      <c r="BC12" s="19" t="s">
        <v>65</v>
      </c>
      <c r="BD12" s="20">
        <v>3.97</v>
      </c>
      <c r="BE12" s="19" t="s">
        <v>65</v>
      </c>
      <c r="BF12" s="20">
        <v>4.45</v>
      </c>
      <c r="BG12" s="19" t="s">
        <v>65</v>
      </c>
      <c r="BH12" s="20">
        <v>4.9000000000000004</v>
      </c>
      <c r="BI12" s="19" t="s">
        <v>65</v>
      </c>
      <c r="BJ12" s="20">
        <v>5.25</v>
      </c>
      <c r="BK12" s="19" t="s">
        <v>65</v>
      </c>
      <c r="BL12" s="20">
        <v>5.24</v>
      </c>
      <c r="BM12" s="19" t="s">
        <v>65</v>
      </c>
      <c r="BN12" s="20">
        <v>5.25</v>
      </c>
      <c r="BO12" s="19" t="s">
        <v>65</v>
      </c>
      <c r="BP12" s="20">
        <v>5.25</v>
      </c>
      <c r="BQ12" s="19" t="s">
        <v>65</v>
      </c>
      <c r="BR12" s="20">
        <v>5.07</v>
      </c>
      <c r="BS12" s="19" t="s">
        <v>65</v>
      </c>
      <c r="BT12" s="20">
        <v>4.49</v>
      </c>
      <c r="BU12" s="19" t="s">
        <v>65</v>
      </c>
      <c r="BV12" s="20">
        <v>3.17</v>
      </c>
      <c r="BW12" s="19" t="s">
        <v>65</v>
      </c>
      <c r="BX12" s="20">
        <v>2.08</v>
      </c>
      <c r="BY12" s="19" t="s">
        <v>65</v>
      </c>
      <c r="BZ12" s="20">
        <v>1.94</v>
      </c>
      <c r="CA12" s="19" t="s">
        <v>65</v>
      </c>
      <c r="CB12" s="20">
        <v>0.5</v>
      </c>
      <c r="CC12" s="19" t="s">
        <v>65</v>
      </c>
      <c r="CD12" s="20">
        <v>0.18</v>
      </c>
      <c r="CE12" s="19" t="s">
        <v>65</v>
      </c>
      <c r="CF12" s="20">
        <v>0.18</v>
      </c>
      <c r="CG12" s="19" t="s">
        <v>65</v>
      </c>
      <c r="CH12" s="20">
        <v>0.15</v>
      </c>
      <c r="CI12" s="19" t="s">
        <v>65</v>
      </c>
      <c r="CJ12" s="20">
        <v>0.12</v>
      </c>
      <c r="CK12" s="19" t="s">
        <v>65</v>
      </c>
      <c r="CL12" s="20">
        <v>0.13</v>
      </c>
      <c r="CM12" s="19" t="s">
        <v>65</v>
      </c>
      <c r="CN12" s="20">
        <v>0.19</v>
      </c>
      <c r="CO12" s="19" t="s">
        <v>65</v>
      </c>
      <c r="CP12" s="20">
        <v>0.18</v>
      </c>
      <c r="CQ12" s="19" t="s">
        <v>65</v>
      </c>
      <c r="CR12" s="20">
        <v>0.18</v>
      </c>
      <c r="CS12" s="19" t="s">
        <v>65</v>
      </c>
      <c r="CT12" s="20">
        <v>0.15</v>
      </c>
      <c r="CU12" s="19" t="s">
        <v>65</v>
      </c>
      <c r="CV12" s="20">
        <v>0.09</v>
      </c>
      <c r="CW12" s="19" t="s">
        <v>65</v>
      </c>
      <c r="CX12" s="20">
        <v>0.08</v>
      </c>
      <c r="CY12" s="19" t="s">
        <v>65</v>
      </c>
      <c r="CZ12" s="20">
        <v>7.0000000000000007E-2</v>
      </c>
      <c r="DA12" s="19" t="s">
        <v>65</v>
      </c>
      <c r="DB12" s="20">
        <v>0.1</v>
      </c>
      <c r="DC12" s="19" t="s">
        <v>65</v>
      </c>
      <c r="DD12" s="20">
        <v>0.15</v>
      </c>
      <c r="DE12" s="19" t="s">
        <v>65</v>
      </c>
      <c r="DF12" s="20">
        <v>0.14000000000000001</v>
      </c>
      <c r="DG12" s="19" t="s">
        <v>65</v>
      </c>
      <c r="DH12" s="20">
        <v>0.16</v>
      </c>
      <c r="DI12" s="19" t="s">
        <v>65</v>
      </c>
      <c r="DJ12" s="20">
        <v>0.14000000000000001</v>
      </c>
      <c r="DK12" s="19" t="s">
        <v>65</v>
      </c>
      <c r="DL12" s="20">
        <v>0.11</v>
      </c>
      <c r="DM12" s="19" t="s">
        <v>65</v>
      </c>
      <c r="DN12" s="20">
        <v>0.08</v>
      </c>
      <c r="DO12" s="19" t="s">
        <v>65</v>
      </c>
      <c r="DP12" s="20">
        <v>0.08</v>
      </c>
      <c r="DQ12" s="19" t="s">
        <v>65</v>
      </c>
      <c r="DR12" s="20">
        <v>7.0000000000000007E-2</v>
      </c>
      <c r="DS12" s="19" t="s">
        <v>65</v>
      </c>
      <c r="DT12" s="20">
        <v>0.09</v>
      </c>
      <c r="DU12" s="19" t="s">
        <v>65</v>
      </c>
      <c r="DV12" s="20">
        <v>0.09</v>
      </c>
      <c r="DW12" s="19" t="s">
        <v>65</v>
      </c>
      <c r="DX12" s="20">
        <v>0.1</v>
      </c>
      <c r="DY12" s="19" t="s">
        <v>65</v>
      </c>
      <c r="DZ12" s="20">
        <v>0.11</v>
      </c>
      <c r="EA12" s="19" t="s">
        <v>65</v>
      </c>
      <c r="EB12" s="50" t="s">
        <v>66</v>
      </c>
    </row>
    <row r="13" spans="1:132" ht="15.75">
      <c r="A13" s="127" t="s">
        <v>75</v>
      </c>
      <c r="B13" s="25">
        <v>1.66</v>
      </c>
      <c r="C13" s="21" t="s">
        <v>65</v>
      </c>
      <c r="D13" s="22">
        <v>2.1</v>
      </c>
      <c r="E13" s="21" t="s">
        <v>65</v>
      </c>
      <c r="F13" s="22">
        <v>2.34</v>
      </c>
      <c r="G13" s="21" t="s">
        <v>65</v>
      </c>
      <c r="H13" s="22">
        <v>2.62</v>
      </c>
      <c r="I13" s="21" t="s">
        <v>65</v>
      </c>
      <c r="J13" s="22">
        <v>3.24</v>
      </c>
      <c r="K13" s="21" t="s">
        <v>65</v>
      </c>
      <c r="L13" s="22">
        <v>3.32</v>
      </c>
      <c r="M13" s="21" t="s">
        <v>65</v>
      </c>
      <c r="N13" s="22">
        <v>3.5</v>
      </c>
      <c r="O13" s="21" t="s">
        <v>65</v>
      </c>
      <c r="P13" s="22">
        <v>3.42</v>
      </c>
      <c r="Q13" s="21" t="s">
        <v>65</v>
      </c>
      <c r="R13" s="22">
        <v>3.39</v>
      </c>
      <c r="S13" s="21" t="s">
        <v>65</v>
      </c>
      <c r="T13" s="22">
        <v>3.37</v>
      </c>
      <c r="U13" s="21" t="s">
        <v>65</v>
      </c>
      <c r="V13" s="22">
        <v>2.69</v>
      </c>
      <c r="W13" s="21" t="s">
        <v>65</v>
      </c>
      <c r="X13" s="22">
        <v>1.85</v>
      </c>
      <c r="Y13" s="21" t="s">
        <v>65</v>
      </c>
      <c r="Z13" s="22">
        <v>1.25</v>
      </c>
      <c r="AA13" s="21" t="s">
        <v>65</v>
      </c>
      <c r="AB13" s="22">
        <v>1.29</v>
      </c>
      <c r="AC13" s="21" t="s">
        <v>65</v>
      </c>
      <c r="AD13" s="22">
        <v>1.59</v>
      </c>
      <c r="AE13" s="21" t="s">
        <v>65</v>
      </c>
      <c r="AF13" s="22">
        <v>2.2000000000000002</v>
      </c>
      <c r="AG13" s="21" t="s">
        <v>65</v>
      </c>
      <c r="AH13" s="22">
        <v>2.86</v>
      </c>
      <c r="AI13" s="21" t="s">
        <v>65</v>
      </c>
      <c r="AJ13" s="22">
        <v>2.13</v>
      </c>
      <c r="AK13" s="21" t="s">
        <v>65</v>
      </c>
      <c r="AL13" s="22">
        <v>2.19</v>
      </c>
      <c r="AM13" s="21" t="s">
        <v>65</v>
      </c>
      <c r="AN13" s="22">
        <v>1.89</v>
      </c>
      <c r="AO13" s="21" t="s">
        <v>65</v>
      </c>
      <c r="AP13" s="22">
        <v>1.78</v>
      </c>
      <c r="AQ13" s="21" t="s">
        <v>65</v>
      </c>
      <c r="AR13" s="22">
        <v>2.86</v>
      </c>
      <c r="AS13" s="21" t="s">
        <v>65</v>
      </c>
      <c r="AT13" s="22">
        <v>2.72</v>
      </c>
      <c r="AU13" s="21" t="s">
        <v>65</v>
      </c>
      <c r="AV13" s="22">
        <v>3.32</v>
      </c>
      <c r="AW13" s="21" t="s">
        <v>65</v>
      </c>
      <c r="AX13" s="22">
        <v>3.04</v>
      </c>
      <c r="AY13" s="21" t="s">
        <v>65</v>
      </c>
      <c r="AZ13" s="22">
        <v>2.94</v>
      </c>
      <c r="BA13" s="21" t="s">
        <v>65</v>
      </c>
      <c r="BB13" s="22">
        <v>3.83</v>
      </c>
      <c r="BC13" s="21" t="s">
        <v>65</v>
      </c>
      <c r="BD13" s="22">
        <v>3.73</v>
      </c>
      <c r="BE13" s="21" t="s">
        <v>65</v>
      </c>
      <c r="BF13" s="22">
        <v>3.64</v>
      </c>
      <c r="BG13" s="21" t="s">
        <v>65</v>
      </c>
      <c r="BH13" s="22">
        <v>4.01</v>
      </c>
      <c r="BI13" s="21" t="s">
        <v>65</v>
      </c>
      <c r="BJ13" s="22">
        <v>3.33</v>
      </c>
      <c r="BK13" s="21" t="s">
        <v>65</v>
      </c>
      <c r="BL13" s="22">
        <v>1.93</v>
      </c>
      <c r="BM13" s="21" t="s">
        <v>65</v>
      </c>
      <c r="BN13" s="22">
        <v>2.42</v>
      </c>
      <c r="BO13" s="21" t="s">
        <v>65</v>
      </c>
      <c r="BP13" s="22">
        <v>2.65</v>
      </c>
      <c r="BQ13" s="21" t="s">
        <v>65</v>
      </c>
      <c r="BR13" s="22">
        <v>2.36</v>
      </c>
      <c r="BS13" s="21" t="s">
        <v>65</v>
      </c>
      <c r="BT13" s="22">
        <v>3.97</v>
      </c>
      <c r="BU13" s="21" t="s">
        <v>65</v>
      </c>
      <c r="BV13" s="22">
        <v>4.09</v>
      </c>
      <c r="BW13" s="21" t="s">
        <v>65</v>
      </c>
      <c r="BX13" s="22">
        <v>4.37</v>
      </c>
      <c r="BY13" s="21" t="s">
        <v>65</v>
      </c>
      <c r="BZ13" s="22">
        <v>5.3</v>
      </c>
      <c r="CA13" s="21" t="s">
        <v>65</v>
      </c>
      <c r="CB13" s="22">
        <v>1.6</v>
      </c>
      <c r="CC13" s="21" t="s">
        <v>65</v>
      </c>
      <c r="CD13" s="22">
        <v>-0.04</v>
      </c>
      <c r="CE13" s="21" t="s">
        <v>65</v>
      </c>
      <c r="CF13" s="22">
        <v>-1.1499999999999999</v>
      </c>
      <c r="CG13" s="21" t="s">
        <v>65</v>
      </c>
      <c r="CH13" s="22">
        <v>-1.62</v>
      </c>
      <c r="CI13" s="21" t="s">
        <v>65</v>
      </c>
      <c r="CJ13" s="22">
        <v>1.44</v>
      </c>
      <c r="CK13" s="21" t="s">
        <v>65</v>
      </c>
      <c r="CL13" s="22">
        <v>2.36</v>
      </c>
      <c r="CM13" s="21" t="s">
        <v>65</v>
      </c>
      <c r="CN13" s="22">
        <v>1.76</v>
      </c>
      <c r="CO13" s="21" t="s">
        <v>65</v>
      </c>
      <c r="CP13" s="22">
        <v>1.17</v>
      </c>
      <c r="CQ13" s="21" t="s">
        <v>65</v>
      </c>
      <c r="CR13" s="22">
        <v>1.27</v>
      </c>
      <c r="CS13" s="21" t="s">
        <v>65</v>
      </c>
      <c r="CT13" s="22">
        <v>2.14</v>
      </c>
      <c r="CU13" s="21" t="s">
        <v>65</v>
      </c>
      <c r="CV13" s="22">
        <v>3.43</v>
      </c>
      <c r="CW13" s="21" t="s">
        <v>65</v>
      </c>
      <c r="CX13" s="22">
        <v>3.75</v>
      </c>
      <c r="CY13" s="21" t="s">
        <v>65</v>
      </c>
      <c r="CZ13" s="22">
        <v>3.29</v>
      </c>
      <c r="DA13" s="21" t="s">
        <v>65</v>
      </c>
      <c r="DB13" s="22">
        <v>2.81</v>
      </c>
      <c r="DC13" s="21" t="s">
        <v>65</v>
      </c>
      <c r="DD13" s="22">
        <v>1.88</v>
      </c>
      <c r="DE13" s="21" t="s">
        <v>65</v>
      </c>
      <c r="DF13" s="22">
        <v>1.69</v>
      </c>
      <c r="DG13" s="21" t="s">
        <v>65</v>
      </c>
      <c r="DH13" s="22">
        <v>1.88</v>
      </c>
      <c r="DI13" s="21" t="s">
        <v>65</v>
      </c>
      <c r="DJ13" s="22">
        <v>1.68</v>
      </c>
      <c r="DK13" s="21" t="s">
        <v>65</v>
      </c>
      <c r="DL13" s="22">
        <v>1.39</v>
      </c>
      <c r="DM13" s="21" t="s">
        <v>65</v>
      </c>
      <c r="DN13" s="22">
        <v>1.55</v>
      </c>
      <c r="DO13" s="21" t="s">
        <v>65</v>
      </c>
      <c r="DP13" s="22">
        <v>1.23</v>
      </c>
      <c r="DQ13" s="21" t="s">
        <v>65</v>
      </c>
      <c r="DR13" s="22">
        <v>1.4</v>
      </c>
      <c r="DS13" s="21" t="s">
        <v>65</v>
      </c>
      <c r="DT13" s="22">
        <v>2.0499999999999998</v>
      </c>
      <c r="DU13" s="21" t="s">
        <v>65</v>
      </c>
      <c r="DV13" s="22">
        <v>1.78</v>
      </c>
      <c r="DW13" s="21" t="s">
        <v>65</v>
      </c>
      <c r="DX13" s="22">
        <v>1.24</v>
      </c>
      <c r="DY13" s="21" t="s">
        <v>65</v>
      </c>
      <c r="DZ13" s="22">
        <v>-0.06</v>
      </c>
      <c r="EA13" s="21" t="s">
        <v>65</v>
      </c>
      <c r="EB13" s="50" t="s">
        <v>66</v>
      </c>
    </row>
    <row r="14" spans="1:132" ht="15.75">
      <c r="A14" s="127" t="s">
        <v>77</v>
      </c>
      <c r="B14" s="25">
        <v>1904675</v>
      </c>
      <c r="C14" s="23" t="s">
        <v>65</v>
      </c>
      <c r="D14" s="24">
        <v>1932875</v>
      </c>
      <c r="E14" s="23" t="s">
        <v>65</v>
      </c>
      <c r="F14" s="24">
        <v>1954825</v>
      </c>
      <c r="G14" s="23" t="s">
        <v>65</v>
      </c>
      <c r="H14" s="24">
        <v>1983525</v>
      </c>
      <c r="I14" s="23" t="s">
        <v>65</v>
      </c>
      <c r="J14" s="24">
        <v>2013725</v>
      </c>
      <c r="K14" s="23" t="s">
        <v>65</v>
      </c>
      <c r="L14" s="24">
        <v>2033050</v>
      </c>
      <c r="M14" s="23" t="s">
        <v>65</v>
      </c>
      <c r="N14" s="24">
        <v>2052825</v>
      </c>
      <c r="O14" s="23" t="s">
        <v>65</v>
      </c>
      <c r="P14" s="24">
        <v>2071100</v>
      </c>
      <c r="Q14" s="23" t="s">
        <v>65</v>
      </c>
      <c r="R14" s="24">
        <v>2079850</v>
      </c>
      <c r="S14" s="23" t="s">
        <v>65</v>
      </c>
      <c r="T14" s="24">
        <v>2085200</v>
      </c>
      <c r="U14" s="23" t="s">
        <v>65</v>
      </c>
      <c r="V14" s="24">
        <v>2092800</v>
      </c>
      <c r="W14" s="23" t="s">
        <v>65</v>
      </c>
      <c r="X14" s="24">
        <v>2124775</v>
      </c>
      <c r="Y14" s="23" t="s">
        <v>65</v>
      </c>
      <c r="Z14" s="24">
        <v>2131150</v>
      </c>
      <c r="AA14" s="23" t="s">
        <v>65</v>
      </c>
      <c r="AB14" s="24">
        <v>2142025</v>
      </c>
      <c r="AC14" s="23" t="s">
        <v>65</v>
      </c>
      <c r="AD14" s="24">
        <v>2157000</v>
      </c>
      <c r="AE14" s="23" t="s">
        <v>65</v>
      </c>
      <c r="AF14" s="24">
        <v>2168600</v>
      </c>
      <c r="AG14" s="23" t="s">
        <v>65</v>
      </c>
      <c r="AH14" s="24">
        <v>2178125</v>
      </c>
      <c r="AI14" s="23" t="s">
        <v>65</v>
      </c>
      <c r="AJ14" s="24">
        <v>2202375</v>
      </c>
      <c r="AK14" s="23" t="s">
        <v>65</v>
      </c>
      <c r="AL14" s="24">
        <v>2234850</v>
      </c>
      <c r="AM14" s="23" t="s">
        <v>65</v>
      </c>
      <c r="AN14" s="24">
        <v>2252200</v>
      </c>
      <c r="AO14" s="23" t="s">
        <v>65</v>
      </c>
      <c r="AP14" s="24">
        <v>2274100</v>
      </c>
      <c r="AQ14" s="23" t="s">
        <v>65</v>
      </c>
      <c r="AR14" s="24">
        <v>2288875</v>
      </c>
      <c r="AS14" s="23" t="s">
        <v>65</v>
      </c>
      <c r="AT14" s="24">
        <v>2310750</v>
      </c>
      <c r="AU14" s="23" t="s">
        <v>65</v>
      </c>
      <c r="AV14" s="24">
        <v>2334450</v>
      </c>
      <c r="AW14" s="23" t="s">
        <v>65</v>
      </c>
      <c r="AX14" s="24">
        <v>2352300</v>
      </c>
      <c r="AY14" s="23" t="s">
        <v>65</v>
      </c>
      <c r="AZ14" s="24">
        <v>2377875</v>
      </c>
      <c r="BA14" s="23" t="s">
        <v>65</v>
      </c>
      <c r="BB14" s="24">
        <v>2396300</v>
      </c>
      <c r="BC14" s="23" t="s">
        <v>65</v>
      </c>
      <c r="BD14" s="24">
        <v>2405325</v>
      </c>
      <c r="BE14" s="23" t="s">
        <v>65</v>
      </c>
      <c r="BF14" s="24">
        <v>2432300</v>
      </c>
      <c r="BG14" s="23" t="s">
        <v>65</v>
      </c>
      <c r="BH14" s="24">
        <v>2445250</v>
      </c>
      <c r="BI14" s="23" t="s">
        <v>65</v>
      </c>
      <c r="BJ14" s="24">
        <v>2459525</v>
      </c>
      <c r="BK14" s="23" t="s">
        <v>65</v>
      </c>
      <c r="BL14" s="24">
        <v>2484600</v>
      </c>
      <c r="BM14" s="23" t="s">
        <v>65</v>
      </c>
      <c r="BN14" s="24">
        <v>2497675</v>
      </c>
      <c r="BO14" s="23" t="s">
        <v>65</v>
      </c>
      <c r="BP14" s="24">
        <v>2506150</v>
      </c>
      <c r="BQ14" s="23" t="s">
        <v>65</v>
      </c>
      <c r="BR14" s="24">
        <v>2517300</v>
      </c>
      <c r="BS14" s="23" t="s">
        <v>65</v>
      </c>
      <c r="BT14" s="24">
        <v>2520450</v>
      </c>
      <c r="BU14" s="23" t="s">
        <v>65</v>
      </c>
      <c r="BV14" s="24">
        <v>2515250</v>
      </c>
      <c r="BW14" s="23" t="s">
        <v>65</v>
      </c>
      <c r="BX14" s="24">
        <v>2519475</v>
      </c>
      <c r="BY14" s="23" t="s">
        <v>65</v>
      </c>
      <c r="BZ14" s="24">
        <v>2501275</v>
      </c>
      <c r="CA14" s="23" t="s">
        <v>65</v>
      </c>
      <c r="CB14" s="24">
        <v>2471175</v>
      </c>
      <c r="CC14" s="23" t="s">
        <v>65</v>
      </c>
      <c r="CD14" s="24">
        <v>2462700</v>
      </c>
      <c r="CE14" s="23" t="s">
        <v>65</v>
      </c>
      <c r="CF14" s="24">
        <v>2451600</v>
      </c>
      <c r="CG14" s="23" t="s">
        <v>65</v>
      </c>
      <c r="CH14" s="24">
        <v>2466475</v>
      </c>
      <c r="CI14" s="23" t="s">
        <v>65</v>
      </c>
      <c r="CJ14" s="24">
        <v>2466200</v>
      </c>
      <c r="CK14" s="23" t="s">
        <v>65</v>
      </c>
      <c r="CL14" s="24">
        <v>2479425</v>
      </c>
      <c r="CM14" s="23" t="s">
        <v>65</v>
      </c>
      <c r="CN14" s="24">
        <v>2499600</v>
      </c>
      <c r="CO14" s="23" t="s">
        <v>65</v>
      </c>
      <c r="CP14" s="24">
        <v>2515775</v>
      </c>
      <c r="CQ14" s="23" t="s">
        <v>65</v>
      </c>
      <c r="CR14" s="24">
        <v>2541525</v>
      </c>
      <c r="CS14" s="23" t="s">
        <v>65</v>
      </c>
      <c r="CT14" s="24">
        <v>2554275</v>
      </c>
      <c r="CU14" s="23" t="s">
        <v>65</v>
      </c>
      <c r="CV14" s="24">
        <v>2559425</v>
      </c>
      <c r="CW14" s="23" t="s">
        <v>65</v>
      </c>
      <c r="CX14" s="24">
        <v>2570550</v>
      </c>
      <c r="CY14" s="23" t="s">
        <v>65</v>
      </c>
      <c r="CZ14" s="24">
        <v>2579200</v>
      </c>
      <c r="DA14" s="23" t="s">
        <v>65</v>
      </c>
      <c r="DB14" s="24">
        <v>2596900</v>
      </c>
      <c r="DC14" s="23" t="s">
        <v>65</v>
      </c>
      <c r="DD14" s="24">
        <v>2605050</v>
      </c>
      <c r="DE14" s="23" t="s">
        <v>65</v>
      </c>
      <c r="DF14" s="24">
        <v>2617600</v>
      </c>
      <c r="DG14" s="23" t="s">
        <v>65</v>
      </c>
      <c r="DH14" s="24">
        <v>2630150</v>
      </c>
      <c r="DI14" s="23" t="s">
        <v>65</v>
      </c>
      <c r="DJ14" s="24">
        <v>2653425</v>
      </c>
      <c r="DK14" s="23" t="s">
        <v>65</v>
      </c>
      <c r="DL14" s="24">
        <v>2665100</v>
      </c>
      <c r="DM14" s="23" t="s">
        <v>65</v>
      </c>
      <c r="DN14" s="24">
        <v>2678325</v>
      </c>
      <c r="DO14" s="23" t="s">
        <v>65</v>
      </c>
      <c r="DP14" s="24">
        <v>2702850</v>
      </c>
      <c r="DQ14" s="23" t="s">
        <v>65</v>
      </c>
      <c r="DR14" s="24">
        <v>2711075</v>
      </c>
      <c r="DS14" s="23" t="s">
        <v>65</v>
      </c>
      <c r="DT14" s="24">
        <v>2728150</v>
      </c>
      <c r="DU14" s="23" t="s">
        <v>65</v>
      </c>
      <c r="DV14" s="24">
        <v>2749875</v>
      </c>
      <c r="DW14" s="23" t="s">
        <v>65</v>
      </c>
      <c r="DX14" s="24">
        <v>2779900</v>
      </c>
      <c r="DY14" s="23" t="s">
        <v>65</v>
      </c>
      <c r="DZ14" s="24">
        <v>2793275</v>
      </c>
    </row>
    <row r="15" spans="1:132" ht="15.75">
      <c r="A15" s="84" t="s">
        <v>126</v>
      </c>
      <c r="B15" s="85" t="s">
        <v>66</v>
      </c>
      <c r="C15" s="84" t="s">
        <v>65</v>
      </c>
      <c r="D15" s="85" t="s">
        <v>66</v>
      </c>
      <c r="E15" s="84" t="s">
        <v>65</v>
      </c>
      <c r="F15" s="85" t="s">
        <v>66</v>
      </c>
      <c r="G15" s="84" t="s">
        <v>65</v>
      </c>
      <c r="H15" s="85" t="s">
        <v>66</v>
      </c>
      <c r="I15" s="84" t="s">
        <v>65</v>
      </c>
      <c r="J15" s="85" t="s">
        <v>66</v>
      </c>
      <c r="K15" s="84" t="s">
        <v>65</v>
      </c>
      <c r="L15" s="85" t="s">
        <v>66</v>
      </c>
      <c r="M15" s="84" t="s">
        <v>65</v>
      </c>
      <c r="N15" s="85" t="s">
        <v>66</v>
      </c>
      <c r="O15" s="84" t="s">
        <v>65</v>
      </c>
      <c r="P15" s="85" t="s">
        <v>66</v>
      </c>
      <c r="Q15" s="84" t="s">
        <v>65</v>
      </c>
      <c r="R15" s="85" t="s">
        <v>66</v>
      </c>
      <c r="S15" s="84" t="s">
        <v>65</v>
      </c>
      <c r="T15" s="85" t="s">
        <v>66</v>
      </c>
      <c r="U15" s="84" t="s">
        <v>65</v>
      </c>
      <c r="V15" s="85" t="s">
        <v>66</v>
      </c>
      <c r="W15" s="84" t="s">
        <v>65</v>
      </c>
      <c r="X15" s="85" t="s">
        <v>66</v>
      </c>
      <c r="Y15" s="84" t="s">
        <v>65</v>
      </c>
      <c r="Z15" s="85" t="s">
        <v>66</v>
      </c>
      <c r="AA15" s="84" t="s">
        <v>65</v>
      </c>
      <c r="AB15" s="85" t="s">
        <v>66</v>
      </c>
      <c r="AC15" s="84" t="s">
        <v>65</v>
      </c>
      <c r="AD15" s="85" t="s">
        <v>66</v>
      </c>
      <c r="AE15" s="84" t="s">
        <v>65</v>
      </c>
      <c r="AF15" s="85" t="s">
        <v>66</v>
      </c>
      <c r="AG15" s="84" t="s">
        <v>65</v>
      </c>
      <c r="AH15" s="85" t="s">
        <v>66</v>
      </c>
      <c r="AI15" s="84" t="s">
        <v>65</v>
      </c>
      <c r="AJ15" s="85" t="s">
        <v>66</v>
      </c>
      <c r="AK15" s="84" t="s">
        <v>65</v>
      </c>
      <c r="AL15" s="85" t="s">
        <v>66</v>
      </c>
      <c r="AM15" s="84" t="s">
        <v>65</v>
      </c>
      <c r="AN15" s="85" t="s">
        <v>66</v>
      </c>
      <c r="AO15" s="84" t="s">
        <v>65</v>
      </c>
      <c r="AP15" s="85" t="s">
        <v>66</v>
      </c>
      <c r="AQ15" s="84" t="s">
        <v>65</v>
      </c>
      <c r="AR15" s="85" t="s">
        <v>66</v>
      </c>
      <c r="AS15" s="84" t="s">
        <v>65</v>
      </c>
      <c r="AT15" s="85" t="s">
        <v>66</v>
      </c>
      <c r="AU15" s="84" t="s">
        <v>65</v>
      </c>
      <c r="AV15" s="85" t="s">
        <v>66</v>
      </c>
      <c r="AW15" s="84" t="s">
        <v>65</v>
      </c>
      <c r="AX15" s="85">
        <v>106701.738</v>
      </c>
      <c r="AY15" s="84" t="s">
        <v>65</v>
      </c>
      <c r="AZ15" s="85">
        <v>106999.77</v>
      </c>
      <c r="BA15" s="84" t="s">
        <v>65</v>
      </c>
      <c r="BB15" s="85">
        <v>107306.13099999999</v>
      </c>
      <c r="BC15" s="84" t="s">
        <v>65</v>
      </c>
      <c r="BD15" s="85">
        <v>107615.497</v>
      </c>
      <c r="BE15" s="84" t="s">
        <v>65</v>
      </c>
      <c r="BF15" s="85">
        <v>107928.527</v>
      </c>
      <c r="BG15" s="84" t="s">
        <v>65</v>
      </c>
      <c r="BH15" s="85">
        <v>108246.318</v>
      </c>
      <c r="BI15" s="84" t="s">
        <v>65</v>
      </c>
      <c r="BJ15" s="85">
        <v>108577.054</v>
      </c>
      <c r="BK15" s="84" t="s">
        <v>65</v>
      </c>
      <c r="BL15" s="85">
        <v>108914.323</v>
      </c>
      <c r="BM15" s="84" t="s">
        <v>65</v>
      </c>
      <c r="BN15" s="85">
        <v>109257.74800000001</v>
      </c>
      <c r="BO15" s="84" t="s">
        <v>65</v>
      </c>
      <c r="BP15" s="85">
        <v>109607.93700000001</v>
      </c>
      <c r="BQ15" s="84" t="s">
        <v>65</v>
      </c>
      <c r="BR15" s="85">
        <v>109972.848</v>
      </c>
      <c r="BS15" s="84" t="s">
        <v>65</v>
      </c>
      <c r="BT15" s="85">
        <v>110344.039</v>
      </c>
      <c r="BU15" s="84" t="s">
        <v>65</v>
      </c>
      <c r="BV15" s="85">
        <v>110722.63499999999</v>
      </c>
      <c r="BW15" s="84" t="s">
        <v>65</v>
      </c>
      <c r="BX15" s="85">
        <v>111105.266</v>
      </c>
      <c r="BY15" s="84" t="s">
        <v>65</v>
      </c>
      <c r="BZ15" s="85">
        <v>111498.183</v>
      </c>
      <c r="CA15" s="84" t="s">
        <v>65</v>
      </c>
      <c r="CB15" s="85">
        <v>111891.534</v>
      </c>
      <c r="CC15" s="84" t="s">
        <v>65</v>
      </c>
      <c r="CD15" s="85">
        <v>112281.633</v>
      </c>
      <c r="CE15" s="84" t="s">
        <v>65</v>
      </c>
      <c r="CF15" s="85">
        <v>112663.80899999999</v>
      </c>
      <c r="CG15" s="84" t="s">
        <v>65</v>
      </c>
      <c r="CH15" s="85">
        <v>113042.69100000001</v>
      </c>
      <c r="CI15" s="84" t="s">
        <v>65</v>
      </c>
      <c r="CJ15" s="85">
        <v>113408.736</v>
      </c>
      <c r="CK15" s="84" t="s">
        <v>65</v>
      </c>
      <c r="CL15" s="85">
        <v>113764.977</v>
      </c>
      <c r="CM15" s="84" t="s">
        <v>65</v>
      </c>
      <c r="CN15" s="85">
        <v>114114.587</v>
      </c>
      <c r="CO15" s="84" t="s">
        <v>65</v>
      </c>
      <c r="CP15" s="85">
        <v>114468.031</v>
      </c>
      <c r="CQ15" s="84" t="s">
        <v>65</v>
      </c>
      <c r="CR15" s="85">
        <v>114818.95699999999</v>
      </c>
      <c r="CS15" s="84" t="s">
        <v>65</v>
      </c>
      <c r="CT15" s="85">
        <v>115168.163</v>
      </c>
      <c r="CU15" s="84" t="s">
        <v>65</v>
      </c>
      <c r="CV15" s="85">
        <v>115511.147</v>
      </c>
      <c r="CW15" s="84" t="s">
        <v>65</v>
      </c>
      <c r="CX15" s="85">
        <v>115857.912</v>
      </c>
      <c r="CY15" s="84" t="s">
        <v>65</v>
      </c>
      <c r="CZ15" s="85">
        <v>116202.202</v>
      </c>
      <c r="DA15" s="84" t="s">
        <v>65</v>
      </c>
      <c r="DB15" s="85">
        <v>116545.27099999999</v>
      </c>
      <c r="DC15" s="84" t="s">
        <v>65</v>
      </c>
      <c r="DD15" s="85">
        <v>116884.72500000001</v>
      </c>
      <c r="DE15" s="84" t="s">
        <v>65</v>
      </c>
      <c r="DF15" s="85">
        <v>117226.02899999999</v>
      </c>
      <c r="DG15" s="84" t="s">
        <v>65</v>
      </c>
      <c r="DH15" s="85">
        <v>117564.064</v>
      </c>
      <c r="DI15" s="84" t="s">
        <v>65</v>
      </c>
      <c r="DJ15" s="85">
        <v>117898.20299999999</v>
      </c>
      <c r="DK15" s="84" t="s">
        <v>65</v>
      </c>
      <c r="DL15" s="85">
        <v>118229.132</v>
      </c>
      <c r="DM15" s="84" t="s">
        <v>65</v>
      </c>
      <c r="DN15" s="85">
        <v>118564.077</v>
      </c>
      <c r="DO15" s="84" t="s">
        <v>65</v>
      </c>
      <c r="DP15" s="85">
        <v>118896.00900000001</v>
      </c>
      <c r="DQ15" s="84" t="s">
        <v>65</v>
      </c>
      <c r="DR15" s="85">
        <v>119224.84699999999</v>
      </c>
      <c r="DS15" s="84" t="s">
        <v>65</v>
      </c>
      <c r="DT15" s="85">
        <v>119550.17600000001</v>
      </c>
      <c r="DU15" s="84" t="s">
        <v>65</v>
      </c>
      <c r="DV15" s="85">
        <v>119879.58100000001</v>
      </c>
      <c r="DW15" s="84" t="s">
        <v>65</v>
      </c>
      <c r="DX15" s="85" t="s">
        <v>66</v>
      </c>
      <c r="DY15" s="84" t="s">
        <v>65</v>
      </c>
      <c r="DZ15" s="85" t="s">
        <v>66</v>
      </c>
    </row>
    <row r="16" spans="1:132" ht="15.75">
      <c r="A16" s="84" t="s">
        <v>127</v>
      </c>
      <c r="B16" s="85" t="s">
        <v>66</v>
      </c>
      <c r="C16" s="84" t="s">
        <v>65</v>
      </c>
      <c r="D16" s="85" t="s">
        <v>66</v>
      </c>
      <c r="E16" s="84" t="s">
        <v>65</v>
      </c>
      <c r="F16" s="85" t="s">
        <v>66</v>
      </c>
      <c r="G16" s="84" t="s">
        <v>65</v>
      </c>
      <c r="H16" s="85" t="s">
        <v>66</v>
      </c>
      <c r="I16" s="84" t="s">
        <v>65</v>
      </c>
      <c r="J16" s="85" t="s">
        <v>66</v>
      </c>
      <c r="K16" s="84" t="s">
        <v>65</v>
      </c>
      <c r="L16" s="85" t="s">
        <v>66</v>
      </c>
      <c r="M16" s="84" t="s">
        <v>65</v>
      </c>
      <c r="N16" s="85" t="s">
        <v>66</v>
      </c>
      <c r="O16" s="84" t="s">
        <v>65</v>
      </c>
      <c r="P16" s="85" t="s">
        <v>66</v>
      </c>
      <c r="Q16" s="84" t="s">
        <v>65</v>
      </c>
      <c r="R16" s="85" t="s">
        <v>66</v>
      </c>
      <c r="S16" s="84" t="s">
        <v>65</v>
      </c>
      <c r="T16" s="85" t="s">
        <v>66</v>
      </c>
      <c r="U16" s="84" t="s">
        <v>65</v>
      </c>
      <c r="V16" s="85" t="s">
        <v>66</v>
      </c>
      <c r="W16" s="84" t="s">
        <v>65</v>
      </c>
      <c r="X16" s="85" t="s">
        <v>66</v>
      </c>
      <c r="Y16" s="84" t="s">
        <v>65</v>
      </c>
      <c r="Z16" s="85" t="s">
        <v>66</v>
      </c>
      <c r="AA16" s="84" t="s">
        <v>65</v>
      </c>
      <c r="AB16" s="85" t="s">
        <v>66</v>
      </c>
      <c r="AC16" s="84" t="s">
        <v>65</v>
      </c>
      <c r="AD16" s="85" t="s">
        <v>66</v>
      </c>
      <c r="AE16" s="84" t="s">
        <v>65</v>
      </c>
      <c r="AF16" s="85" t="s">
        <v>66</v>
      </c>
      <c r="AG16" s="84" t="s">
        <v>65</v>
      </c>
      <c r="AH16" s="85" t="s">
        <v>66</v>
      </c>
      <c r="AI16" s="84" t="s">
        <v>65</v>
      </c>
      <c r="AJ16" s="85" t="s">
        <v>66</v>
      </c>
      <c r="AK16" s="84" t="s">
        <v>65</v>
      </c>
      <c r="AL16" s="85" t="s">
        <v>66</v>
      </c>
      <c r="AM16" s="84" t="s">
        <v>65</v>
      </c>
      <c r="AN16" s="85" t="s">
        <v>66</v>
      </c>
      <c r="AO16" s="84" t="s">
        <v>65</v>
      </c>
      <c r="AP16" s="85" t="s">
        <v>66</v>
      </c>
      <c r="AQ16" s="84" t="s">
        <v>65</v>
      </c>
      <c r="AR16" s="85" t="s">
        <v>66</v>
      </c>
      <c r="AS16" s="84" t="s">
        <v>65</v>
      </c>
      <c r="AT16" s="85" t="s">
        <v>66</v>
      </c>
      <c r="AU16" s="84" t="s">
        <v>65</v>
      </c>
      <c r="AV16" s="85" t="s">
        <v>66</v>
      </c>
      <c r="AW16" s="84" t="s">
        <v>65</v>
      </c>
      <c r="AX16" s="85">
        <v>43455.608999999997</v>
      </c>
      <c r="AY16" s="84" t="s">
        <v>65</v>
      </c>
      <c r="AZ16" s="85">
        <v>43527.777000000002</v>
      </c>
      <c r="BA16" s="84" t="s">
        <v>65</v>
      </c>
      <c r="BB16" s="85">
        <v>44417.29</v>
      </c>
      <c r="BC16" s="84" t="s">
        <v>65</v>
      </c>
      <c r="BD16" s="85">
        <v>44588.057000000001</v>
      </c>
      <c r="BE16" s="84" t="s">
        <v>65</v>
      </c>
      <c r="BF16" s="85">
        <v>44619.203000000001</v>
      </c>
      <c r="BG16" s="84" t="s">
        <v>65</v>
      </c>
      <c r="BH16" s="85">
        <v>44968.29</v>
      </c>
      <c r="BI16" s="84" t="s">
        <v>65</v>
      </c>
      <c r="BJ16" s="85">
        <v>45840.661</v>
      </c>
      <c r="BK16" s="84" t="s">
        <v>65</v>
      </c>
      <c r="BL16" s="85">
        <v>45938.512000000002</v>
      </c>
      <c r="BM16" s="84" t="s">
        <v>65</v>
      </c>
      <c r="BN16" s="85">
        <v>45652.430999999997</v>
      </c>
      <c r="BO16" s="84" t="s">
        <v>65</v>
      </c>
      <c r="BP16" s="85">
        <v>45936.228000000003</v>
      </c>
      <c r="BQ16" s="84" t="s">
        <v>65</v>
      </c>
      <c r="BR16" s="85">
        <v>46263.398999999998</v>
      </c>
      <c r="BS16" s="84" t="s">
        <v>65</v>
      </c>
      <c r="BT16" s="85">
        <v>47309.726000000002</v>
      </c>
      <c r="BU16" s="84" t="s">
        <v>65</v>
      </c>
      <c r="BV16" s="85">
        <v>46802.5</v>
      </c>
      <c r="BW16" s="84" t="s">
        <v>65</v>
      </c>
      <c r="BX16" s="85">
        <v>47263.167999999998</v>
      </c>
      <c r="BY16" s="84" t="s">
        <v>65</v>
      </c>
      <c r="BZ16" s="85">
        <v>47382.171000000002</v>
      </c>
      <c r="CA16" s="84" t="s">
        <v>65</v>
      </c>
      <c r="CB16" s="85">
        <v>47073.036999999997</v>
      </c>
      <c r="CC16" s="84" t="s">
        <v>65</v>
      </c>
      <c r="CD16" s="85">
        <v>47248.527000000002</v>
      </c>
      <c r="CE16" s="84" t="s">
        <v>65</v>
      </c>
      <c r="CF16" s="85">
        <v>47764.097000000002</v>
      </c>
      <c r="CG16" s="84" t="s">
        <v>65</v>
      </c>
      <c r="CH16" s="85">
        <v>49052.771000000001</v>
      </c>
      <c r="CI16" s="84" t="s">
        <v>65</v>
      </c>
      <c r="CJ16" s="85">
        <v>49293.987000000001</v>
      </c>
      <c r="CK16" s="84" t="s">
        <v>65</v>
      </c>
      <c r="CL16" s="85">
        <v>48373.624000000003</v>
      </c>
      <c r="CM16" s="84" t="s">
        <v>65</v>
      </c>
      <c r="CN16" s="85">
        <v>49443.762000000002</v>
      </c>
      <c r="CO16" s="84" t="s">
        <v>65</v>
      </c>
      <c r="CP16" s="85">
        <v>49519.758999999998</v>
      </c>
      <c r="CQ16" s="84" t="s">
        <v>65</v>
      </c>
      <c r="CR16" s="85">
        <v>48716.332000000002</v>
      </c>
      <c r="CS16" s="84" t="s">
        <v>65</v>
      </c>
      <c r="CT16" s="85">
        <v>48732.419000000002</v>
      </c>
      <c r="CU16" s="84" t="s">
        <v>65</v>
      </c>
      <c r="CV16" s="85">
        <v>49784.949000000001</v>
      </c>
      <c r="CW16" s="84" t="s">
        <v>65</v>
      </c>
      <c r="CX16" s="85">
        <v>50420.322</v>
      </c>
      <c r="CY16" s="84" t="s">
        <v>65</v>
      </c>
      <c r="CZ16" s="85">
        <v>51138.169000000002</v>
      </c>
      <c r="DA16" s="84" t="s">
        <v>65</v>
      </c>
      <c r="DB16" s="85">
        <v>50445.696000000004</v>
      </c>
      <c r="DC16" s="84" t="s">
        <v>65</v>
      </c>
      <c r="DD16" s="85">
        <v>51765.19</v>
      </c>
      <c r="DE16" s="84" t="s">
        <v>65</v>
      </c>
      <c r="DF16" s="85">
        <v>52249.553999999996</v>
      </c>
      <c r="DG16" s="84" t="s">
        <v>65</v>
      </c>
      <c r="DH16" s="85">
        <v>51584.355000000003</v>
      </c>
      <c r="DI16" s="84" t="s">
        <v>65</v>
      </c>
      <c r="DJ16" s="85">
        <v>51061.902000000002</v>
      </c>
      <c r="DK16" s="84" t="s">
        <v>65</v>
      </c>
      <c r="DL16" s="85">
        <v>52156.7</v>
      </c>
      <c r="DM16" s="84" t="s">
        <v>65</v>
      </c>
      <c r="DN16" s="85">
        <v>52309.334999999999</v>
      </c>
      <c r="DO16" s="84" t="s">
        <v>65</v>
      </c>
      <c r="DP16" s="85">
        <v>52675.784</v>
      </c>
      <c r="DQ16" s="84" t="s">
        <v>65</v>
      </c>
      <c r="DR16" s="85">
        <v>51790.637000000002</v>
      </c>
      <c r="DS16" s="84" t="s">
        <v>65</v>
      </c>
      <c r="DT16" s="85">
        <v>52084.224999999999</v>
      </c>
      <c r="DU16" s="84" t="s">
        <v>65</v>
      </c>
      <c r="DV16" s="85">
        <v>52448.71</v>
      </c>
      <c r="DW16" s="84" t="s">
        <v>65</v>
      </c>
      <c r="DX16" s="85" t="s">
        <v>66</v>
      </c>
      <c r="DY16" s="84" t="s">
        <v>65</v>
      </c>
      <c r="DZ16" s="85" t="s">
        <v>66</v>
      </c>
    </row>
    <row r="17" spans="1:132" ht="15.75">
      <c r="A17" s="128" t="s">
        <v>128</v>
      </c>
      <c r="B17" s="87">
        <v>278103</v>
      </c>
      <c r="C17" s="86" t="s">
        <v>65</v>
      </c>
      <c r="D17" s="87">
        <v>278864</v>
      </c>
      <c r="E17" s="86" t="s">
        <v>65</v>
      </c>
      <c r="F17" s="87">
        <v>279751</v>
      </c>
      <c r="G17" s="86" t="s">
        <v>65</v>
      </c>
      <c r="H17" s="87">
        <v>280592</v>
      </c>
      <c r="I17" s="86" t="s">
        <v>65</v>
      </c>
      <c r="J17" s="87">
        <v>281304</v>
      </c>
      <c r="K17" s="86" t="s">
        <v>65</v>
      </c>
      <c r="L17" s="87">
        <v>282002</v>
      </c>
      <c r="M17" s="86" t="s">
        <v>65</v>
      </c>
      <c r="N17" s="87">
        <v>282769</v>
      </c>
      <c r="O17" s="86" t="s">
        <v>65</v>
      </c>
      <c r="P17" s="87">
        <v>283518</v>
      </c>
      <c r="Q17" s="86" t="s">
        <v>65</v>
      </c>
      <c r="R17" s="87">
        <v>284169</v>
      </c>
      <c r="S17" s="86" t="s">
        <v>65</v>
      </c>
      <c r="T17" s="87">
        <v>284838</v>
      </c>
      <c r="U17" s="86" t="s">
        <v>65</v>
      </c>
      <c r="V17" s="87">
        <v>285584</v>
      </c>
      <c r="W17" s="86" t="s">
        <v>65</v>
      </c>
      <c r="X17" s="87">
        <v>286311</v>
      </c>
      <c r="Y17" s="86" t="s">
        <v>65</v>
      </c>
      <c r="Z17" s="87">
        <v>286935</v>
      </c>
      <c r="AA17" s="86" t="s">
        <v>65</v>
      </c>
      <c r="AB17" s="87">
        <v>287574</v>
      </c>
      <c r="AC17" s="86" t="s">
        <v>65</v>
      </c>
      <c r="AD17" s="87">
        <v>288303</v>
      </c>
      <c r="AE17" s="86" t="s">
        <v>65</v>
      </c>
      <c r="AF17" s="87">
        <v>289007</v>
      </c>
      <c r="AG17" s="86" t="s">
        <v>65</v>
      </c>
      <c r="AH17" s="87">
        <v>289609</v>
      </c>
      <c r="AI17" s="86" t="s">
        <v>65</v>
      </c>
      <c r="AJ17" s="87">
        <v>290253</v>
      </c>
      <c r="AK17" s="86" t="s">
        <v>65</v>
      </c>
      <c r="AL17" s="87">
        <v>290974</v>
      </c>
      <c r="AM17" s="86" t="s">
        <v>65</v>
      </c>
      <c r="AN17" s="87">
        <v>291669</v>
      </c>
      <c r="AO17" s="86" t="s">
        <v>65</v>
      </c>
      <c r="AP17" s="87">
        <v>292237</v>
      </c>
      <c r="AQ17" s="86" t="s">
        <v>65</v>
      </c>
      <c r="AR17" s="87">
        <v>292875</v>
      </c>
      <c r="AS17" s="86" t="s">
        <v>65</v>
      </c>
      <c r="AT17" s="87">
        <v>293603</v>
      </c>
      <c r="AU17" s="86" t="s">
        <v>65</v>
      </c>
      <c r="AV17" s="87">
        <v>294334</v>
      </c>
      <c r="AW17" s="86" t="s">
        <v>65</v>
      </c>
      <c r="AX17" s="87">
        <v>294957</v>
      </c>
      <c r="AY17" s="86" t="s">
        <v>65</v>
      </c>
      <c r="AZ17" s="87">
        <v>295588</v>
      </c>
      <c r="BA17" s="86" t="s">
        <v>65</v>
      </c>
      <c r="BB17" s="87">
        <v>296340</v>
      </c>
      <c r="BC17" s="86" t="s">
        <v>65</v>
      </c>
      <c r="BD17" s="87">
        <v>297086</v>
      </c>
      <c r="BE17" s="86" t="s">
        <v>65</v>
      </c>
      <c r="BF17" s="87">
        <v>297736</v>
      </c>
      <c r="BG17" s="86" t="s">
        <v>65</v>
      </c>
      <c r="BH17" s="87">
        <v>298408</v>
      </c>
      <c r="BI17" s="86" t="s">
        <v>65</v>
      </c>
      <c r="BJ17" s="87">
        <v>299180</v>
      </c>
      <c r="BK17" s="86" t="s">
        <v>65</v>
      </c>
      <c r="BL17" s="87">
        <v>299946</v>
      </c>
      <c r="BM17" s="86" t="s">
        <v>65</v>
      </c>
      <c r="BN17" s="87">
        <v>300609</v>
      </c>
      <c r="BO17" s="86" t="s">
        <v>65</v>
      </c>
      <c r="BP17" s="87">
        <v>301284</v>
      </c>
      <c r="BQ17" s="86" t="s">
        <v>65</v>
      </c>
      <c r="BR17" s="87">
        <v>302062</v>
      </c>
      <c r="BS17" s="86" t="s">
        <v>65</v>
      </c>
      <c r="BT17" s="87">
        <v>302829</v>
      </c>
      <c r="BU17" s="86" t="s">
        <v>65</v>
      </c>
      <c r="BV17" s="87">
        <v>303494</v>
      </c>
      <c r="BW17" s="86" t="s">
        <v>65</v>
      </c>
      <c r="BX17" s="87">
        <v>304160</v>
      </c>
      <c r="BY17" s="86" t="s">
        <v>65</v>
      </c>
      <c r="BZ17" s="87">
        <v>304902</v>
      </c>
      <c r="CA17" s="86" t="s">
        <v>65</v>
      </c>
      <c r="CB17" s="87">
        <v>305616</v>
      </c>
      <c r="CC17" s="86" t="s">
        <v>65</v>
      </c>
      <c r="CD17" s="87">
        <v>306237</v>
      </c>
      <c r="CE17" s="86" t="s">
        <v>65</v>
      </c>
      <c r="CF17" s="87">
        <v>306866</v>
      </c>
      <c r="CG17" s="86" t="s">
        <v>65</v>
      </c>
      <c r="CH17" s="87">
        <v>307573</v>
      </c>
      <c r="CI17" s="86" t="s">
        <v>65</v>
      </c>
      <c r="CJ17" s="87">
        <v>308285</v>
      </c>
      <c r="CK17" s="86" t="s">
        <v>65</v>
      </c>
      <c r="CL17" s="87">
        <v>308900</v>
      </c>
      <c r="CM17" s="86" t="s">
        <v>65</v>
      </c>
      <c r="CN17" s="87">
        <v>309457</v>
      </c>
      <c r="CO17" s="86" t="s">
        <v>65</v>
      </c>
      <c r="CP17" s="87">
        <v>310067</v>
      </c>
      <c r="CQ17" s="86" t="s">
        <v>65</v>
      </c>
      <c r="CR17" s="87">
        <v>310680</v>
      </c>
      <c r="CS17" s="86" t="s">
        <v>65</v>
      </c>
      <c r="CT17" s="87">
        <v>311191</v>
      </c>
      <c r="CU17" s="86" t="s">
        <v>65</v>
      </c>
      <c r="CV17" s="87">
        <v>311708</v>
      </c>
      <c r="CW17" s="86" t="s">
        <v>65</v>
      </c>
      <c r="CX17" s="87">
        <v>312321</v>
      </c>
      <c r="CY17" s="86" t="s">
        <v>65</v>
      </c>
      <c r="CZ17" s="87">
        <v>312915</v>
      </c>
      <c r="DA17" s="86" t="s">
        <v>65</v>
      </c>
      <c r="DB17" s="87">
        <v>313407</v>
      </c>
      <c r="DC17" s="86" t="s">
        <v>65</v>
      </c>
      <c r="DD17" s="87">
        <v>313920</v>
      </c>
      <c r="DE17" s="86" t="s">
        <v>65</v>
      </c>
      <c r="DF17" s="87">
        <v>314532</v>
      </c>
      <c r="DG17" s="86" t="s">
        <v>65</v>
      </c>
      <c r="DH17" s="87">
        <v>315125</v>
      </c>
      <c r="DI17" s="86" t="s">
        <v>65</v>
      </c>
      <c r="DJ17" s="87">
        <v>315620</v>
      </c>
      <c r="DK17" s="86" t="s">
        <v>65</v>
      </c>
      <c r="DL17" s="87">
        <v>316140</v>
      </c>
      <c r="DM17" s="86" t="s">
        <v>65</v>
      </c>
      <c r="DN17" s="87">
        <v>316754</v>
      </c>
      <c r="DO17" s="86" t="s">
        <v>65</v>
      </c>
      <c r="DP17" s="87">
        <v>317765</v>
      </c>
      <c r="DQ17" s="86" t="s">
        <v>65</v>
      </c>
      <c r="DR17" s="87">
        <v>318288</v>
      </c>
      <c r="DS17" s="86" t="s">
        <v>65</v>
      </c>
      <c r="DT17" s="87">
        <v>318833</v>
      </c>
      <c r="DU17" s="86" t="s">
        <v>65</v>
      </c>
      <c r="DV17" s="87">
        <v>319470</v>
      </c>
      <c r="DW17" s="86" t="s">
        <v>65</v>
      </c>
      <c r="DX17" s="87">
        <v>320100</v>
      </c>
      <c r="DY17" s="86" t="s">
        <v>65</v>
      </c>
      <c r="DZ17" s="87">
        <v>320623</v>
      </c>
    </row>
    <row r="18" spans="1:132" ht="15.75">
      <c r="A18" s="129" t="s">
        <v>129</v>
      </c>
      <c r="B18" s="131" t="s">
        <v>130</v>
      </c>
      <c r="C18" s="83"/>
      <c r="D18" s="49"/>
      <c r="E18" s="83"/>
      <c r="F18" s="49"/>
      <c r="G18" s="83"/>
      <c r="H18" s="49"/>
      <c r="I18" s="83"/>
      <c r="J18" s="49"/>
      <c r="K18" s="83"/>
      <c r="L18" s="49"/>
      <c r="M18" s="83"/>
      <c r="N18" s="49"/>
      <c r="O18" s="83"/>
      <c r="P18" s="49"/>
      <c r="Q18" s="83"/>
      <c r="R18" s="49"/>
      <c r="S18" s="83"/>
      <c r="T18" s="49"/>
      <c r="U18" s="83"/>
      <c r="V18" s="49"/>
      <c r="W18" s="83"/>
      <c r="X18" s="49"/>
      <c r="Y18" s="83"/>
      <c r="Z18" s="49"/>
      <c r="AA18" s="83"/>
      <c r="AB18" s="49"/>
      <c r="AC18" s="83"/>
      <c r="AD18" s="49"/>
      <c r="AE18" s="83"/>
      <c r="AF18" s="49"/>
      <c r="AG18" s="83"/>
      <c r="AH18" s="49"/>
      <c r="AI18" s="83"/>
      <c r="AJ18" s="49"/>
      <c r="AK18" s="83"/>
      <c r="AL18" s="49"/>
      <c r="AM18" s="83"/>
      <c r="AN18" s="49"/>
      <c r="AO18" s="83"/>
      <c r="AP18" s="49"/>
      <c r="AQ18" s="83"/>
      <c r="AR18" s="49"/>
      <c r="AS18" s="83"/>
      <c r="AT18" s="49"/>
      <c r="AU18" s="83"/>
      <c r="AV18" s="49"/>
      <c r="AW18" s="83"/>
      <c r="AX18" s="49"/>
      <c r="AY18" s="83"/>
      <c r="AZ18" s="49"/>
      <c r="BA18" s="83"/>
      <c r="BB18" s="49"/>
      <c r="BC18" s="83"/>
      <c r="BD18" s="49"/>
      <c r="BE18" s="83"/>
      <c r="BF18" s="49"/>
      <c r="BG18" s="83"/>
      <c r="BH18" s="49"/>
      <c r="BI18" s="83"/>
      <c r="BJ18" s="49"/>
      <c r="BK18" s="83"/>
      <c r="BL18" s="49"/>
      <c r="BM18" s="83"/>
      <c r="BN18" s="49"/>
      <c r="BO18" s="83"/>
      <c r="BP18" s="49"/>
      <c r="BQ18" s="83"/>
      <c r="BR18" s="49"/>
      <c r="BS18" s="83"/>
      <c r="BT18" s="49"/>
      <c r="BU18" s="83"/>
      <c r="BV18" s="49"/>
      <c r="BW18" s="83"/>
      <c r="BX18" s="49"/>
      <c r="BY18" s="83"/>
      <c r="BZ18" s="49"/>
      <c r="CA18" s="83"/>
      <c r="CB18" s="49"/>
      <c r="CC18" s="83"/>
      <c r="CD18" s="49"/>
      <c r="CE18" s="83"/>
      <c r="CF18" s="49"/>
      <c r="CG18" s="83"/>
      <c r="CH18" s="49"/>
      <c r="CI18" s="83"/>
      <c r="CJ18" s="49"/>
      <c r="CK18" s="83"/>
      <c r="CL18" s="49"/>
      <c r="CM18" s="83"/>
      <c r="CN18" s="49"/>
      <c r="CO18" s="83"/>
      <c r="CP18" s="49"/>
      <c r="CQ18" s="83"/>
      <c r="CR18" s="49"/>
      <c r="CS18" s="83"/>
      <c r="CT18" s="49"/>
      <c r="CU18" s="83"/>
      <c r="CV18" s="49"/>
      <c r="CW18" s="83"/>
      <c r="CX18" s="49"/>
      <c r="CY18" s="83"/>
      <c r="CZ18" s="49"/>
      <c r="DA18" s="83"/>
      <c r="DB18" s="49"/>
      <c r="DC18" s="83"/>
      <c r="DD18" s="49"/>
      <c r="DE18" s="83"/>
      <c r="DF18" s="49"/>
      <c r="DG18" s="83"/>
      <c r="DH18" s="49"/>
      <c r="DI18" s="83"/>
      <c r="DJ18" s="49"/>
      <c r="DK18" s="83"/>
      <c r="DL18" s="49"/>
      <c r="DM18" s="83"/>
      <c r="DN18" s="49"/>
      <c r="DO18" s="83"/>
      <c r="DP18" s="49"/>
      <c r="DQ18" s="83"/>
      <c r="DR18" s="49"/>
      <c r="DS18" s="83"/>
      <c r="DT18" s="49"/>
      <c r="DU18" s="83"/>
      <c r="DV18" s="49"/>
      <c r="DW18" s="83"/>
      <c r="DX18" s="49"/>
      <c r="DY18" s="83"/>
      <c r="DZ18" s="49"/>
    </row>
    <row r="19" spans="1:132" ht="15.75">
      <c r="A19" s="96" t="s">
        <v>134</v>
      </c>
      <c r="B19" s="87">
        <v>2428369.1444999999</v>
      </c>
      <c r="C19" s="86" t="s">
        <v>65</v>
      </c>
      <c r="D19" s="87">
        <v>2419283.30975</v>
      </c>
      <c r="E19" s="86" t="s">
        <v>65</v>
      </c>
      <c r="F19" s="87">
        <v>2449766.1515000002</v>
      </c>
      <c r="G19" s="86" t="s">
        <v>65</v>
      </c>
      <c r="H19" s="87">
        <v>2479176.67625</v>
      </c>
      <c r="I19" s="86" t="s">
        <v>65</v>
      </c>
      <c r="J19" s="87">
        <v>2530370.21</v>
      </c>
      <c r="K19" s="86" t="s">
        <v>65</v>
      </c>
      <c r="L19" s="87">
        <v>2572033.7225000001</v>
      </c>
      <c r="M19" s="86" t="s">
        <v>65</v>
      </c>
      <c r="N19" s="87">
        <v>2587357.2949999999</v>
      </c>
      <c r="O19" s="86" t="s">
        <v>65</v>
      </c>
      <c r="P19" s="87">
        <v>2578136.7650000001</v>
      </c>
      <c r="Q19" s="86" t="s">
        <v>65</v>
      </c>
      <c r="R19" s="87">
        <v>2562724.6850000001</v>
      </c>
      <c r="S19" s="86" t="s">
        <v>65</v>
      </c>
      <c r="T19" s="87">
        <v>2553968.42</v>
      </c>
      <c r="U19" s="86" t="s">
        <v>65</v>
      </c>
      <c r="V19" s="87">
        <v>2561551.15</v>
      </c>
      <c r="W19" s="86" t="s">
        <v>65</v>
      </c>
      <c r="X19" s="87">
        <v>2554986.14</v>
      </c>
      <c r="Y19" s="86" t="s">
        <v>65</v>
      </c>
      <c r="Z19" s="87">
        <v>2535578.2000000002</v>
      </c>
      <c r="AA19" s="86" t="s">
        <v>65</v>
      </c>
      <c r="AB19" s="87">
        <v>2556692.4824999999</v>
      </c>
      <c r="AC19" s="86" t="s">
        <v>65</v>
      </c>
      <c r="AD19" s="87">
        <v>2574862.42</v>
      </c>
      <c r="AE19" s="86" t="s">
        <v>65</v>
      </c>
      <c r="AF19" s="87">
        <v>2579576.5024999999</v>
      </c>
      <c r="AG19" s="86" t="s">
        <v>65</v>
      </c>
      <c r="AH19" s="87">
        <v>2585340.39</v>
      </c>
      <c r="AI19" s="86" t="s">
        <v>65</v>
      </c>
      <c r="AJ19" s="87">
        <v>2593074.1575000002</v>
      </c>
      <c r="AK19" s="86" t="s">
        <v>65</v>
      </c>
      <c r="AL19" s="87">
        <v>2592091.0950000002</v>
      </c>
      <c r="AM19" s="86" t="s">
        <v>65</v>
      </c>
      <c r="AN19" s="87">
        <v>2622854.33</v>
      </c>
      <c r="AO19" s="86" t="s">
        <v>65</v>
      </c>
      <c r="AP19" s="87">
        <v>2663484.62</v>
      </c>
      <c r="AQ19" s="86" t="s">
        <v>65</v>
      </c>
      <c r="AR19" s="87">
        <v>2698708.2850000001</v>
      </c>
      <c r="AS19" s="86" t="s">
        <v>65</v>
      </c>
      <c r="AT19" s="87">
        <v>2703494.5674999999</v>
      </c>
      <c r="AU19" s="86" t="s">
        <v>65</v>
      </c>
      <c r="AV19" s="87">
        <v>2744494.4424999999</v>
      </c>
      <c r="AW19" s="86" t="s">
        <v>65</v>
      </c>
      <c r="AX19" s="87">
        <v>2762263.9725000001</v>
      </c>
      <c r="AY19" s="86" t="s">
        <v>65</v>
      </c>
      <c r="AZ19" s="87">
        <v>2762854.3574999999</v>
      </c>
      <c r="BA19" s="86" t="s">
        <v>65</v>
      </c>
      <c r="BB19" s="87">
        <v>2796225.7250000001</v>
      </c>
      <c r="BC19" s="86" t="s">
        <v>65</v>
      </c>
      <c r="BD19" s="87">
        <v>2842169.8824999998</v>
      </c>
      <c r="BE19" s="86" t="s">
        <v>65</v>
      </c>
      <c r="BF19" s="87">
        <v>2893050.94</v>
      </c>
      <c r="BG19" s="86" t="s">
        <v>65</v>
      </c>
      <c r="BH19" s="87">
        <v>2931842.5074999998</v>
      </c>
      <c r="BI19" s="86" t="s">
        <v>65</v>
      </c>
      <c r="BJ19" s="87">
        <v>2944065.9224999999</v>
      </c>
      <c r="BK19" s="86" t="s">
        <v>65</v>
      </c>
      <c r="BL19" s="87">
        <v>2951941.0825</v>
      </c>
      <c r="BM19" s="86" t="s">
        <v>65</v>
      </c>
      <c r="BN19" s="87">
        <v>2984287.9824999999</v>
      </c>
      <c r="BO19" s="86" t="s">
        <v>65</v>
      </c>
      <c r="BP19" s="87">
        <v>3015314.415</v>
      </c>
      <c r="BQ19" s="86" t="s">
        <v>65</v>
      </c>
      <c r="BR19" s="87">
        <v>3032447.5</v>
      </c>
      <c r="BS19" s="86" t="s">
        <v>65</v>
      </c>
      <c r="BT19" s="87">
        <v>3055997.5449999999</v>
      </c>
      <c r="BU19" s="86" t="s">
        <v>65</v>
      </c>
      <c r="BV19" s="87">
        <v>3059140.21</v>
      </c>
      <c r="BW19" s="86" t="s">
        <v>65</v>
      </c>
      <c r="BX19" s="87">
        <v>3077171.2974999999</v>
      </c>
      <c r="BY19" s="86" t="s">
        <v>65</v>
      </c>
      <c r="BZ19" s="87">
        <v>3075070.5825</v>
      </c>
      <c r="CA19" s="86" t="s">
        <v>65</v>
      </c>
      <c r="CB19" s="87">
        <v>3016762.8925000001</v>
      </c>
      <c r="CC19" s="86" t="s">
        <v>65</v>
      </c>
      <c r="CD19" s="87">
        <v>2900702.4325000001</v>
      </c>
      <c r="CE19" s="86" t="s">
        <v>65</v>
      </c>
      <c r="CF19" s="87">
        <v>2871140.61</v>
      </c>
      <c r="CG19" s="86" t="s">
        <v>65</v>
      </c>
      <c r="CH19" s="87">
        <v>2930765.5225</v>
      </c>
      <c r="CI19" s="86" t="s">
        <v>65</v>
      </c>
      <c r="CJ19" s="87">
        <v>2979954.2574999998</v>
      </c>
      <c r="CK19" s="86" t="s">
        <v>65</v>
      </c>
      <c r="CL19" s="87">
        <v>3019471.23</v>
      </c>
      <c r="CM19" s="86" t="s">
        <v>65</v>
      </c>
      <c r="CN19" s="87">
        <v>3060329.85</v>
      </c>
      <c r="CO19" s="86" t="s">
        <v>65</v>
      </c>
      <c r="CP19" s="87">
        <v>3088811.0225</v>
      </c>
      <c r="CQ19" s="86" t="s">
        <v>65</v>
      </c>
      <c r="CR19" s="87">
        <v>3112735.98</v>
      </c>
      <c r="CS19" s="86" t="s">
        <v>65</v>
      </c>
      <c r="CT19" s="87">
        <v>3145151.76</v>
      </c>
      <c r="CU19" s="86" t="s">
        <v>65</v>
      </c>
      <c r="CV19" s="87">
        <v>3172571.5249999999</v>
      </c>
      <c r="CW19" s="86" t="s">
        <v>65</v>
      </c>
      <c r="CX19" s="87">
        <v>3218195.6724999999</v>
      </c>
      <c r="CY19" s="86" t="s">
        <v>65</v>
      </c>
      <c r="CZ19" s="87">
        <v>3242223.5024999999</v>
      </c>
      <c r="DA19" s="86" t="s">
        <v>65</v>
      </c>
      <c r="DB19" s="87">
        <v>3264152.5924999998</v>
      </c>
      <c r="DC19" s="86" t="s">
        <v>65</v>
      </c>
      <c r="DD19" s="87">
        <v>3316088.3374999999</v>
      </c>
      <c r="DE19" s="86" t="s">
        <v>65</v>
      </c>
      <c r="DF19" s="87">
        <v>3323792.0150000001</v>
      </c>
      <c r="DG19" s="86" t="s">
        <v>65</v>
      </c>
      <c r="DH19" s="87">
        <v>3353486.7725</v>
      </c>
      <c r="DI19" s="86" t="s">
        <v>65</v>
      </c>
      <c r="DJ19" s="87">
        <v>3370282.2250000001</v>
      </c>
      <c r="DK19" s="86" t="s">
        <v>65</v>
      </c>
      <c r="DL19" s="87">
        <v>3340662.9624999999</v>
      </c>
      <c r="DM19" s="86" t="s">
        <v>65</v>
      </c>
      <c r="DN19" s="87">
        <v>3377855.5074999998</v>
      </c>
      <c r="DO19" s="86" t="s">
        <v>65</v>
      </c>
      <c r="DP19" s="87">
        <v>3388465.42</v>
      </c>
      <c r="DQ19" s="86" t="s">
        <v>65</v>
      </c>
      <c r="DR19" s="87">
        <v>3399873.2349999999</v>
      </c>
      <c r="DS19" s="86" t="s">
        <v>65</v>
      </c>
      <c r="DT19" s="87">
        <v>3434783.9775</v>
      </c>
      <c r="DU19" s="86" t="s">
        <v>65</v>
      </c>
      <c r="DV19" s="87">
        <v>3452999.1475</v>
      </c>
      <c r="DW19" s="86" t="s">
        <v>65</v>
      </c>
      <c r="DX19" s="87">
        <v>3476408.5150000001</v>
      </c>
      <c r="DY19" s="86" t="s">
        <v>65</v>
      </c>
      <c r="DZ19" s="87" t="s">
        <v>66</v>
      </c>
    </row>
    <row r="20" spans="1:132" ht="15.75">
      <c r="A20" s="96" t="s">
        <v>133</v>
      </c>
      <c r="B20" s="87">
        <v>1296692.5519999999</v>
      </c>
      <c r="C20" s="86" t="s">
        <v>65</v>
      </c>
      <c r="D20" s="87">
        <v>1357894.14225</v>
      </c>
      <c r="E20" s="86" t="s">
        <v>65</v>
      </c>
      <c r="F20" s="87">
        <v>1416733.0407499999</v>
      </c>
      <c r="G20" s="86" t="s">
        <v>65</v>
      </c>
      <c r="H20" s="87">
        <v>1467547.6012500001</v>
      </c>
      <c r="I20" s="86" t="s">
        <v>65</v>
      </c>
      <c r="J20" s="87">
        <v>1548875.2694999999</v>
      </c>
      <c r="K20" s="86" t="s">
        <v>65</v>
      </c>
      <c r="L20" s="87">
        <v>1601584.8472500001</v>
      </c>
      <c r="M20" s="86" t="s">
        <v>65</v>
      </c>
      <c r="N20" s="87">
        <v>1646592.0047500001</v>
      </c>
      <c r="O20" s="86" t="s">
        <v>65</v>
      </c>
      <c r="P20" s="87">
        <v>1666157.0607499999</v>
      </c>
      <c r="Q20" s="86" t="s">
        <v>65</v>
      </c>
      <c r="R20" s="87">
        <v>1667152.92175</v>
      </c>
      <c r="S20" s="86" t="s">
        <v>65</v>
      </c>
      <c r="T20" s="87">
        <v>1683728.844</v>
      </c>
      <c r="U20" s="86" t="s">
        <v>65</v>
      </c>
      <c r="V20" s="87">
        <v>1704581.7607499999</v>
      </c>
      <c r="W20" s="86" t="s">
        <v>65</v>
      </c>
      <c r="X20" s="87">
        <v>1715079.5957500001</v>
      </c>
      <c r="Y20" s="86" t="s">
        <v>65</v>
      </c>
      <c r="Z20" s="87">
        <v>1711857.0989999999</v>
      </c>
      <c r="AA20" s="86" t="s">
        <v>65</v>
      </c>
      <c r="AB20" s="87">
        <v>1778443.6305</v>
      </c>
      <c r="AC20" s="86" t="s">
        <v>65</v>
      </c>
      <c r="AD20" s="87">
        <v>1818913.8742500001</v>
      </c>
      <c r="AE20" s="86" t="s">
        <v>65</v>
      </c>
      <c r="AF20" s="87">
        <v>1851042.1395</v>
      </c>
      <c r="AG20" s="86" t="s">
        <v>65</v>
      </c>
      <c r="AH20" s="87">
        <v>1883699.03425</v>
      </c>
      <c r="AI20" s="86" t="s">
        <v>65</v>
      </c>
      <c r="AJ20" s="87">
        <v>1900738.2602500001</v>
      </c>
      <c r="AK20" s="86" t="s">
        <v>65</v>
      </c>
      <c r="AL20" s="87">
        <v>1924994.7345</v>
      </c>
      <c r="AM20" s="86" t="s">
        <v>65</v>
      </c>
      <c r="AN20" s="87">
        <v>1986152.04275</v>
      </c>
      <c r="AO20" s="86" t="s">
        <v>65</v>
      </c>
      <c r="AP20" s="87">
        <v>2081250.7775000001</v>
      </c>
      <c r="AQ20" s="86" t="s">
        <v>65</v>
      </c>
      <c r="AR20" s="87">
        <v>2152677.9792499999</v>
      </c>
      <c r="AS20" s="86" t="s">
        <v>65</v>
      </c>
      <c r="AT20" s="87">
        <v>2191444.9495000001</v>
      </c>
      <c r="AU20" s="86" t="s">
        <v>65</v>
      </c>
      <c r="AV20" s="87">
        <v>2265166.9557500002</v>
      </c>
      <c r="AW20" s="86" t="s">
        <v>65</v>
      </c>
      <c r="AX20" s="87">
        <v>2286963.4297500001</v>
      </c>
      <c r="AY20" s="86" t="s">
        <v>65</v>
      </c>
      <c r="AZ20" s="87">
        <v>2315227.6809999999</v>
      </c>
      <c r="BA20" s="86" t="s">
        <v>65</v>
      </c>
      <c r="BB20" s="87">
        <v>2383424.4819999998</v>
      </c>
      <c r="BC20" s="86" t="s">
        <v>65</v>
      </c>
      <c r="BD20" s="87">
        <v>2450281.202</v>
      </c>
      <c r="BE20" s="86" t="s">
        <v>65</v>
      </c>
      <c r="BF20" s="87">
        <v>2536595.5375000001</v>
      </c>
      <c r="BG20" s="86" t="s">
        <v>65</v>
      </c>
      <c r="BH20" s="87">
        <v>2630922.0249999999</v>
      </c>
      <c r="BI20" s="86" t="s">
        <v>65</v>
      </c>
      <c r="BJ20" s="87">
        <v>2672347.0924999998</v>
      </c>
      <c r="BK20" s="86" t="s">
        <v>65</v>
      </c>
      <c r="BL20" s="87">
        <v>2691497.6749999998</v>
      </c>
      <c r="BM20" s="86" t="s">
        <v>65</v>
      </c>
      <c r="BN20" s="87">
        <v>2751351.6324999998</v>
      </c>
      <c r="BO20" s="86" t="s">
        <v>65</v>
      </c>
      <c r="BP20" s="87">
        <v>2810452.5024999999</v>
      </c>
      <c r="BQ20" s="86" t="s">
        <v>65</v>
      </c>
      <c r="BR20" s="87">
        <v>2871329.8149999999</v>
      </c>
      <c r="BS20" s="86" t="s">
        <v>65</v>
      </c>
      <c r="BT20" s="87">
        <v>2961173.69</v>
      </c>
      <c r="BU20" s="86" t="s">
        <v>65</v>
      </c>
      <c r="BV20" s="87">
        <v>3023165.7549999999</v>
      </c>
      <c r="BW20" s="86" t="s">
        <v>65</v>
      </c>
      <c r="BX20" s="87">
        <v>3085782.0550000002</v>
      </c>
      <c r="BY20" s="86" t="s">
        <v>65</v>
      </c>
      <c r="BZ20" s="87">
        <v>3114849.2275</v>
      </c>
      <c r="CA20" s="86" t="s">
        <v>65</v>
      </c>
      <c r="CB20" s="87">
        <v>3026866.8075000001</v>
      </c>
      <c r="CC20" s="86" t="s">
        <v>65</v>
      </c>
      <c r="CD20" s="87">
        <v>2959722.95</v>
      </c>
      <c r="CE20" s="86" t="s">
        <v>65</v>
      </c>
      <c r="CF20" s="87">
        <v>2959990.7</v>
      </c>
      <c r="CG20" s="86" t="s">
        <v>65</v>
      </c>
      <c r="CH20" s="87">
        <v>3041326.4775</v>
      </c>
      <c r="CI20" s="86" t="s">
        <v>65</v>
      </c>
      <c r="CJ20" s="87">
        <v>3127475.9525000001</v>
      </c>
      <c r="CK20" s="86" t="s">
        <v>65</v>
      </c>
      <c r="CL20" s="87">
        <v>3214753.2250000001</v>
      </c>
      <c r="CM20" s="86" t="s">
        <v>65</v>
      </c>
      <c r="CN20" s="87">
        <v>3293022.6675</v>
      </c>
      <c r="CO20" s="86" t="s">
        <v>65</v>
      </c>
      <c r="CP20" s="87">
        <v>3349376.1850000001</v>
      </c>
      <c r="CQ20" s="86" t="s">
        <v>65</v>
      </c>
      <c r="CR20" s="87">
        <v>3421593.9424999999</v>
      </c>
      <c r="CS20" s="86" t="s">
        <v>65</v>
      </c>
      <c r="CT20" s="87">
        <v>3502023.46</v>
      </c>
      <c r="CU20" s="86" t="s">
        <v>65</v>
      </c>
      <c r="CV20" s="87">
        <v>3573147.5625</v>
      </c>
      <c r="CW20" s="86" t="s">
        <v>65</v>
      </c>
      <c r="CX20" s="87">
        <v>3656815.0950000002</v>
      </c>
      <c r="CY20" s="86" t="s">
        <v>65</v>
      </c>
      <c r="CZ20" s="87">
        <v>3812382.9624999999</v>
      </c>
      <c r="DA20" s="86" t="s">
        <v>65</v>
      </c>
      <c r="DB20" s="87">
        <v>3845995.2524999999</v>
      </c>
      <c r="DC20" s="86" t="s">
        <v>65</v>
      </c>
      <c r="DD20" s="87">
        <v>3892449.0225</v>
      </c>
      <c r="DE20" s="86" t="s">
        <v>65</v>
      </c>
      <c r="DF20" s="87">
        <v>3929783.8525</v>
      </c>
      <c r="DG20" s="86" t="s">
        <v>65</v>
      </c>
      <c r="DH20" s="87">
        <v>3957754.1575000002</v>
      </c>
      <c r="DI20" s="86" t="s">
        <v>65</v>
      </c>
      <c r="DJ20" s="87">
        <v>3997847.68</v>
      </c>
      <c r="DK20" s="86" t="s">
        <v>65</v>
      </c>
      <c r="DL20" s="87">
        <v>3967723.855</v>
      </c>
      <c r="DM20" s="86" t="s">
        <v>65</v>
      </c>
      <c r="DN20" s="87">
        <v>4055112.02</v>
      </c>
      <c r="DO20" s="86" t="s">
        <v>65</v>
      </c>
      <c r="DP20" s="87">
        <v>4098195.87</v>
      </c>
      <c r="DQ20" s="86" t="s">
        <v>65</v>
      </c>
      <c r="DR20" s="87">
        <v>4157355.52</v>
      </c>
      <c r="DS20" s="86" t="s">
        <v>65</v>
      </c>
      <c r="DT20" s="87">
        <v>4245785.1550000003</v>
      </c>
      <c r="DU20" s="86" t="s">
        <v>65</v>
      </c>
      <c r="DV20" s="87">
        <v>4292435.8925000001</v>
      </c>
      <c r="DW20" s="86" t="s">
        <v>65</v>
      </c>
      <c r="DX20" s="87">
        <v>4352503.4375</v>
      </c>
      <c r="DY20" s="86" t="s">
        <v>65</v>
      </c>
      <c r="DZ20" s="87" t="s">
        <v>66</v>
      </c>
    </row>
    <row r="21" spans="1:132" ht="15.75">
      <c r="A21" s="130" t="s">
        <v>135</v>
      </c>
      <c r="B21" s="87">
        <v>2966175</v>
      </c>
      <c r="C21" s="86" t="s">
        <v>65</v>
      </c>
      <c r="D21" s="87">
        <v>2990625</v>
      </c>
      <c r="E21" s="86" t="s">
        <v>65</v>
      </c>
      <c r="F21" s="87">
        <v>3028275</v>
      </c>
      <c r="G21" s="86" t="s">
        <v>65</v>
      </c>
      <c r="H21" s="87">
        <v>3080825</v>
      </c>
      <c r="I21" s="86" t="s">
        <v>65</v>
      </c>
      <c r="J21" s="87">
        <v>3089775</v>
      </c>
      <c r="K21" s="86" t="s">
        <v>65</v>
      </c>
      <c r="L21" s="87">
        <v>3148125</v>
      </c>
      <c r="M21" s="86" t="s">
        <v>65</v>
      </c>
      <c r="N21" s="87">
        <v>3151925</v>
      </c>
      <c r="O21" s="86" t="s">
        <v>65</v>
      </c>
      <c r="P21" s="87">
        <v>3169825</v>
      </c>
      <c r="Q21" s="86" t="s">
        <v>65</v>
      </c>
      <c r="R21" s="87">
        <v>3160825</v>
      </c>
      <c r="S21" s="86" t="s">
        <v>65</v>
      </c>
      <c r="T21" s="87">
        <v>3177575</v>
      </c>
      <c r="U21" s="86" t="s">
        <v>65</v>
      </c>
      <c r="V21" s="87">
        <v>3167525</v>
      </c>
      <c r="W21" s="86" t="s">
        <v>65</v>
      </c>
      <c r="X21" s="87">
        <v>3176325</v>
      </c>
      <c r="Y21" s="86" t="s">
        <v>65</v>
      </c>
      <c r="Z21" s="87">
        <v>3205575</v>
      </c>
      <c r="AA21" s="86" t="s">
        <v>65</v>
      </c>
      <c r="AB21" s="87">
        <v>3223250</v>
      </c>
      <c r="AC21" s="86" t="s">
        <v>65</v>
      </c>
      <c r="AD21" s="87">
        <v>3238950</v>
      </c>
      <c r="AE21" s="86" t="s">
        <v>65</v>
      </c>
      <c r="AF21" s="87">
        <v>3241000</v>
      </c>
      <c r="AG21" s="86" t="s">
        <v>65</v>
      </c>
      <c r="AH21" s="87">
        <v>3257800</v>
      </c>
      <c r="AI21" s="86" t="s">
        <v>65</v>
      </c>
      <c r="AJ21" s="87">
        <v>3288025</v>
      </c>
      <c r="AK21" s="86" t="s">
        <v>65</v>
      </c>
      <c r="AL21" s="87">
        <v>3343100</v>
      </c>
      <c r="AM21" s="86" t="s">
        <v>65</v>
      </c>
      <c r="AN21" s="87">
        <v>3382175</v>
      </c>
      <c r="AO21" s="86" t="s">
        <v>65</v>
      </c>
      <c r="AP21" s="87">
        <v>3401625</v>
      </c>
      <c r="AQ21" s="86" t="s">
        <v>65</v>
      </c>
      <c r="AR21" s="87">
        <v>3426550</v>
      </c>
      <c r="AS21" s="86" t="s">
        <v>65</v>
      </c>
      <c r="AT21" s="87">
        <v>3457700</v>
      </c>
      <c r="AU21" s="86" t="s">
        <v>65</v>
      </c>
      <c r="AV21" s="87">
        <v>3487600</v>
      </c>
      <c r="AW21" s="86" t="s">
        <v>65</v>
      </c>
      <c r="AX21" s="87">
        <v>3524775</v>
      </c>
      <c r="AY21" s="86" t="s">
        <v>65</v>
      </c>
      <c r="AZ21" s="87">
        <v>3543175</v>
      </c>
      <c r="BA21" s="86" t="s">
        <v>65</v>
      </c>
      <c r="BB21" s="87">
        <v>3572950</v>
      </c>
      <c r="BC21" s="86" t="s">
        <v>65</v>
      </c>
      <c r="BD21" s="87">
        <v>3593350</v>
      </c>
      <c r="BE21" s="86" t="s">
        <v>65</v>
      </c>
      <c r="BF21" s="87">
        <v>3636525</v>
      </c>
      <c r="BG21" s="86" t="s">
        <v>65</v>
      </c>
      <c r="BH21" s="87">
        <v>3647400</v>
      </c>
      <c r="BI21" s="86" t="s">
        <v>65</v>
      </c>
      <c r="BJ21" s="87">
        <v>3650650</v>
      </c>
      <c r="BK21" s="86" t="s">
        <v>65</v>
      </c>
      <c r="BL21" s="87">
        <v>3679225</v>
      </c>
      <c r="BM21" s="86" t="s">
        <v>65</v>
      </c>
      <c r="BN21" s="87">
        <v>3681500</v>
      </c>
      <c r="BO21" s="86" t="s">
        <v>65</v>
      </c>
      <c r="BP21" s="87">
        <v>3709675</v>
      </c>
      <c r="BQ21" s="86" t="s">
        <v>65</v>
      </c>
      <c r="BR21" s="87">
        <v>3734625</v>
      </c>
      <c r="BS21" s="86" t="s">
        <v>65</v>
      </c>
      <c r="BT21" s="87">
        <v>3747950</v>
      </c>
      <c r="BU21" s="86" t="s">
        <v>65</v>
      </c>
      <c r="BV21" s="87">
        <v>3722375</v>
      </c>
      <c r="BW21" s="86" t="s">
        <v>65</v>
      </c>
      <c r="BX21" s="87">
        <v>3740850</v>
      </c>
      <c r="BY21" s="86" t="s">
        <v>65</v>
      </c>
      <c r="BZ21" s="87">
        <v>3722900</v>
      </c>
      <c r="CA21" s="86" t="s">
        <v>65</v>
      </c>
      <c r="CB21" s="87">
        <v>3644250</v>
      </c>
      <c r="CC21" s="86" t="s">
        <v>65</v>
      </c>
      <c r="CD21" s="87">
        <v>3593750</v>
      </c>
      <c r="CE21" s="86" t="s">
        <v>65</v>
      </c>
      <c r="CF21" s="87">
        <v>3588900</v>
      </c>
      <c r="CG21" s="86" t="s">
        <v>65</v>
      </c>
      <c r="CH21" s="87">
        <v>3600625</v>
      </c>
      <c r="CI21" s="86" t="s">
        <v>65</v>
      </c>
      <c r="CJ21" s="87">
        <v>3635475</v>
      </c>
      <c r="CK21" s="86" t="s">
        <v>65</v>
      </c>
      <c r="CL21" s="87">
        <v>3651200</v>
      </c>
      <c r="CM21" s="86" t="s">
        <v>65</v>
      </c>
      <c r="CN21" s="87">
        <v>3686475</v>
      </c>
      <c r="CO21" s="86" t="s">
        <v>65</v>
      </c>
      <c r="CP21" s="87">
        <v>3711375</v>
      </c>
      <c r="CQ21" s="86" t="s">
        <v>65</v>
      </c>
      <c r="CR21" s="87">
        <v>3734750</v>
      </c>
      <c r="CS21" s="86" t="s">
        <v>65</v>
      </c>
      <c r="CT21" s="87">
        <v>3720325</v>
      </c>
      <c r="CU21" s="86" t="s">
        <v>65</v>
      </c>
      <c r="CV21" s="87">
        <v>3747400</v>
      </c>
      <c r="CW21" s="86" t="s">
        <v>65</v>
      </c>
      <c r="CX21" s="87">
        <v>3755275</v>
      </c>
      <c r="CY21" s="86" t="s">
        <v>65</v>
      </c>
      <c r="CZ21" s="87">
        <v>3797575</v>
      </c>
      <c r="DA21" s="86" t="s">
        <v>65</v>
      </c>
      <c r="DB21" s="87">
        <v>3818750</v>
      </c>
      <c r="DC21" s="86" t="s">
        <v>65</v>
      </c>
      <c r="DD21" s="87">
        <v>3834175</v>
      </c>
      <c r="DE21" s="86" t="s">
        <v>65</v>
      </c>
      <c r="DF21" s="87">
        <v>3857825</v>
      </c>
      <c r="DG21" s="86" t="s">
        <v>65</v>
      </c>
      <c r="DH21" s="87">
        <v>3858425</v>
      </c>
      <c r="DI21" s="86" t="s">
        <v>65</v>
      </c>
      <c r="DJ21" s="87">
        <v>3884600</v>
      </c>
      <c r="DK21" s="86" t="s">
        <v>65</v>
      </c>
      <c r="DL21" s="87">
        <v>3901650</v>
      </c>
      <c r="DM21" s="86" t="s">
        <v>65</v>
      </c>
      <c r="DN21" s="87">
        <v>3944975</v>
      </c>
      <c r="DO21" s="86" t="s">
        <v>65</v>
      </c>
      <c r="DP21" s="87">
        <v>3979050</v>
      </c>
      <c r="DQ21" s="86" t="s">
        <v>65</v>
      </c>
      <c r="DR21" s="87">
        <v>3957925</v>
      </c>
      <c r="DS21" s="86" t="s">
        <v>65</v>
      </c>
      <c r="DT21" s="87">
        <v>4002600</v>
      </c>
      <c r="DU21" s="86" t="s">
        <v>65</v>
      </c>
      <c r="DV21" s="87">
        <v>4051400</v>
      </c>
      <c r="DW21" s="86" t="s">
        <v>65</v>
      </c>
      <c r="DX21" s="87">
        <v>4073675</v>
      </c>
      <c r="DY21" s="86" t="s">
        <v>65</v>
      </c>
      <c r="DZ21" s="87">
        <v>4076200</v>
      </c>
    </row>
    <row r="22" spans="1:132" ht="15.75">
      <c r="A22" s="86" t="s">
        <v>146</v>
      </c>
      <c r="B22" s="87">
        <v>31295.5</v>
      </c>
      <c r="C22" s="86" t="s">
        <v>65</v>
      </c>
      <c r="D22" s="87">
        <v>31356.5</v>
      </c>
      <c r="E22" s="86" t="s">
        <v>65</v>
      </c>
      <c r="F22" s="87">
        <v>32595.5</v>
      </c>
      <c r="G22" s="86" t="s">
        <v>65</v>
      </c>
      <c r="H22" s="87">
        <v>31789.8</v>
      </c>
      <c r="I22" s="86" t="s">
        <v>65</v>
      </c>
      <c r="J22" s="87">
        <v>36381.699999999997</v>
      </c>
      <c r="K22" s="86" t="s">
        <v>65</v>
      </c>
      <c r="L22" s="87">
        <v>32988.1</v>
      </c>
      <c r="M22" s="86" t="s">
        <v>65</v>
      </c>
      <c r="N22" s="87">
        <v>34120.800000000003</v>
      </c>
      <c r="O22" s="86" t="s">
        <v>65</v>
      </c>
      <c r="P22" s="87">
        <v>35520.199999999997</v>
      </c>
      <c r="Q22" s="86" t="s">
        <v>65</v>
      </c>
      <c r="R22" s="87">
        <v>40243.9</v>
      </c>
      <c r="S22" s="86" t="s">
        <v>65</v>
      </c>
      <c r="T22" s="87">
        <v>40767.699999999997</v>
      </c>
      <c r="U22" s="86" t="s">
        <v>65</v>
      </c>
      <c r="V22" s="87">
        <v>42814.400000000001</v>
      </c>
      <c r="W22" s="86" t="s">
        <v>65</v>
      </c>
      <c r="X22" s="87">
        <v>44750.9</v>
      </c>
      <c r="Y22" s="86" t="s">
        <v>65</v>
      </c>
      <c r="Z22" s="87">
        <v>46206.8</v>
      </c>
      <c r="AA22" s="86" t="s">
        <v>65</v>
      </c>
      <c r="AB22" s="87">
        <v>45533.5</v>
      </c>
      <c r="AC22" s="86" t="s">
        <v>65</v>
      </c>
      <c r="AD22" s="87">
        <v>46619.199999999997</v>
      </c>
      <c r="AE22" s="86" t="s">
        <v>65</v>
      </c>
      <c r="AF22" s="87">
        <v>50605.1</v>
      </c>
      <c r="AG22" s="86" t="s">
        <v>65</v>
      </c>
      <c r="AH22" s="87">
        <v>53893.2</v>
      </c>
      <c r="AI22" s="86" t="s">
        <v>65</v>
      </c>
      <c r="AJ22" s="87">
        <v>55207.5</v>
      </c>
      <c r="AK22" s="86" t="s">
        <v>65</v>
      </c>
      <c r="AL22" s="87">
        <v>54799.199999999997</v>
      </c>
      <c r="AM22" s="86" t="s">
        <v>65</v>
      </c>
      <c r="AN22" s="87">
        <v>58964.5</v>
      </c>
      <c r="AO22" s="86" t="s">
        <v>65</v>
      </c>
      <c r="AP22" s="87">
        <v>61599.1</v>
      </c>
      <c r="AQ22" s="86" t="s">
        <v>65</v>
      </c>
      <c r="AR22" s="87">
        <v>60417.3</v>
      </c>
      <c r="AS22" s="86" t="s">
        <v>65</v>
      </c>
      <c r="AT22" s="87">
        <v>62216.9</v>
      </c>
      <c r="AU22" s="86" t="s">
        <v>65</v>
      </c>
      <c r="AV22" s="87">
        <v>64148.3</v>
      </c>
      <c r="AW22" s="86" t="s">
        <v>65</v>
      </c>
      <c r="AX22" s="87">
        <v>64061.1</v>
      </c>
      <c r="AY22" s="86" t="s">
        <v>65</v>
      </c>
      <c r="AZ22" s="87">
        <v>65556.7</v>
      </c>
      <c r="BA22" s="86" t="s">
        <v>65</v>
      </c>
      <c r="BB22" s="87">
        <v>69935.7</v>
      </c>
      <c r="BC22" s="86" t="s">
        <v>65</v>
      </c>
      <c r="BD22" s="87">
        <v>74059.600000000006</v>
      </c>
      <c r="BE22" s="86" t="s">
        <v>65</v>
      </c>
      <c r="BF22" s="87">
        <v>75955.8</v>
      </c>
      <c r="BG22" s="86" t="s">
        <v>65</v>
      </c>
      <c r="BH22" s="87">
        <v>84879.9</v>
      </c>
      <c r="BI22" s="86" t="s">
        <v>65</v>
      </c>
      <c r="BJ22" s="87">
        <v>83395.199999999997</v>
      </c>
      <c r="BK22" s="86" t="s">
        <v>65</v>
      </c>
      <c r="BL22" s="87">
        <v>76275.399999999994</v>
      </c>
      <c r="BM22" s="86" t="s">
        <v>65</v>
      </c>
      <c r="BN22" s="87">
        <v>75779</v>
      </c>
      <c r="BO22" s="86" t="s">
        <v>65</v>
      </c>
      <c r="BP22" s="87">
        <v>77869.399999999994</v>
      </c>
      <c r="BQ22" s="86" t="s">
        <v>65</v>
      </c>
      <c r="BR22" s="87">
        <v>82077.600000000006</v>
      </c>
      <c r="BS22" s="86" t="s">
        <v>65</v>
      </c>
      <c r="BT22" s="87">
        <v>87115.8</v>
      </c>
      <c r="BU22" s="86" t="s">
        <v>65</v>
      </c>
      <c r="BV22" s="87">
        <v>91047.6</v>
      </c>
      <c r="BW22" s="86" t="s">
        <v>65</v>
      </c>
      <c r="BX22" s="87">
        <v>93973.9</v>
      </c>
      <c r="BY22" s="86" t="s">
        <v>65</v>
      </c>
      <c r="BZ22" s="87">
        <v>98751.9</v>
      </c>
      <c r="CA22" s="86" t="s">
        <v>65</v>
      </c>
      <c r="CB22" s="87">
        <v>95136.9</v>
      </c>
      <c r="CC22" s="86" t="s">
        <v>65</v>
      </c>
      <c r="CD22" s="87">
        <v>85480.3</v>
      </c>
      <c r="CE22" s="86" t="s">
        <v>65</v>
      </c>
      <c r="CF22" s="87">
        <v>81245.3</v>
      </c>
      <c r="CG22" s="86" t="s">
        <v>65</v>
      </c>
      <c r="CH22" s="87">
        <v>87533.4</v>
      </c>
      <c r="CI22" s="86" t="s">
        <v>65</v>
      </c>
      <c r="CJ22" s="87">
        <v>99604.3</v>
      </c>
      <c r="CK22" s="86" t="s">
        <v>65</v>
      </c>
      <c r="CL22" s="87">
        <v>101327</v>
      </c>
      <c r="CM22" s="86" t="s">
        <v>65</v>
      </c>
      <c r="CN22" s="87">
        <v>105259</v>
      </c>
      <c r="CO22" s="86" t="s">
        <v>65</v>
      </c>
      <c r="CP22" s="87">
        <v>113380</v>
      </c>
      <c r="CQ22" s="86" t="s">
        <v>65</v>
      </c>
      <c r="CR22" s="87">
        <v>120277</v>
      </c>
      <c r="CS22" s="86" t="s">
        <v>65</v>
      </c>
      <c r="CT22" s="87">
        <v>123803</v>
      </c>
      <c r="CU22" s="86" t="s">
        <v>65</v>
      </c>
      <c r="CV22" s="87">
        <v>128958</v>
      </c>
      <c r="CW22" s="86" t="s">
        <v>65</v>
      </c>
      <c r="CX22" s="87">
        <v>135783</v>
      </c>
      <c r="CY22" s="86" t="s">
        <v>65</v>
      </c>
      <c r="CZ22" s="87">
        <v>144174</v>
      </c>
      <c r="DA22" s="86" t="s">
        <v>65</v>
      </c>
      <c r="DB22" s="87">
        <v>149610</v>
      </c>
      <c r="DC22" s="86" t="s">
        <v>65</v>
      </c>
      <c r="DD22" s="87">
        <v>156493</v>
      </c>
      <c r="DE22" s="86" t="s">
        <v>65</v>
      </c>
      <c r="DF22" s="87">
        <v>158670</v>
      </c>
      <c r="DG22" s="86" t="s">
        <v>65</v>
      </c>
      <c r="DH22" s="87">
        <v>160629</v>
      </c>
      <c r="DI22" s="86" t="s">
        <v>65</v>
      </c>
      <c r="DJ22" s="87">
        <v>165113</v>
      </c>
      <c r="DK22" s="86" t="s">
        <v>65</v>
      </c>
      <c r="DL22" s="87">
        <v>164368</v>
      </c>
      <c r="DM22" s="86" t="s">
        <v>65</v>
      </c>
      <c r="DN22" s="87">
        <v>169948</v>
      </c>
      <c r="DO22" s="86" t="s">
        <v>65</v>
      </c>
      <c r="DP22" s="87">
        <v>175646</v>
      </c>
      <c r="DQ22" s="86" t="s">
        <v>65</v>
      </c>
      <c r="DR22" s="87">
        <v>180582</v>
      </c>
      <c r="DS22" s="86" t="s">
        <v>65</v>
      </c>
      <c r="DT22" s="87">
        <v>187539</v>
      </c>
      <c r="DU22" s="86" t="s">
        <v>65</v>
      </c>
      <c r="DV22" s="87">
        <v>188722</v>
      </c>
      <c r="DW22" s="86" t="s">
        <v>65</v>
      </c>
      <c r="DX22" s="87">
        <v>191123</v>
      </c>
      <c r="DY22" s="86" t="s">
        <v>65</v>
      </c>
      <c r="DZ22" s="87">
        <v>193282</v>
      </c>
      <c r="EA22" s="86" t="s">
        <v>65</v>
      </c>
      <c r="EB22" s="87" t="s">
        <v>66</v>
      </c>
    </row>
    <row r="23" spans="1:132" ht="15.75">
      <c r="A23" s="94"/>
      <c r="B23" s="95"/>
      <c r="C23" s="94"/>
      <c r="D23" s="95"/>
      <c r="E23" s="94"/>
      <c r="F23" s="95"/>
      <c r="G23" s="94"/>
      <c r="H23" s="95"/>
      <c r="I23" s="94"/>
      <c r="J23" s="95"/>
      <c r="K23" s="94"/>
      <c r="L23" s="95"/>
      <c r="M23" s="94"/>
      <c r="N23" s="95"/>
      <c r="O23" s="94"/>
      <c r="P23" s="95"/>
      <c r="Q23" s="94"/>
      <c r="R23" s="95"/>
      <c r="S23" s="94"/>
      <c r="T23" s="95"/>
      <c r="U23" s="94"/>
      <c r="V23" s="95"/>
      <c r="W23" s="94"/>
      <c r="X23" s="95"/>
      <c r="Y23" s="94"/>
      <c r="Z23" s="95"/>
      <c r="AA23" s="94"/>
      <c r="AB23" s="95"/>
      <c r="AC23" s="94"/>
      <c r="AD23" s="95"/>
      <c r="AE23" s="94"/>
      <c r="AF23" s="95"/>
      <c r="AG23" s="94"/>
      <c r="AH23" s="95"/>
      <c r="AI23" s="94"/>
      <c r="AJ23" s="95"/>
      <c r="AK23" s="94"/>
      <c r="AL23" s="95"/>
      <c r="AM23" s="94"/>
      <c r="AN23" s="95"/>
      <c r="AO23" s="94"/>
      <c r="AP23" s="95"/>
      <c r="AQ23" s="94"/>
      <c r="AR23" s="95"/>
      <c r="AS23" s="94"/>
      <c r="AT23" s="95"/>
      <c r="AU23" s="94"/>
      <c r="AV23" s="95"/>
      <c r="AW23" s="94"/>
      <c r="AX23" s="95"/>
      <c r="AY23" s="94"/>
      <c r="AZ23" s="95"/>
      <c r="BA23" s="94"/>
      <c r="BB23" s="95"/>
      <c r="BC23" s="94"/>
      <c r="BD23" s="95"/>
      <c r="BE23" s="94"/>
      <c r="BF23" s="95"/>
      <c r="BG23" s="94"/>
      <c r="BH23" s="95"/>
      <c r="BI23" s="94"/>
      <c r="BJ23" s="95"/>
      <c r="BK23" s="94"/>
      <c r="BL23" s="95"/>
      <c r="BM23" s="94"/>
      <c r="BN23" s="95"/>
      <c r="BO23" s="94"/>
      <c r="BP23" s="95"/>
      <c r="BQ23" s="94"/>
      <c r="BR23" s="95"/>
      <c r="BS23" s="94"/>
      <c r="BT23" s="95"/>
      <c r="BU23" s="94"/>
      <c r="BV23" s="95"/>
      <c r="BW23" s="94"/>
      <c r="BX23" s="95"/>
      <c r="BY23" s="94"/>
      <c r="BZ23" s="95"/>
      <c r="CA23" s="94"/>
      <c r="CB23" s="95"/>
      <c r="CC23" s="94"/>
      <c r="CD23" s="95"/>
      <c r="CE23" s="94"/>
      <c r="CF23" s="95"/>
      <c r="CG23" s="94"/>
      <c r="CH23" s="95"/>
      <c r="CI23" s="94"/>
      <c r="CJ23" s="95"/>
      <c r="CK23" s="94"/>
      <c r="CL23" s="95"/>
      <c r="CM23" s="94"/>
      <c r="CN23" s="95"/>
      <c r="CO23" s="94"/>
      <c r="CP23" s="95"/>
      <c r="CQ23" s="94"/>
      <c r="CR23" s="95"/>
      <c r="CS23" s="94"/>
      <c r="CT23" s="95"/>
      <c r="CU23" s="94"/>
      <c r="CV23" s="95"/>
      <c r="CW23" s="94"/>
      <c r="CX23" s="95"/>
      <c r="CY23" s="94"/>
      <c r="CZ23" s="95"/>
      <c r="DA23" s="94"/>
      <c r="DB23" s="95"/>
      <c r="DC23" s="94"/>
      <c r="DD23" s="95"/>
      <c r="DE23" s="94"/>
      <c r="DF23" s="95"/>
      <c r="DG23" s="94"/>
      <c r="DH23" s="95"/>
      <c r="DI23" s="94"/>
      <c r="DJ23" s="95"/>
      <c r="DK23" s="94"/>
      <c r="DL23" s="95"/>
      <c r="DM23" s="94"/>
      <c r="DN23" s="95"/>
      <c r="DO23" s="94"/>
      <c r="DP23" s="95"/>
      <c r="DQ23" s="94"/>
      <c r="DR23" s="95"/>
      <c r="DS23" s="94"/>
      <c r="DT23" s="95"/>
      <c r="DU23" s="94"/>
      <c r="DV23" s="95"/>
      <c r="DW23" s="94"/>
      <c r="DX23" s="95"/>
      <c r="DY23" s="94"/>
      <c r="DZ23" s="95"/>
    </row>
    <row r="24" spans="1:132">
      <c r="A24" s="58" t="s">
        <v>90</v>
      </c>
    </row>
    <row r="25" spans="1:132">
      <c r="A25" s="58" t="s">
        <v>152</v>
      </c>
      <c r="B25" s="58"/>
      <c r="D25" s="58" t="s">
        <v>91</v>
      </c>
    </row>
    <row r="26" spans="1:132">
      <c r="A26" s="1"/>
    </row>
    <row r="27" spans="1:132">
      <c r="A27" s="59" t="s">
        <v>93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32">
      <c r="A28" s="1"/>
    </row>
    <row r="29" spans="1:132">
      <c r="A29" s="60" t="s">
        <v>92</v>
      </c>
    </row>
    <row r="30" spans="1:132">
      <c r="A30" s="1"/>
    </row>
    <row r="31" spans="1:132">
      <c r="A31" s="1"/>
    </row>
    <row r="32" spans="1:13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2"/>
    </row>
    <row r="73" spans="1:1">
      <c r="A73" s="2"/>
    </row>
  </sheetData>
  <mergeCells count="64">
    <mergeCell ref="A1:B1"/>
    <mergeCell ref="C1:D1"/>
    <mergeCell ref="E1:F1"/>
    <mergeCell ref="G1:H1"/>
    <mergeCell ref="I1:J1"/>
    <mergeCell ref="K1:L1"/>
    <mergeCell ref="M1:N1"/>
    <mergeCell ref="O1:P1"/>
    <mergeCell ref="BE1:BF1"/>
    <mergeCell ref="Y1:Z1"/>
    <mergeCell ref="AA1:AB1"/>
    <mergeCell ref="AC1:AD1"/>
    <mergeCell ref="AE1:AF1"/>
    <mergeCell ref="Q1:R1"/>
    <mergeCell ref="S1:T1"/>
    <mergeCell ref="BA1:BB1"/>
    <mergeCell ref="BC1:BD1"/>
    <mergeCell ref="BY1:BZ1"/>
    <mergeCell ref="W1:X1"/>
    <mergeCell ref="U1:V1"/>
    <mergeCell ref="AS1:AT1"/>
    <mergeCell ref="AU1:AV1"/>
    <mergeCell ref="AG1:AH1"/>
    <mergeCell ref="AW1:AX1"/>
    <mergeCell ref="AY1:AZ1"/>
    <mergeCell ref="AI1:AJ1"/>
    <mergeCell ref="AK1:AL1"/>
    <mergeCell ref="AM1:AN1"/>
    <mergeCell ref="AO1:AP1"/>
    <mergeCell ref="AQ1:AR1"/>
    <mergeCell ref="CY1:CZ1"/>
    <mergeCell ref="DA1:DB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CA1:CB1"/>
    <mergeCell ref="CC1:CD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DW1:D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topLeftCell="AP1" workbookViewId="0">
      <selection activeCell="BN21" sqref="BN21"/>
    </sheetView>
  </sheetViews>
  <sheetFormatPr defaultRowHeight="15"/>
  <cols>
    <col min="1" max="1" width="30.5703125" bestFit="1" customWidth="1"/>
    <col min="2" max="16" width="10.5703125" bestFit="1" customWidth="1"/>
    <col min="17" max="17" width="9.7109375" bestFit="1" customWidth="1"/>
    <col min="18" max="29" width="10.5703125" bestFit="1" customWidth="1"/>
    <col min="30" max="30" width="9.7109375" bestFit="1" customWidth="1"/>
    <col min="31" max="35" width="10.5703125" bestFit="1" customWidth="1"/>
    <col min="36" max="36" width="9.7109375" bestFit="1" customWidth="1"/>
    <col min="37" max="37" width="10.5703125" bestFit="1" customWidth="1"/>
    <col min="38" max="38" width="9.7109375" bestFit="1" customWidth="1"/>
    <col min="39" max="44" width="10.5703125" bestFit="1" customWidth="1"/>
    <col min="45" max="45" width="9.7109375" bestFit="1" customWidth="1"/>
    <col min="46" max="65" width="10.5703125" bestFit="1" customWidth="1"/>
    <col min="66" max="66" width="8.42578125" bestFit="1" customWidth="1"/>
  </cols>
  <sheetData>
    <row r="1" spans="1:66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33" t="s">
        <v>54</v>
      </c>
      <c r="BD1" s="33" t="s">
        <v>55</v>
      </c>
      <c r="BE1" s="33" t="s">
        <v>56</v>
      </c>
      <c r="BF1" s="33" t="s">
        <v>57</v>
      </c>
      <c r="BG1" s="33" t="s">
        <v>58</v>
      </c>
      <c r="BH1" s="33" t="s">
        <v>59</v>
      </c>
      <c r="BI1" s="33" t="s">
        <v>60</v>
      </c>
      <c r="BJ1" s="33" t="s">
        <v>61</v>
      </c>
      <c r="BK1" s="33" t="s">
        <v>62</v>
      </c>
      <c r="BL1" s="33" t="s">
        <v>63</v>
      </c>
      <c r="BM1" s="34" t="s">
        <v>64</v>
      </c>
      <c r="BN1" s="52" t="s">
        <v>86</v>
      </c>
    </row>
    <row r="2" spans="1:66">
      <c r="A2" s="30" t="s">
        <v>158</v>
      </c>
      <c r="B2" s="25">
        <v>9.51</v>
      </c>
      <c r="C2" s="24">
        <v>9.48</v>
      </c>
      <c r="D2" s="24">
        <v>9.35</v>
      </c>
      <c r="E2" s="24">
        <v>9.51</v>
      </c>
      <c r="F2" s="24">
        <v>9.23</v>
      </c>
      <c r="G2" s="24">
        <v>9.9499999999999993</v>
      </c>
      <c r="H2" s="24">
        <v>9.4</v>
      </c>
      <c r="I2" s="24">
        <v>9.57</v>
      </c>
      <c r="J2" s="24">
        <v>9.5299999999999994</v>
      </c>
      <c r="K2" s="24">
        <v>9.06</v>
      </c>
      <c r="L2" s="24">
        <v>9.52</v>
      </c>
      <c r="M2" s="24">
        <v>9.14</v>
      </c>
      <c r="N2" s="24">
        <v>9.02</v>
      </c>
      <c r="O2" s="24">
        <v>9.99</v>
      </c>
      <c r="P2" s="24">
        <v>10.16</v>
      </c>
      <c r="Q2" s="24">
        <v>10.31</v>
      </c>
      <c r="R2" s="24">
        <v>10.78</v>
      </c>
      <c r="S2" s="24">
        <v>10.48</v>
      </c>
      <c r="T2" s="24">
        <v>10.92</v>
      </c>
      <c r="U2" s="24">
        <v>11.23</v>
      </c>
      <c r="V2" s="24">
        <v>11.15</v>
      </c>
      <c r="W2" s="24">
        <v>11.41</v>
      </c>
      <c r="X2" s="24">
        <v>11.41</v>
      </c>
      <c r="Y2" s="24">
        <v>11.26</v>
      </c>
      <c r="Z2" s="24">
        <v>11.29</v>
      </c>
      <c r="AA2" s="24">
        <v>10.84</v>
      </c>
      <c r="AB2" s="24">
        <v>10.84</v>
      </c>
      <c r="AC2" s="24">
        <v>10.77</v>
      </c>
      <c r="AD2" s="24">
        <v>10.95</v>
      </c>
      <c r="AE2" s="24">
        <v>11.39</v>
      </c>
      <c r="AF2" s="24">
        <v>11.01</v>
      </c>
      <c r="AG2" s="24">
        <v>10.88</v>
      </c>
      <c r="AH2" s="24">
        <v>11.08</v>
      </c>
      <c r="AI2" s="24">
        <v>10.86</v>
      </c>
      <c r="AJ2" s="24">
        <v>10.92</v>
      </c>
      <c r="AK2" s="24">
        <v>10.86</v>
      </c>
      <c r="AL2" s="24">
        <v>10.69</v>
      </c>
      <c r="AM2" s="24">
        <v>10.28</v>
      </c>
      <c r="AN2" s="24">
        <v>10.79</v>
      </c>
      <c r="AO2" s="24">
        <v>13.53</v>
      </c>
      <c r="AP2" s="24">
        <v>14.33</v>
      </c>
      <c r="AQ2" s="24">
        <v>13.2</v>
      </c>
      <c r="AR2" s="24">
        <v>13.5</v>
      </c>
      <c r="AS2" s="24">
        <v>13.05</v>
      </c>
      <c r="AT2" s="24">
        <v>12.46</v>
      </c>
      <c r="AU2" s="24">
        <v>12.65</v>
      </c>
      <c r="AV2" s="24">
        <v>12.5</v>
      </c>
      <c r="AW2" s="24">
        <v>12.35</v>
      </c>
      <c r="AX2" s="24">
        <v>11.96</v>
      </c>
      <c r="AY2" s="24">
        <v>11.83</v>
      </c>
      <c r="AZ2" s="24">
        <v>13.42</v>
      </c>
      <c r="BA2" s="24">
        <v>13.99</v>
      </c>
      <c r="BB2" s="24">
        <v>12.8</v>
      </c>
      <c r="BC2" s="24">
        <v>13.66</v>
      </c>
      <c r="BD2" s="24">
        <v>12.91</v>
      </c>
      <c r="BE2" s="24">
        <v>13.01</v>
      </c>
      <c r="BF2" s="24">
        <v>12.35</v>
      </c>
      <c r="BG2" s="24">
        <v>13.18</v>
      </c>
      <c r="BH2" s="24">
        <v>13.01</v>
      </c>
      <c r="BI2" s="24">
        <v>13.07</v>
      </c>
      <c r="BJ2" s="24">
        <v>13.08</v>
      </c>
      <c r="BK2" s="24">
        <v>13.03</v>
      </c>
      <c r="BL2" s="24">
        <v>13.45</v>
      </c>
      <c r="BM2" s="24">
        <v>14.71</v>
      </c>
      <c r="BN2" s="24">
        <v>15.15</v>
      </c>
    </row>
    <row r="3" spans="1:66">
      <c r="A3" s="30" t="s">
        <v>70</v>
      </c>
      <c r="B3" s="25">
        <v>57.83</v>
      </c>
      <c r="C3" s="24">
        <v>60.31</v>
      </c>
      <c r="D3" s="24">
        <v>62.39</v>
      </c>
      <c r="E3" s="24">
        <v>65.150000000000006</v>
      </c>
      <c r="F3" s="24">
        <v>65.41</v>
      </c>
      <c r="G3" s="24">
        <v>65.72</v>
      </c>
      <c r="H3" s="24">
        <v>66.849999999999994</v>
      </c>
      <c r="I3" s="24">
        <v>66.349999999999994</v>
      </c>
      <c r="J3" s="24">
        <v>65.489999999999995</v>
      </c>
      <c r="K3" s="24">
        <v>65.38</v>
      </c>
      <c r="L3" s="24">
        <v>64.37</v>
      </c>
      <c r="M3" s="24">
        <v>63.28</v>
      </c>
      <c r="N3" s="24">
        <v>64.599999999999994</v>
      </c>
      <c r="O3" s="24">
        <v>66.45</v>
      </c>
      <c r="P3" s="24">
        <v>67</v>
      </c>
      <c r="Q3" s="24">
        <v>66.67</v>
      </c>
      <c r="R3" s="24">
        <v>68.349999999999994</v>
      </c>
      <c r="S3" s="24">
        <v>68.5</v>
      </c>
      <c r="T3" s="24">
        <v>68.83</v>
      </c>
      <c r="U3" s="24">
        <v>72.16</v>
      </c>
      <c r="V3" s="24">
        <v>75.62</v>
      </c>
      <c r="W3" s="24">
        <v>76.849999999999994</v>
      </c>
      <c r="X3" s="24">
        <v>78.19</v>
      </c>
      <c r="Y3" s="24">
        <v>79.739999999999995</v>
      </c>
      <c r="Z3" s="24">
        <v>80.400000000000006</v>
      </c>
      <c r="AA3" s="24">
        <v>83.38</v>
      </c>
      <c r="AB3" s="24">
        <v>85.92</v>
      </c>
      <c r="AC3" s="24">
        <v>86.29</v>
      </c>
      <c r="AD3" s="24">
        <v>88.52</v>
      </c>
      <c r="AE3" s="24">
        <v>90.29</v>
      </c>
      <c r="AF3" s="24">
        <v>92</v>
      </c>
      <c r="AG3" s="24">
        <v>90.52</v>
      </c>
      <c r="AH3" s="24">
        <v>89.91</v>
      </c>
      <c r="AI3" s="24">
        <v>93.19</v>
      </c>
      <c r="AJ3" s="24">
        <v>96.06</v>
      </c>
      <c r="AK3" s="24">
        <v>100.53</v>
      </c>
      <c r="AL3" s="24">
        <v>103.78</v>
      </c>
      <c r="AM3" s="24">
        <v>112.24</v>
      </c>
      <c r="AN3" s="24">
        <v>113.45</v>
      </c>
      <c r="AO3" s="24">
        <v>87.57</v>
      </c>
      <c r="AP3" s="24">
        <v>81.17</v>
      </c>
      <c r="AQ3" s="24">
        <v>88.07</v>
      </c>
      <c r="AR3" s="24">
        <v>91.72</v>
      </c>
      <c r="AS3" s="24">
        <v>95.43</v>
      </c>
      <c r="AT3" s="24">
        <v>97.63</v>
      </c>
      <c r="AU3" s="24">
        <v>98.84</v>
      </c>
      <c r="AV3" s="24">
        <v>98.65</v>
      </c>
      <c r="AW3" s="24">
        <v>104.86</v>
      </c>
      <c r="AX3" s="24">
        <v>112.33</v>
      </c>
      <c r="AY3" s="24">
        <v>118.65</v>
      </c>
      <c r="AZ3" s="24">
        <v>116.1</v>
      </c>
      <c r="BA3" s="24">
        <v>111.17</v>
      </c>
      <c r="BB3" s="24">
        <v>114.75</v>
      </c>
      <c r="BC3" s="24">
        <v>109.91</v>
      </c>
      <c r="BD3" s="24">
        <v>110.36</v>
      </c>
      <c r="BE3" s="24">
        <v>111.19</v>
      </c>
      <c r="BF3" s="24">
        <v>113.48</v>
      </c>
      <c r="BG3" s="24">
        <v>112.53</v>
      </c>
      <c r="BH3" s="24">
        <v>110.74</v>
      </c>
      <c r="BI3" s="24">
        <v>108.21</v>
      </c>
      <c r="BJ3" s="24">
        <v>107.66</v>
      </c>
      <c r="BK3" s="24">
        <v>109.75</v>
      </c>
      <c r="BL3" s="24">
        <v>108.04</v>
      </c>
      <c r="BM3" s="24">
        <v>100.3</v>
      </c>
      <c r="BN3" s="50" t="s">
        <v>66</v>
      </c>
    </row>
    <row r="4" spans="1:66">
      <c r="A4" s="30" t="s">
        <v>69</v>
      </c>
      <c r="B4" s="25">
        <v>70.819999999999993</v>
      </c>
      <c r="C4" s="24">
        <v>70.86</v>
      </c>
      <c r="D4" s="24">
        <v>71.349999999999994</v>
      </c>
      <c r="E4" s="24">
        <v>71.75</v>
      </c>
      <c r="F4" s="24">
        <v>72.53</v>
      </c>
      <c r="G4" s="24">
        <v>73.319999999999993</v>
      </c>
      <c r="H4" s="24">
        <v>73.39</v>
      </c>
      <c r="I4" s="24">
        <v>73.84</v>
      </c>
      <c r="J4" s="24">
        <v>73.97</v>
      </c>
      <c r="K4" s="24">
        <v>74.150000000000006</v>
      </c>
      <c r="L4" s="24">
        <v>73.81</v>
      </c>
      <c r="M4" s="24">
        <v>72.83</v>
      </c>
      <c r="N4" s="24">
        <v>72.680000000000007</v>
      </c>
      <c r="O4" s="24">
        <v>73.03</v>
      </c>
      <c r="P4" s="24">
        <v>73.83</v>
      </c>
      <c r="Q4" s="24">
        <v>74.08</v>
      </c>
      <c r="R4" s="24">
        <v>74.78</v>
      </c>
      <c r="S4" s="24">
        <v>75.010000000000005</v>
      </c>
      <c r="T4" s="24">
        <v>75</v>
      </c>
      <c r="U4" s="24">
        <v>75.89</v>
      </c>
      <c r="V4" s="24">
        <v>77.41</v>
      </c>
      <c r="W4" s="24">
        <v>79.39</v>
      </c>
      <c r="X4" s="24">
        <v>80.02</v>
      </c>
      <c r="Y4" s="24">
        <v>80.739999999999995</v>
      </c>
      <c r="Z4" s="24">
        <v>82.1</v>
      </c>
      <c r="AA4" s="24">
        <v>82.95</v>
      </c>
      <c r="AB4" s="24">
        <v>83.74</v>
      </c>
      <c r="AC4" s="24">
        <v>84.84</v>
      </c>
      <c r="AD4" s="24">
        <v>85.56</v>
      </c>
      <c r="AE4" s="24">
        <v>86.6</v>
      </c>
      <c r="AF4" s="24">
        <v>87.96</v>
      </c>
      <c r="AG4" s="24">
        <v>88.68</v>
      </c>
      <c r="AH4" s="24">
        <v>89.81</v>
      </c>
      <c r="AI4" s="24">
        <v>91.69</v>
      </c>
      <c r="AJ4" s="24">
        <v>92.29</v>
      </c>
      <c r="AK4" s="24">
        <v>93.92</v>
      </c>
      <c r="AL4" s="24">
        <v>96.67</v>
      </c>
      <c r="AM4" s="24">
        <v>100.34</v>
      </c>
      <c r="AN4" s="24">
        <v>103.31</v>
      </c>
      <c r="AO4" s="24">
        <v>98.34</v>
      </c>
      <c r="AP4" s="24">
        <v>96.16</v>
      </c>
      <c r="AQ4" s="24">
        <v>95.42</v>
      </c>
      <c r="AR4" s="24">
        <v>95.55</v>
      </c>
      <c r="AS4" s="24">
        <v>96.38</v>
      </c>
      <c r="AT4" s="24">
        <v>97.82</v>
      </c>
      <c r="AU4" s="24">
        <v>99.42</v>
      </c>
      <c r="AV4" s="24">
        <v>100.45</v>
      </c>
      <c r="AW4" s="24">
        <v>102.3</v>
      </c>
      <c r="AX4" s="24">
        <v>105.18</v>
      </c>
      <c r="AY4" s="24">
        <v>107.76</v>
      </c>
      <c r="AZ4" s="24">
        <v>108.48</v>
      </c>
      <c r="BA4" s="24">
        <v>107.62</v>
      </c>
      <c r="BB4" s="24">
        <v>108.12</v>
      </c>
      <c r="BC4" s="24">
        <v>108.38</v>
      </c>
      <c r="BD4" s="24">
        <v>108.62</v>
      </c>
      <c r="BE4" s="24">
        <v>108.44</v>
      </c>
      <c r="BF4" s="24">
        <v>108.29</v>
      </c>
      <c r="BG4" s="24">
        <v>108.08</v>
      </c>
      <c r="BH4" s="24">
        <v>108.22</v>
      </c>
      <c r="BI4" s="24">
        <v>108.05</v>
      </c>
      <c r="BJ4" s="24">
        <v>109.09</v>
      </c>
      <c r="BK4" s="24">
        <v>109.51</v>
      </c>
      <c r="BL4" s="24">
        <v>109.25</v>
      </c>
      <c r="BM4" s="24">
        <v>108</v>
      </c>
      <c r="BN4" s="50" t="s">
        <v>66</v>
      </c>
    </row>
    <row r="5" spans="1:66">
      <c r="A5" s="30" t="s">
        <v>68</v>
      </c>
      <c r="B5" s="25">
        <v>78.44</v>
      </c>
      <c r="C5" s="24">
        <v>78.569999999999993</v>
      </c>
      <c r="D5" s="24">
        <v>79.38</v>
      </c>
      <c r="E5" s="24">
        <v>81.81</v>
      </c>
      <c r="F5" s="24">
        <v>82.7</v>
      </c>
      <c r="G5" s="24">
        <v>83.38</v>
      </c>
      <c r="H5" s="24">
        <v>83.96</v>
      </c>
      <c r="I5" s="24">
        <v>85.02</v>
      </c>
      <c r="J5" s="24">
        <v>82.76</v>
      </c>
      <c r="K5" s="24">
        <v>82.91</v>
      </c>
      <c r="L5" s="24">
        <v>83.09</v>
      </c>
      <c r="M5" s="24">
        <v>84.26</v>
      </c>
      <c r="N5" s="24">
        <v>80.91</v>
      </c>
      <c r="O5" s="24">
        <v>84.1</v>
      </c>
      <c r="P5" s="24">
        <v>83.35</v>
      </c>
      <c r="Q5" s="24">
        <v>85.11</v>
      </c>
      <c r="R5" s="24">
        <v>83.48</v>
      </c>
      <c r="S5" s="24">
        <v>84.44</v>
      </c>
      <c r="T5" s="24">
        <v>83.69</v>
      </c>
      <c r="U5" s="24">
        <v>86.6</v>
      </c>
      <c r="V5" s="24">
        <v>86.98</v>
      </c>
      <c r="W5" s="24">
        <v>87.92</v>
      </c>
      <c r="X5" s="24">
        <v>87.14</v>
      </c>
      <c r="Y5" s="24">
        <v>90.7</v>
      </c>
      <c r="Z5" s="24">
        <v>88.27</v>
      </c>
      <c r="AA5" s="24">
        <v>91.02</v>
      </c>
      <c r="AB5" s="24">
        <v>90.11</v>
      </c>
      <c r="AC5" s="24">
        <v>94.05</v>
      </c>
      <c r="AD5" s="24">
        <v>93.37</v>
      </c>
      <c r="AE5" s="24">
        <v>95.45</v>
      </c>
      <c r="AF5" s="24">
        <v>94.97</v>
      </c>
      <c r="AG5" s="24">
        <v>97.82</v>
      </c>
      <c r="AH5" s="24">
        <v>96.09</v>
      </c>
      <c r="AI5" s="24">
        <v>98.08</v>
      </c>
      <c r="AJ5" s="24">
        <v>97.98</v>
      </c>
      <c r="AK5" s="24">
        <v>101.49</v>
      </c>
      <c r="AL5" s="24">
        <v>98.17</v>
      </c>
      <c r="AM5" s="24">
        <v>101.1</v>
      </c>
      <c r="AN5" s="24">
        <v>99.53</v>
      </c>
      <c r="AO5" s="24">
        <v>100.35</v>
      </c>
      <c r="AP5" s="24">
        <v>93.03</v>
      </c>
      <c r="AQ5" s="24">
        <v>93.07</v>
      </c>
      <c r="AR5" s="24">
        <v>94.98</v>
      </c>
      <c r="AS5" s="24">
        <v>99.3</v>
      </c>
      <c r="AT5" s="24">
        <v>96.47</v>
      </c>
      <c r="AU5" s="24">
        <v>99.35</v>
      </c>
      <c r="AV5" s="24">
        <v>100.14</v>
      </c>
      <c r="AW5" s="24">
        <v>103.86</v>
      </c>
      <c r="AX5" s="24">
        <v>100.77</v>
      </c>
      <c r="AY5" s="24">
        <v>102.56</v>
      </c>
      <c r="AZ5" s="24">
        <v>104.32</v>
      </c>
      <c r="BA5" s="24">
        <v>108.34</v>
      </c>
      <c r="BB5" s="24">
        <v>105.64</v>
      </c>
      <c r="BC5" s="24">
        <v>107.15</v>
      </c>
      <c r="BD5" s="24">
        <v>107.67</v>
      </c>
      <c r="BE5" s="24">
        <v>112.2</v>
      </c>
      <c r="BF5" s="24">
        <v>106.72</v>
      </c>
      <c r="BG5" s="24">
        <v>109.09</v>
      </c>
      <c r="BH5" s="24">
        <v>109.4</v>
      </c>
      <c r="BI5" s="24">
        <v>113.47</v>
      </c>
      <c r="BJ5" s="24">
        <v>108.87</v>
      </c>
      <c r="BK5" s="24">
        <v>110.86</v>
      </c>
      <c r="BL5" s="24">
        <v>111.81</v>
      </c>
      <c r="BM5" s="24">
        <v>116.46</v>
      </c>
      <c r="BN5" s="24">
        <v>111.64</v>
      </c>
    </row>
    <row r="6" spans="1:66">
      <c r="A6" s="30" t="s">
        <v>71</v>
      </c>
      <c r="B6" s="25">
        <v>31.62</v>
      </c>
      <c r="C6" s="24">
        <v>22.88</v>
      </c>
      <c r="D6" s="24">
        <v>22.42</v>
      </c>
      <c r="E6" s="24">
        <v>19.46</v>
      </c>
      <c r="F6" s="24">
        <v>17.489999999999998</v>
      </c>
      <c r="G6" s="24">
        <v>16.03</v>
      </c>
      <c r="H6" s="24">
        <v>16.170000000000002</v>
      </c>
      <c r="I6" s="24">
        <v>18.13</v>
      </c>
      <c r="J6" s="24">
        <v>18</v>
      </c>
      <c r="K6" s="24">
        <v>14.03</v>
      </c>
      <c r="L6" s="24">
        <v>10.44</v>
      </c>
      <c r="M6" s="24">
        <v>9.0500000000000007</v>
      </c>
      <c r="N6" s="24">
        <v>8.4700000000000006</v>
      </c>
      <c r="O6" s="24">
        <v>7.66</v>
      </c>
      <c r="P6" s="24">
        <v>8.1</v>
      </c>
      <c r="Q6" s="24">
        <v>8.41</v>
      </c>
      <c r="R6" s="24">
        <v>9.66</v>
      </c>
      <c r="S6" s="24">
        <v>6.76</v>
      </c>
      <c r="T6" s="24">
        <v>5.0999999999999996</v>
      </c>
      <c r="U6" s="24">
        <v>5.78</v>
      </c>
      <c r="V6" s="24">
        <v>5.88</v>
      </c>
      <c r="W6" s="24">
        <v>6.71</v>
      </c>
      <c r="X6" s="24">
        <v>7.46</v>
      </c>
      <c r="Y6" s="24">
        <v>8.52</v>
      </c>
      <c r="Z6" s="24">
        <v>9.4</v>
      </c>
      <c r="AA6" s="24">
        <v>10.039999999999999</v>
      </c>
      <c r="AB6" s="24">
        <v>9.8800000000000008</v>
      </c>
      <c r="AC6" s="24">
        <v>9.0299999999999994</v>
      </c>
      <c r="AD6" s="24">
        <v>8.02</v>
      </c>
      <c r="AE6" s="24">
        <v>7.38</v>
      </c>
      <c r="AF6" s="24">
        <v>7.3</v>
      </c>
      <c r="AG6" s="24">
        <v>7.31</v>
      </c>
      <c r="AH6" s="24">
        <v>7.44</v>
      </c>
      <c r="AI6" s="24">
        <v>7.62</v>
      </c>
      <c r="AJ6" s="24">
        <v>7.7</v>
      </c>
      <c r="AK6" s="24">
        <v>7.86</v>
      </c>
      <c r="AL6" s="24">
        <v>7.93</v>
      </c>
      <c r="AM6" s="24">
        <v>7.95</v>
      </c>
      <c r="AN6" s="24">
        <v>8.5</v>
      </c>
      <c r="AO6" s="24">
        <v>8.7100000000000009</v>
      </c>
      <c r="AP6" s="24">
        <v>7.99</v>
      </c>
      <c r="AQ6" s="24">
        <v>5.9</v>
      </c>
      <c r="AR6" s="24">
        <v>4.9000000000000004</v>
      </c>
      <c r="AS6" s="24">
        <v>4.92</v>
      </c>
      <c r="AT6" s="24">
        <v>4.91</v>
      </c>
      <c r="AU6" s="24">
        <v>4.9400000000000004</v>
      </c>
      <c r="AV6" s="24">
        <v>4.9000000000000004</v>
      </c>
      <c r="AW6" s="24">
        <v>4.87</v>
      </c>
      <c r="AX6" s="24">
        <v>4.84</v>
      </c>
      <c r="AY6" s="24">
        <v>4.8499999999999996</v>
      </c>
      <c r="AZ6" s="24">
        <v>4.8</v>
      </c>
      <c r="BA6" s="24">
        <v>4.79</v>
      </c>
      <c r="BB6" s="24">
        <v>4.78</v>
      </c>
      <c r="BC6" s="24">
        <v>4.75</v>
      </c>
      <c r="BD6" s="24">
        <v>4.79</v>
      </c>
      <c r="BE6" s="24">
        <v>4.83</v>
      </c>
      <c r="BF6" s="24">
        <v>4.71</v>
      </c>
      <c r="BG6" s="24">
        <v>4.3099999999999996</v>
      </c>
      <c r="BH6" s="24">
        <v>4.24</v>
      </c>
      <c r="BI6" s="24">
        <v>3.85</v>
      </c>
      <c r="BJ6" s="24">
        <v>3.79</v>
      </c>
      <c r="BK6" s="24">
        <v>3.68</v>
      </c>
      <c r="BL6" s="24">
        <v>3.29</v>
      </c>
      <c r="BM6" s="24">
        <v>3.29</v>
      </c>
      <c r="BN6" s="24">
        <v>3.3</v>
      </c>
    </row>
    <row r="7" spans="1:66">
      <c r="A7" s="30" t="s">
        <v>72</v>
      </c>
      <c r="B7" s="25">
        <v>18.59</v>
      </c>
      <c r="C7" s="24">
        <v>17.87</v>
      </c>
      <c r="D7" s="24">
        <v>16.47</v>
      </c>
      <c r="E7" s="24">
        <v>13.69</v>
      </c>
      <c r="F7" s="24">
        <v>10.54</v>
      </c>
      <c r="G7" s="24">
        <v>9.5399999999999991</v>
      </c>
      <c r="H7" s="24">
        <v>9.0299999999999994</v>
      </c>
      <c r="I7" s="24">
        <v>8.91</v>
      </c>
      <c r="J7" s="24">
        <v>7.45</v>
      </c>
      <c r="K7" s="24">
        <v>6.87</v>
      </c>
      <c r="L7" s="24">
        <v>5.97</v>
      </c>
      <c r="M7" s="24">
        <v>5.21</v>
      </c>
      <c r="N7" s="24">
        <v>4.74</v>
      </c>
      <c r="O7" s="24">
        <v>4.7699999999999996</v>
      </c>
      <c r="P7" s="24">
        <v>5.24</v>
      </c>
      <c r="Q7" s="24">
        <v>5.34</v>
      </c>
      <c r="R7" s="24">
        <v>5.44</v>
      </c>
      <c r="S7" s="24">
        <v>4.7300000000000004</v>
      </c>
      <c r="T7" s="24">
        <v>4.0599999999999996</v>
      </c>
      <c r="U7" s="24">
        <v>3.97</v>
      </c>
      <c r="V7" s="24">
        <v>4.32</v>
      </c>
      <c r="W7" s="24">
        <v>4.28</v>
      </c>
      <c r="X7" s="24">
        <v>4.78</v>
      </c>
      <c r="Y7" s="24">
        <v>5.33</v>
      </c>
      <c r="Z7" s="24">
        <v>4.3899999999999997</v>
      </c>
      <c r="AA7" s="24">
        <v>4.51</v>
      </c>
      <c r="AB7" s="24">
        <v>3.97</v>
      </c>
      <c r="AC7" s="24">
        <v>3.09</v>
      </c>
      <c r="AD7" s="24">
        <v>3.69</v>
      </c>
      <c r="AE7" s="24">
        <v>3.12</v>
      </c>
      <c r="AF7" s="24">
        <v>3.54</v>
      </c>
      <c r="AG7" s="24">
        <v>4.1399999999999997</v>
      </c>
      <c r="AH7" s="24">
        <v>4.0999999999999996</v>
      </c>
      <c r="AI7" s="24">
        <v>3.97</v>
      </c>
      <c r="AJ7" s="24">
        <v>3.98</v>
      </c>
      <c r="AK7" s="24">
        <v>3.81</v>
      </c>
      <c r="AL7" s="24">
        <v>3.89</v>
      </c>
      <c r="AM7" s="24">
        <v>4.91</v>
      </c>
      <c r="AN7" s="24">
        <v>5.48</v>
      </c>
      <c r="AO7" s="24">
        <v>6.18</v>
      </c>
      <c r="AP7" s="24">
        <v>6.17</v>
      </c>
      <c r="AQ7" s="24">
        <v>5.96</v>
      </c>
      <c r="AR7" s="24">
        <v>5.13</v>
      </c>
      <c r="AS7" s="24">
        <v>3.97</v>
      </c>
      <c r="AT7" s="24">
        <v>4.75</v>
      </c>
      <c r="AU7" s="24">
        <v>3.96</v>
      </c>
      <c r="AV7" s="24">
        <v>3.67</v>
      </c>
      <c r="AW7" s="24">
        <v>4.24</v>
      </c>
      <c r="AX7" s="24">
        <v>3.46</v>
      </c>
      <c r="AY7" s="24">
        <v>3.29</v>
      </c>
      <c r="AZ7" s="24">
        <v>3.36</v>
      </c>
      <c r="BA7" s="24">
        <v>3.5</v>
      </c>
      <c r="BB7" s="24">
        <v>3.88</v>
      </c>
      <c r="BC7" s="24">
        <v>3.86</v>
      </c>
      <c r="BD7" s="24">
        <v>4.58</v>
      </c>
      <c r="BE7" s="24">
        <v>4.1100000000000003</v>
      </c>
      <c r="BF7" s="24">
        <v>3.68</v>
      </c>
      <c r="BG7" s="24">
        <v>4.45</v>
      </c>
      <c r="BH7" s="24">
        <v>3.43</v>
      </c>
      <c r="BI7" s="24">
        <v>3.65</v>
      </c>
      <c r="BJ7" s="24">
        <v>4.1500000000000004</v>
      </c>
      <c r="BK7" s="24">
        <v>3.58</v>
      </c>
      <c r="BL7" s="24">
        <v>4.1399999999999997</v>
      </c>
      <c r="BM7" s="24">
        <v>4.18</v>
      </c>
      <c r="BN7" s="24">
        <v>2.96</v>
      </c>
    </row>
    <row r="8" spans="1:66">
      <c r="A8" s="31" t="s">
        <v>76</v>
      </c>
      <c r="B8" s="3">
        <v>1488486.5504999999</v>
      </c>
      <c r="C8" s="27">
        <v>1492506.0872500001</v>
      </c>
      <c r="D8" s="27">
        <v>1532354.43625</v>
      </c>
      <c r="E8" s="27">
        <v>1550142.9790000001</v>
      </c>
      <c r="F8" s="27">
        <v>1566882.4055000001</v>
      </c>
      <c r="G8" s="27">
        <v>1596895.50725</v>
      </c>
      <c r="H8" s="27">
        <v>1617562.9257499999</v>
      </c>
      <c r="I8" s="27">
        <v>1624050.1042500001</v>
      </c>
      <c r="J8" s="27">
        <v>1627515.6425000001</v>
      </c>
      <c r="K8" s="27">
        <v>1635051.29675</v>
      </c>
      <c r="L8" s="27">
        <v>1640350.61675</v>
      </c>
      <c r="M8" s="27">
        <v>1650908.29425</v>
      </c>
      <c r="N8" s="27">
        <v>1649195.672</v>
      </c>
      <c r="O8" s="27">
        <v>1668153.6165</v>
      </c>
      <c r="P8" s="27">
        <v>1668182.81125</v>
      </c>
      <c r="Q8" s="27">
        <v>1659854.3797500001</v>
      </c>
      <c r="R8" s="27">
        <v>1662592.835</v>
      </c>
      <c r="S8" s="27">
        <v>1671154.949</v>
      </c>
      <c r="T8" s="27">
        <v>1681299.75825</v>
      </c>
      <c r="U8" s="27">
        <v>1703421.3515000001</v>
      </c>
      <c r="V8" s="27">
        <v>1726112.281</v>
      </c>
      <c r="W8" s="27">
        <v>1748938.2337499999</v>
      </c>
      <c r="X8" s="27">
        <v>1784992.514</v>
      </c>
      <c r="Y8" s="27">
        <v>1811190.1025</v>
      </c>
      <c r="Z8" s="27">
        <v>1831786.0647499999</v>
      </c>
      <c r="AA8" s="27">
        <v>1829273.55825</v>
      </c>
      <c r="AB8" s="27">
        <v>1860326.0662499999</v>
      </c>
      <c r="AC8" s="27">
        <v>1881950.7275</v>
      </c>
      <c r="AD8" s="27">
        <v>1916822.3495</v>
      </c>
      <c r="AE8" s="27">
        <v>1949863.0617500001</v>
      </c>
      <c r="AF8" s="27">
        <v>1964224.9782499999</v>
      </c>
      <c r="AG8" s="27">
        <v>1980995.9087499999</v>
      </c>
      <c r="AH8" s="27">
        <v>1987379.6575</v>
      </c>
      <c r="AI8" s="27">
        <v>2011054.2350000001</v>
      </c>
      <c r="AJ8" s="27">
        <v>2018928.79</v>
      </c>
      <c r="AK8" s="27">
        <v>2032244.09075</v>
      </c>
      <c r="AL8" s="27">
        <v>2050636.8895</v>
      </c>
      <c r="AM8" s="27">
        <v>2066827.45475</v>
      </c>
      <c r="AN8" s="27">
        <v>2069944.9505</v>
      </c>
      <c r="AO8" s="27">
        <v>1995786.7277500001</v>
      </c>
      <c r="AP8" s="27">
        <v>1889964.8489999999</v>
      </c>
      <c r="AQ8" s="27">
        <v>1878900.5857500001</v>
      </c>
      <c r="AR8" s="27">
        <v>1932481.8512500001</v>
      </c>
      <c r="AS8" s="27">
        <v>1969966.8102500001</v>
      </c>
      <c r="AT8" s="27">
        <v>1986703.1610000001</v>
      </c>
      <c r="AU8" s="27">
        <v>2010973.696</v>
      </c>
      <c r="AV8" s="27">
        <v>2032935.1255000001</v>
      </c>
      <c r="AW8" s="27">
        <v>2076175.0117500001</v>
      </c>
      <c r="AX8" s="27">
        <v>2068384.6722500001</v>
      </c>
      <c r="AY8" s="27">
        <v>2108723.4550000001</v>
      </c>
      <c r="AZ8" s="27">
        <v>2155941.8165000002</v>
      </c>
      <c r="BA8" s="27">
        <v>2163689.4872499998</v>
      </c>
      <c r="BB8" s="27">
        <v>2196324.4980000001</v>
      </c>
      <c r="BC8" s="27">
        <v>2210985.4222499998</v>
      </c>
      <c r="BD8" s="27">
        <v>2226711.4422499998</v>
      </c>
      <c r="BE8" s="27">
        <v>2258067.6159999999</v>
      </c>
      <c r="BF8" s="27">
        <v>2282740.77275</v>
      </c>
      <c r="BG8" s="27">
        <v>2266819.0612499998</v>
      </c>
      <c r="BH8" s="27">
        <v>2282446.9750000001</v>
      </c>
      <c r="BI8" s="27">
        <v>2281120.8347499999</v>
      </c>
      <c r="BJ8" s="27">
        <v>2294907.18175</v>
      </c>
      <c r="BK8" s="27">
        <v>2321357.9730000002</v>
      </c>
      <c r="BL8" s="27">
        <v>2332740.307</v>
      </c>
      <c r="BM8" s="27">
        <v>2343417.6042499999</v>
      </c>
      <c r="BN8" s="51" t="s">
        <v>66</v>
      </c>
    </row>
    <row r="9" spans="1:66">
      <c r="A9" s="30" t="s">
        <v>73</v>
      </c>
      <c r="B9" s="25">
        <v>80.25</v>
      </c>
      <c r="C9" s="24">
        <v>80.91</v>
      </c>
      <c r="D9" s="24">
        <v>81.93</v>
      </c>
      <c r="E9" s="24">
        <v>83.35</v>
      </c>
      <c r="F9" s="24">
        <v>83.59</v>
      </c>
      <c r="G9" s="24">
        <v>85.17</v>
      </c>
      <c r="H9" s="24">
        <v>85.28</v>
      </c>
      <c r="I9" s="24">
        <v>85.76</v>
      </c>
      <c r="J9" s="24">
        <v>85.52</v>
      </c>
      <c r="K9" s="24">
        <v>85.97</v>
      </c>
      <c r="L9" s="24">
        <v>85.7</v>
      </c>
      <c r="M9" s="24">
        <v>85.94</v>
      </c>
      <c r="N9" s="24">
        <v>86.73</v>
      </c>
      <c r="O9" s="24">
        <v>87.21</v>
      </c>
      <c r="P9" s="24">
        <v>87.63</v>
      </c>
      <c r="Q9" s="24">
        <v>87.69</v>
      </c>
      <c r="R9" s="24">
        <v>88.14</v>
      </c>
      <c r="S9" s="24">
        <v>88.96</v>
      </c>
      <c r="T9" s="24">
        <v>90.45</v>
      </c>
      <c r="U9" s="24">
        <v>91.51</v>
      </c>
      <c r="V9" s="24">
        <v>92.03</v>
      </c>
      <c r="W9" s="24">
        <v>92.71</v>
      </c>
      <c r="X9" s="24">
        <v>93.55</v>
      </c>
      <c r="Y9" s="24">
        <v>94.36</v>
      </c>
      <c r="Z9" s="24">
        <v>95.36</v>
      </c>
      <c r="AA9" s="24">
        <v>95.86</v>
      </c>
      <c r="AB9" s="24">
        <v>96.67</v>
      </c>
      <c r="AC9" s="24">
        <v>97.22</v>
      </c>
      <c r="AD9" s="24">
        <v>98.39</v>
      </c>
      <c r="AE9" s="24">
        <v>98.68</v>
      </c>
      <c r="AF9" s="24">
        <v>98.77</v>
      </c>
      <c r="AG9" s="24">
        <v>99.54</v>
      </c>
      <c r="AH9" s="24">
        <v>99.6</v>
      </c>
      <c r="AI9" s="24">
        <v>100.37</v>
      </c>
      <c r="AJ9" s="24">
        <v>101.04</v>
      </c>
      <c r="AK9" s="24">
        <v>101.4</v>
      </c>
      <c r="AL9" s="24">
        <v>100.71</v>
      </c>
      <c r="AM9" s="24">
        <v>101.21</v>
      </c>
      <c r="AN9" s="24">
        <v>100.72</v>
      </c>
      <c r="AO9" s="24">
        <v>98.6</v>
      </c>
      <c r="AP9" s="24">
        <v>97.23</v>
      </c>
      <c r="AQ9" s="24">
        <v>97.1</v>
      </c>
      <c r="AR9" s="24">
        <v>97.42</v>
      </c>
      <c r="AS9" s="24">
        <v>98.36</v>
      </c>
      <c r="AT9" s="24">
        <v>98.78</v>
      </c>
      <c r="AU9" s="24">
        <v>99.74</v>
      </c>
      <c r="AV9" s="24">
        <v>100.41</v>
      </c>
      <c r="AW9" s="24">
        <v>101.05</v>
      </c>
      <c r="AX9" s="24">
        <v>100.66</v>
      </c>
      <c r="AY9" s="24">
        <v>101.39</v>
      </c>
      <c r="AZ9" s="24">
        <v>101.6</v>
      </c>
      <c r="BA9" s="24">
        <v>102.75</v>
      </c>
      <c r="BB9" s="24">
        <v>103.32</v>
      </c>
      <c r="BC9" s="24">
        <v>103.74</v>
      </c>
      <c r="BD9" s="24">
        <v>104.38</v>
      </c>
      <c r="BE9" s="24">
        <v>104.39</v>
      </c>
      <c r="BF9" s="24">
        <v>105.1</v>
      </c>
      <c r="BG9" s="24">
        <v>105.56</v>
      </c>
      <c r="BH9" s="24">
        <v>106.73</v>
      </c>
      <c r="BI9" s="24">
        <v>107.66</v>
      </c>
      <c r="BJ9" s="24">
        <v>107.08</v>
      </c>
      <c r="BK9" s="24">
        <v>108.29</v>
      </c>
      <c r="BL9" s="24">
        <v>109.61</v>
      </c>
      <c r="BM9" s="24">
        <v>110.22</v>
      </c>
      <c r="BN9" s="24">
        <v>110.01</v>
      </c>
    </row>
    <row r="10" spans="1:66">
      <c r="A10" s="30" t="s">
        <v>74</v>
      </c>
      <c r="B10" s="25">
        <v>4.7300000000000004</v>
      </c>
      <c r="C10" s="24">
        <v>4.74</v>
      </c>
      <c r="D10" s="24">
        <v>5.09</v>
      </c>
      <c r="E10" s="24">
        <v>5.3</v>
      </c>
      <c r="F10" s="24">
        <v>5.67</v>
      </c>
      <c r="G10" s="24">
        <v>6.27</v>
      </c>
      <c r="H10" s="24">
        <v>6.52</v>
      </c>
      <c r="I10" s="24">
        <v>6.47</v>
      </c>
      <c r="J10" s="24">
        <v>5.59</v>
      </c>
      <c r="K10" s="24">
        <v>4.32</v>
      </c>
      <c r="L10" s="24">
        <v>3.49</v>
      </c>
      <c r="M10" s="24">
        <v>2.13</v>
      </c>
      <c r="N10" s="24">
        <v>1.73</v>
      </c>
      <c r="O10" s="24">
        <v>1.75</v>
      </c>
      <c r="P10" s="24">
        <v>1.74</v>
      </c>
      <c r="Q10" s="24">
        <v>1.44</v>
      </c>
      <c r="R10" s="24">
        <v>1.25</v>
      </c>
      <c r="S10" s="24">
        <v>1.24</v>
      </c>
      <c r="T10" s="24">
        <v>1.01</v>
      </c>
      <c r="U10" s="24">
        <v>0.99</v>
      </c>
      <c r="V10" s="24">
        <v>1</v>
      </c>
      <c r="W10" s="24">
        <v>1.01</v>
      </c>
      <c r="X10" s="24">
        <v>1.44</v>
      </c>
      <c r="Y10" s="24">
        <v>1.94</v>
      </c>
      <c r="Z10" s="24">
        <v>2.4700000000000002</v>
      </c>
      <c r="AA10" s="24">
        <v>2.94</v>
      </c>
      <c r="AB10" s="24">
        <v>3.46</v>
      </c>
      <c r="AC10" s="24">
        <v>3.97</v>
      </c>
      <c r="AD10" s="24">
        <v>4.45</v>
      </c>
      <c r="AE10" s="24">
        <v>4.9000000000000004</v>
      </c>
      <c r="AF10" s="24">
        <v>5.25</v>
      </c>
      <c r="AG10" s="24">
        <v>5.24</v>
      </c>
      <c r="AH10" s="24">
        <v>5.25</v>
      </c>
      <c r="AI10" s="24">
        <v>5.25</v>
      </c>
      <c r="AJ10" s="24">
        <v>5.07</v>
      </c>
      <c r="AK10" s="24">
        <v>4.49</v>
      </c>
      <c r="AL10" s="24">
        <v>3.17</v>
      </c>
      <c r="AM10" s="24">
        <v>2.08</v>
      </c>
      <c r="AN10" s="24">
        <v>1.94</v>
      </c>
      <c r="AO10" s="24">
        <v>0.5</v>
      </c>
      <c r="AP10" s="24">
        <v>0.18</v>
      </c>
      <c r="AQ10" s="24">
        <v>0.18</v>
      </c>
      <c r="AR10" s="24">
        <v>0.15</v>
      </c>
      <c r="AS10" s="24">
        <v>0.12</v>
      </c>
      <c r="AT10" s="24">
        <v>0.13</v>
      </c>
      <c r="AU10" s="24">
        <v>0.19</v>
      </c>
      <c r="AV10" s="24">
        <v>0.18</v>
      </c>
      <c r="AW10" s="24">
        <v>0.18</v>
      </c>
      <c r="AX10" s="24">
        <v>0.15</v>
      </c>
      <c r="AY10" s="24">
        <v>0.09</v>
      </c>
      <c r="AZ10" s="24">
        <v>0.08</v>
      </c>
      <c r="BA10" s="24">
        <v>7.0000000000000007E-2</v>
      </c>
      <c r="BB10" s="24">
        <v>0.1</v>
      </c>
      <c r="BC10" s="24">
        <v>0.15</v>
      </c>
      <c r="BD10" s="24">
        <v>0.14000000000000001</v>
      </c>
      <c r="BE10" s="24">
        <v>0.16</v>
      </c>
      <c r="BF10" s="24">
        <v>0.14000000000000001</v>
      </c>
      <c r="BG10" s="24">
        <v>0.11</v>
      </c>
      <c r="BH10" s="24">
        <v>0.08</v>
      </c>
      <c r="BI10" s="24">
        <v>0.08</v>
      </c>
      <c r="BJ10" s="24">
        <v>7.0000000000000007E-2</v>
      </c>
      <c r="BK10" s="24">
        <v>0.09</v>
      </c>
      <c r="BL10" s="24">
        <v>0.09</v>
      </c>
      <c r="BM10" s="24">
        <v>0.1</v>
      </c>
      <c r="BN10" s="24">
        <v>0.11</v>
      </c>
    </row>
    <row r="11" spans="1:66">
      <c r="A11" s="30" t="s">
        <v>75</v>
      </c>
      <c r="B11" s="25">
        <v>1.66</v>
      </c>
      <c r="C11" s="24">
        <v>2.1</v>
      </c>
      <c r="D11" s="24">
        <v>2.34</v>
      </c>
      <c r="E11" s="24">
        <v>2.62</v>
      </c>
      <c r="F11" s="24">
        <v>3.24</v>
      </c>
      <c r="G11" s="24">
        <v>3.32</v>
      </c>
      <c r="H11" s="24">
        <v>3.5</v>
      </c>
      <c r="I11" s="24">
        <v>3.42</v>
      </c>
      <c r="J11" s="24">
        <v>3.39</v>
      </c>
      <c r="K11" s="24">
        <v>3.37</v>
      </c>
      <c r="L11" s="24">
        <v>2.69</v>
      </c>
      <c r="M11" s="24">
        <v>1.85</v>
      </c>
      <c r="N11" s="24">
        <v>1.25</v>
      </c>
      <c r="O11" s="24">
        <v>1.29</v>
      </c>
      <c r="P11" s="24">
        <v>1.59</v>
      </c>
      <c r="Q11" s="24">
        <v>2.2000000000000002</v>
      </c>
      <c r="R11" s="24">
        <v>2.86</v>
      </c>
      <c r="S11" s="24">
        <v>2.13</v>
      </c>
      <c r="T11" s="24">
        <v>2.19</v>
      </c>
      <c r="U11" s="24">
        <v>1.89</v>
      </c>
      <c r="V11" s="24">
        <v>1.78</v>
      </c>
      <c r="W11" s="24">
        <v>2.86</v>
      </c>
      <c r="X11" s="24">
        <v>2.72</v>
      </c>
      <c r="Y11" s="24">
        <v>3.32</v>
      </c>
      <c r="Z11" s="24">
        <v>3.04</v>
      </c>
      <c r="AA11" s="24">
        <v>2.94</v>
      </c>
      <c r="AB11" s="24">
        <v>3.83</v>
      </c>
      <c r="AC11" s="24">
        <v>3.73</v>
      </c>
      <c r="AD11" s="24">
        <v>3.64</v>
      </c>
      <c r="AE11" s="24">
        <v>4.01</v>
      </c>
      <c r="AF11" s="24">
        <v>3.33</v>
      </c>
      <c r="AG11" s="24">
        <v>1.93</v>
      </c>
      <c r="AH11" s="24">
        <v>2.42</v>
      </c>
      <c r="AI11" s="24">
        <v>2.65</v>
      </c>
      <c r="AJ11" s="24">
        <v>2.36</v>
      </c>
      <c r="AK11" s="24">
        <v>3.97</v>
      </c>
      <c r="AL11" s="24">
        <v>4.09</v>
      </c>
      <c r="AM11" s="24">
        <v>4.37</v>
      </c>
      <c r="AN11" s="24">
        <v>5.3</v>
      </c>
      <c r="AO11" s="24">
        <v>1.6</v>
      </c>
      <c r="AP11" s="24">
        <v>-0.04</v>
      </c>
      <c r="AQ11" s="24">
        <v>-1.1499999999999999</v>
      </c>
      <c r="AR11" s="24">
        <v>-1.62</v>
      </c>
      <c r="AS11" s="24">
        <v>1.44</v>
      </c>
      <c r="AT11" s="24">
        <v>2.36</v>
      </c>
      <c r="AU11" s="24">
        <v>1.76</v>
      </c>
      <c r="AV11" s="24">
        <v>1.17</v>
      </c>
      <c r="AW11" s="24">
        <v>1.27</v>
      </c>
      <c r="AX11" s="24">
        <v>2.14</v>
      </c>
      <c r="AY11" s="24">
        <v>3.43</v>
      </c>
      <c r="AZ11" s="24">
        <v>3.75</v>
      </c>
      <c r="BA11" s="24">
        <v>3.29</v>
      </c>
      <c r="BB11" s="24">
        <v>2.81</v>
      </c>
      <c r="BC11" s="24">
        <v>1.88</v>
      </c>
      <c r="BD11" s="24">
        <v>1.69</v>
      </c>
      <c r="BE11" s="24">
        <v>1.88</v>
      </c>
      <c r="BF11" s="24">
        <v>1.68</v>
      </c>
      <c r="BG11" s="24">
        <v>1.39</v>
      </c>
      <c r="BH11" s="24">
        <v>1.55</v>
      </c>
      <c r="BI11" s="24">
        <v>1.23</v>
      </c>
      <c r="BJ11" s="24">
        <v>1.4</v>
      </c>
      <c r="BK11" s="24">
        <v>2.0499999999999998</v>
      </c>
      <c r="BL11" s="24">
        <v>1.78</v>
      </c>
      <c r="BM11" s="24">
        <v>1.24</v>
      </c>
      <c r="BN11" s="24">
        <v>-0.06</v>
      </c>
    </row>
    <row r="12" spans="1:66">
      <c r="A12" s="30" t="s">
        <v>77</v>
      </c>
      <c r="B12" s="25">
        <v>1904675</v>
      </c>
      <c r="C12" s="24">
        <v>1932875</v>
      </c>
      <c r="D12" s="24">
        <v>1954825</v>
      </c>
      <c r="E12" s="24">
        <v>1983525</v>
      </c>
      <c r="F12" s="24">
        <v>2013725</v>
      </c>
      <c r="G12" s="24">
        <v>2033050</v>
      </c>
      <c r="H12" s="24">
        <v>2052825</v>
      </c>
      <c r="I12" s="24">
        <v>2071100</v>
      </c>
      <c r="J12" s="24">
        <v>2079850</v>
      </c>
      <c r="K12" s="24">
        <v>2085200</v>
      </c>
      <c r="L12" s="24">
        <v>2092800</v>
      </c>
      <c r="M12" s="24">
        <v>2124775</v>
      </c>
      <c r="N12" s="24">
        <v>2131150</v>
      </c>
      <c r="O12" s="24">
        <v>2142025</v>
      </c>
      <c r="P12" s="24">
        <v>2157000</v>
      </c>
      <c r="Q12" s="24">
        <v>2168600</v>
      </c>
      <c r="R12" s="24">
        <v>2178125</v>
      </c>
      <c r="S12" s="24">
        <v>2202375</v>
      </c>
      <c r="T12" s="24">
        <v>2234850</v>
      </c>
      <c r="U12" s="24">
        <v>2252200</v>
      </c>
      <c r="V12" s="24">
        <v>2274100</v>
      </c>
      <c r="W12" s="24">
        <v>2288875</v>
      </c>
      <c r="X12" s="24">
        <v>2310750</v>
      </c>
      <c r="Y12" s="24">
        <v>2334450</v>
      </c>
      <c r="Z12" s="24">
        <v>2352300</v>
      </c>
      <c r="AA12" s="24">
        <v>2377875</v>
      </c>
      <c r="AB12" s="24">
        <v>2396300</v>
      </c>
      <c r="AC12" s="24">
        <v>2405325</v>
      </c>
      <c r="AD12" s="24">
        <v>2432300</v>
      </c>
      <c r="AE12" s="24">
        <v>2445250</v>
      </c>
      <c r="AF12" s="24">
        <v>2459525</v>
      </c>
      <c r="AG12" s="24">
        <v>2484600</v>
      </c>
      <c r="AH12" s="24">
        <v>2497675</v>
      </c>
      <c r="AI12" s="24">
        <v>2506150</v>
      </c>
      <c r="AJ12" s="24">
        <v>2517300</v>
      </c>
      <c r="AK12" s="24">
        <v>2520450</v>
      </c>
      <c r="AL12" s="24">
        <v>2515250</v>
      </c>
      <c r="AM12" s="24">
        <v>2519475</v>
      </c>
      <c r="AN12" s="24">
        <v>2501275</v>
      </c>
      <c r="AO12" s="24">
        <v>2471175</v>
      </c>
      <c r="AP12" s="24">
        <v>2462700</v>
      </c>
      <c r="AQ12" s="24">
        <v>2451600</v>
      </c>
      <c r="AR12" s="24">
        <v>2466475</v>
      </c>
      <c r="AS12" s="24">
        <v>2466200</v>
      </c>
      <c r="AT12" s="24">
        <v>2479425</v>
      </c>
      <c r="AU12" s="24">
        <v>2499600</v>
      </c>
      <c r="AV12" s="24">
        <v>2515775</v>
      </c>
      <c r="AW12" s="24">
        <v>2541525</v>
      </c>
      <c r="AX12" s="24">
        <v>2554275</v>
      </c>
      <c r="AY12" s="24">
        <v>2559425</v>
      </c>
      <c r="AZ12" s="24">
        <v>2570550</v>
      </c>
      <c r="BA12" s="24">
        <v>2579200</v>
      </c>
      <c r="BB12" s="24">
        <v>2596900</v>
      </c>
      <c r="BC12" s="24">
        <v>2605050</v>
      </c>
      <c r="BD12" s="24">
        <v>2617600</v>
      </c>
      <c r="BE12" s="24">
        <v>2630150</v>
      </c>
      <c r="BF12" s="24">
        <v>2653425</v>
      </c>
      <c r="BG12" s="24">
        <v>2665100</v>
      </c>
      <c r="BH12" s="24">
        <v>2678325</v>
      </c>
      <c r="BI12" s="24">
        <v>2702850</v>
      </c>
      <c r="BJ12" s="24">
        <v>2711075</v>
      </c>
      <c r="BK12" s="24">
        <v>2728150</v>
      </c>
      <c r="BL12" s="24">
        <v>2749875</v>
      </c>
      <c r="BM12" s="24">
        <v>2779900</v>
      </c>
      <c r="BN12" s="24">
        <v>2793275</v>
      </c>
    </row>
    <row r="13" spans="1:66">
      <c r="A13" s="4" t="s">
        <v>126</v>
      </c>
      <c r="B13" s="35" t="s">
        <v>66</v>
      </c>
      <c r="C13" s="35" t="s">
        <v>66</v>
      </c>
      <c r="D13" s="35" t="s">
        <v>66</v>
      </c>
      <c r="E13" s="35" t="s">
        <v>66</v>
      </c>
      <c r="F13" s="35" t="s">
        <v>66</v>
      </c>
      <c r="G13" s="35" t="s">
        <v>66</v>
      </c>
      <c r="H13" s="35" t="s">
        <v>66</v>
      </c>
      <c r="I13" s="35" t="s">
        <v>66</v>
      </c>
      <c r="J13" s="35" t="s">
        <v>66</v>
      </c>
      <c r="K13" s="35" t="s">
        <v>66</v>
      </c>
      <c r="L13" s="35" t="s">
        <v>66</v>
      </c>
      <c r="M13" s="35" t="s">
        <v>66</v>
      </c>
      <c r="N13" s="35" t="s">
        <v>66</v>
      </c>
      <c r="O13" s="35" t="s">
        <v>66</v>
      </c>
      <c r="P13" s="35" t="s">
        <v>66</v>
      </c>
      <c r="Q13" s="35" t="s">
        <v>66</v>
      </c>
      <c r="R13" s="35" t="s">
        <v>66</v>
      </c>
      <c r="S13" s="35" t="s">
        <v>66</v>
      </c>
      <c r="T13" s="35" t="s">
        <v>66</v>
      </c>
      <c r="U13" s="35" t="s">
        <v>66</v>
      </c>
      <c r="V13" s="35" t="s">
        <v>66</v>
      </c>
      <c r="W13" s="35" t="s">
        <v>66</v>
      </c>
      <c r="X13" s="35" t="s">
        <v>66</v>
      </c>
      <c r="Y13" s="35" t="s">
        <v>66</v>
      </c>
      <c r="Z13" s="4">
        <v>106701.738</v>
      </c>
      <c r="AA13" s="4">
        <v>106999.77</v>
      </c>
      <c r="AB13" s="4">
        <v>107306.13099999999</v>
      </c>
      <c r="AC13" s="4">
        <v>107615.497</v>
      </c>
      <c r="AD13" s="4">
        <v>107928.527</v>
      </c>
      <c r="AE13" s="4">
        <v>108246.318</v>
      </c>
      <c r="AF13" s="4">
        <v>108577.054</v>
      </c>
      <c r="AG13" s="4">
        <v>108914.323</v>
      </c>
      <c r="AH13" s="4">
        <v>109257.74800000001</v>
      </c>
      <c r="AI13" s="4">
        <v>109607.93700000001</v>
      </c>
      <c r="AJ13" s="4">
        <v>109972.848</v>
      </c>
      <c r="AK13" s="4">
        <v>110344.039</v>
      </c>
      <c r="AL13" s="4">
        <v>110722.63499999999</v>
      </c>
      <c r="AM13" s="4">
        <v>111105.266</v>
      </c>
      <c r="AN13" s="4">
        <v>111498.183</v>
      </c>
      <c r="AO13" s="4">
        <v>111891.534</v>
      </c>
      <c r="AP13" s="4">
        <v>112281.633</v>
      </c>
      <c r="AQ13" s="4">
        <v>112663.80899999999</v>
      </c>
      <c r="AR13" s="4">
        <v>113042.69100000001</v>
      </c>
      <c r="AS13" s="4">
        <v>113408.736</v>
      </c>
      <c r="AT13" s="4">
        <v>113764.977</v>
      </c>
      <c r="AU13" s="4">
        <v>114114.587</v>
      </c>
      <c r="AV13" s="4">
        <v>114468.031</v>
      </c>
      <c r="AW13" s="4">
        <v>114818.95699999999</v>
      </c>
      <c r="AX13" s="4">
        <v>115168.163</v>
      </c>
      <c r="AY13" s="4">
        <v>115511.147</v>
      </c>
      <c r="AZ13" s="4">
        <v>115857.912</v>
      </c>
      <c r="BA13" s="4">
        <v>116202.202</v>
      </c>
      <c r="BB13" s="4">
        <v>116545.27099999999</v>
      </c>
      <c r="BC13" s="4">
        <v>116884.72500000001</v>
      </c>
      <c r="BD13" s="4">
        <v>117226.02899999999</v>
      </c>
      <c r="BE13" s="4">
        <v>117564.064</v>
      </c>
      <c r="BF13" s="4">
        <v>117898.20299999999</v>
      </c>
      <c r="BG13" s="4">
        <v>118229.132</v>
      </c>
      <c r="BH13" s="4">
        <v>118564.077</v>
      </c>
      <c r="BI13" s="4">
        <v>118896.00900000001</v>
      </c>
      <c r="BJ13" s="4">
        <v>119224.84699999999</v>
      </c>
      <c r="BK13" s="4">
        <v>119550.17600000001</v>
      </c>
      <c r="BL13" s="4">
        <v>119879.58100000001</v>
      </c>
      <c r="BM13" s="35" t="s">
        <v>66</v>
      </c>
      <c r="BN13" s="35" t="s">
        <v>66</v>
      </c>
    </row>
    <row r="14" spans="1:66">
      <c r="A14" s="4" t="s">
        <v>127</v>
      </c>
      <c r="B14" s="35" t="s">
        <v>66</v>
      </c>
      <c r="C14" s="35" t="s">
        <v>66</v>
      </c>
      <c r="D14" s="35" t="s">
        <v>66</v>
      </c>
      <c r="E14" s="35" t="s">
        <v>66</v>
      </c>
      <c r="F14" s="35" t="s">
        <v>66</v>
      </c>
      <c r="G14" s="35" t="s">
        <v>66</v>
      </c>
      <c r="H14" s="35" t="s">
        <v>66</v>
      </c>
      <c r="I14" s="35" t="s">
        <v>66</v>
      </c>
      <c r="J14" s="35" t="s">
        <v>66</v>
      </c>
      <c r="K14" s="35" t="s">
        <v>66</v>
      </c>
      <c r="L14" s="35" t="s">
        <v>66</v>
      </c>
      <c r="M14" s="35" t="s">
        <v>66</v>
      </c>
      <c r="N14" s="35" t="s">
        <v>66</v>
      </c>
      <c r="O14" s="35" t="s">
        <v>66</v>
      </c>
      <c r="P14" s="35" t="s">
        <v>66</v>
      </c>
      <c r="Q14" s="35" t="s">
        <v>66</v>
      </c>
      <c r="R14" s="35" t="s">
        <v>66</v>
      </c>
      <c r="S14" s="35" t="s">
        <v>66</v>
      </c>
      <c r="T14" s="35" t="s">
        <v>66</v>
      </c>
      <c r="U14" s="35" t="s">
        <v>66</v>
      </c>
      <c r="V14" s="35" t="s">
        <v>66</v>
      </c>
      <c r="W14" s="35" t="s">
        <v>66</v>
      </c>
      <c r="X14" s="35" t="s">
        <v>66</v>
      </c>
      <c r="Y14" s="35" t="s">
        <v>66</v>
      </c>
      <c r="Z14" s="4">
        <v>43455.608999999997</v>
      </c>
      <c r="AA14" s="4">
        <v>43527.777000000002</v>
      </c>
      <c r="AB14" s="4">
        <v>44417.29</v>
      </c>
      <c r="AC14" s="4">
        <v>44588.057000000001</v>
      </c>
      <c r="AD14" s="4">
        <v>44619.203000000001</v>
      </c>
      <c r="AE14" s="4">
        <v>44968.29</v>
      </c>
      <c r="AF14" s="4">
        <v>45840.661</v>
      </c>
      <c r="AG14" s="4">
        <v>45938.512000000002</v>
      </c>
      <c r="AH14" s="4">
        <v>45652.430999999997</v>
      </c>
      <c r="AI14" s="4">
        <v>45936.228000000003</v>
      </c>
      <c r="AJ14" s="4">
        <v>46263.398999999998</v>
      </c>
      <c r="AK14" s="4">
        <v>47309.726000000002</v>
      </c>
      <c r="AL14" s="4">
        <v>46802.5</v>
      </c>
      <c r="AM14" s="4">
        <v>47263.167999999998</v>
      </c>
      <c r="AN14" s="4">
        <v>47382.171000000002</v>
      </c>
      <c r="AO14" s="4">
        <v>47073.036999999997</v>
      </c>
      <c r="AP14" s="4">
        <v>47248.527000000002</v>
      </c>
      <c r="AQ14" s="4">
        <v>47764.097000000002</v>
      </c>
      <c r="AR14" s="4">
        <v>49052.771000000001</v>
      </c>
      <c r="AS14" s="4">
        <v>49293.987000000001</v>
      </c>
      <c r="AT14" s="4">
        <v>48373.624000000003</v>
      </c>
      <c r="AU14" s="4">
        <v>49443.762000000002</v>
      </c>
      <c r="AV14" s="4">
        <v>49519.758999999998</v>
      </c>
      <c r="AW14" s="4">
        <v>48716.332000000002</v>
      </c>
      <c r="AX14" s="4">
        <v>48732.419000000002</v>
      </c>
      <c r="AY14" s="4">
        <v>49784.949000000001</v>
      </c>
      <c r="AZ14" s="4">
        <v>50420.322</v>
      </c>
      <c r="BA14" s="4">
        <v>51138.169000000002</v>
      </c>
      <c r="BB14" s="4">
        <v>50445.696000000004</v>
      </c>
      <c r="BC14" s="4">
        <v>51765.19</v>
      </c>
      <c r="BD14" s="4">
        <v>52249.553999999996</v>
      </c>
      <c r="BE14" s="4">
        <v>51584.355000000003</v>
      </c>
      <c r="BF14" s="4">
        <v>51061.902000000002</v>
      </c>
      <c r="BG14" s="4">
        <v>52156.7</v>
      </c>
      <c r="BH14" s="4">
        <v>52309.334999999999</v>
      </c>
      <c r="BI14" s="4">
        <v>52675.784</v>
      </c>
      <c r="BJ14" s="4">
        <v>51790.637000000002</v>
      </c>
      <c r="BK14" s="4">
        <v>52084.224999999999</v>
      </c>
      <c r="BL14" s="4">
        <v>52448.71</v>
      </c>
      <c r="BM14" s="35" t="s">
        <v>66</v>
      </c>
      <c r="BN14" s="35" t="s">
        <v>66</v>
      </c>
    </row>
    <row r="15" spans="1:66">
      <c r="A15" s="4" t="s">
        <v>128</v>
      </c>
      <c r="B15" s="4">
        <v>278103</v>
      </c>
      <c r="C15" s="4">
        <v>278864</v>
      </c>
      <c r="D15" s="4">
        <v>279751</v>
      </c>
      <c r="E15" s="4">
        <v>280592</v>
      </c>
      <c r="F15" s="4">
        <v>281304</v>
      </c>
      <c r="G15" s="4">
        <v>282002</v>
      </c>
      <c r="H15" s="4">
        <v>282769</v>
      </c>
      <c r="I15" s="4">
        <v>283518</v>
      </c>
      <c r="J15" s="4">
        <v>284169</v>
      </c>
      <c r="K15" s="4">
        <v>284838</v>
      </c>
      <c r="L15" s="4">
        <v>285584</v>
      </c>
      <c r="M15" s="4">
        <v>286311</v>
      </c>
      <c r="N15" s="4">
        <v>286935</v>
      </c>
      <c r="O15" s="4">
        <v>287574</v>
      </c>
      <c r="P15" s="4">
        <v>288303</v>
      </c>
      <c r="Q15" s="4">
        <v>289007</v>
      </c>
      <c r="R15" s="4">
        <v>289609</v>
      </c>
      <c r="S15" s="4">
        <v>290253</v>
      </c>
      <c r="T15" s="4">
        <v>290974</v>
      </c>
      <c r="U15" s="4">
        <v>291669</v>
      </c>
      <c r="V15" s="4">
        <v>292237</v>
      </c>
      <c r="W15" s="4">
        <v>292875</v>
      </c>
      <c r="X15" s="4">
        <v>293603</v>
      </c>
      <c r="Y15" s="4">
        <v>294334</v>
      </c>
      <c r="Z15" s="4">
        <v>294957</v>
      </c>
      <c r="AA15" s="4">
        <v>295588</v>
      </c>
      <c r="AB15" s="4">
        <v>296340</v>
      </c>
      <c r="AC15" s="4">
        <v>297086</v>
      </c>
      <c r="AD15" s="4">
        <v>297736</v>
      </c>
      <c r="AE15" s="4">
        <v>298408</v>
      </c>
      <c r="AF15" s="4">
        <v>299180</v>
      </c>
      <c r="AG15" s="4">
        <v>299946</v>
      </c>
      <c r="AH15" s="4">
        <v>300609</v>
      </c>
      <c r="AI15" s="4">
        <v>301284</v>
      </c>
      <c r="AJ15" s="4">
        <v>302062</v>
      </c>
      <c r="AK15" s="4">
        <v>302829</v>
      </c>
      <c r="AL15" s="4">
        <v>303494</v>
      </c>
      <c r="AM15" s="4">
        <v>304160</v>
      </c>
      <c r="AN15" s="4">
        <v>304902</v>
      </c>
      <c r="AO15" s="4">
        <v>305616</v>
      </c>
      <c r="AP15" s="4">
        <v>306237</v>
      </c>
      <c r="AQ15" s="4">
        <v>306866</v>
      </c>
      <c r="AR15" s="4">
        <v>307573</v>
      </c>
      <c r="AS15" s="4">
        <v>308285</v>
      </c>
      <c r="AT15" s="4">
        <v>308900</v>
      </c>
      <c r="AU15" s="4">
        <v>309457</v>
      </c>
      <c r="AV15" s="4">
        <v>310067</v>
      </c>
      <c r="AW15" s="4">
        <v>310680</v>
      </c>
      <c r="AX15" s="4">
        <v>311191</v>
      </c>
      <c r="AY15" s="4">
        <v>311708</v>
      </c>
      <c r="AZ15" s="4">
        <v>312321</v>
      </c>
      <c r="BA15" s="4">
        <v>312915</v>
      </c>
      <c r="BB15" s="4">
        <v>313407</v>
      </c>
      <c r="BC15" s="4">
        <v>313920</v>
      </c>
      <c r="BD15" s="4">
        <v>314532</v>
      </c>
      <c r="BE15" s="4">
        <v>315125</v>
      </c>
      <c r="BF15" s="4">
        <v>315620</v>
      </c>
      <c r="BG15" s="4">
        <v>316140</v>
      </c>
      <c r="BH15" s="4">
        <v>316754</v>
      </c>
      <c r="BI15" s="4">
        <v>317765</v>
      </c>
      <c r="BJ15" s="4">
        <v>318288</v>
      </c>
      <c r="BK15" s="4">
        <v>318833</v>
      </c>
      <c r="BL15" s="4">
        <v>319470</v>
      </c>
      <c r="BM15" s="4">
        <v>320100</v>
      </c>
      <c r="BN15" s="4">
        <v>320623</v>
      </c>
    </row>
    <row r="16" spans="1:66" s="4" customFormat="1" ht="11.25">
      <c r="A16" s="98" t="s">
        <v>129</v>
      </c>
      <c r="B16" s="35" t="s">
        <v>130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</row>
    <row r="17" spans="1:67" s="4" customFormat="1" ht="11.25">
      <c r="A17" s="99" t="s">
        <v>134</v>
      </c>
      <c r="B17" s="87">
        <v>2428369.1444999999</v>
      </c>
      <c r="C17" s="87">
        <v>2419283.30975</v>
      </c>
      <c r="D17" s="87">
        <v>2449766.1515000002</v>
      </c>
      <c r="E17" s="87">
        <v>2479176.67625</v>
      </c>
      <c r="F17" s="87">
        <v>2530370.21</v>
      </c>
      <c r="G17" s="87">
        <v>2572033.7225000001</v>
      </c>
      <c r="H17" s="87">
        <v>2587357.2949999999</v>
      </c>
      <c r="I17" s="87">
        <v>2578136.7650000001</v>
      </c>
      <c r="J17" s="87">
        <v>2562724.6850000001</v>
      </c>
      <c r="K17" s="87">
        <v>2553968.42</v>
      </c>
      <c r="L17" s="87">
        <v>2561551.15</v>
      </c>
      <c r="M17" s="87">
        <v>2554986.14</v>
      </c>
      <c r="N17" s="87">
        <v>2535578.2000000002</v>
      </c>
      <c r="O17" s="87">
        <v>2556692.4824999999</v>
      </c>
      <c r="P17" s="87">
        <v>2574862.42</v>
      </c>
      <c r="Q17" s="87">
        <v>2579576.5024999999</v>
      </c>
      <c r="R17" s="87">
        <v>2585340.39</v>
      </c>
      <c r="S17" s="87">
        <v>2593074.1575000002</v>
      </c>
      <c r="T17" s="87">
        <v>2592091.0950000002</v>
      </c>
      <c r="U17" s="87">
        <v>2622854.33</v>
      </c>
      <c r="V17" s="87">
        <v>2663484.62</v>
      </c>
      <c r="W17" s="87">
        <v>2698708.2850000001</v>
      </c>
      <c r="X17" s="87">
        <v>2703494.5674999999</v>
      </c>
      <c r="Y17" s="87">
        <v>2744494.4424999999</v>
      </c>
      <c r="Z17" s="87">
        <v>2762263.9725000001</v>
      </c>
      <c r="AA17" s="87">
        <v>2762854.3574999999</v>
      </c>
      <c r="AB17" s="87">
        <v>2796225.7250000001</v>
      </c>
      <c r="AC17" s="87">
        <v>2842169.8824999998</v>
      </c>
      <c r="AD17" s="87">
        <v>2893050.94</v>
      </c>
      <c r="AE17" s="87">
        <v>2931842.5074999998</v>
      </c>
      <c r="AF17" s="87">
        <v>2944065.9224999999</v>
      </c>
      <c r="AG17" s="87">
        <v>2951941.0825</v>
      </c>
      <c r="AH17" s="87">
        <v>2984287.9824999999</v>
      </c>
      <c r="AI17" s="87">
        <v>3015314.415</v>
      </c>
      <c r="AJ17" s="87">
        <v>3032447.5</v>
      </c>
      <c r="AK17" s="87">
        <v>3055997.5449999999</v>
      </c>
      <c r="AL17" s="87">
        <v>3059140.21</v>
      </c>
      <c r="AM17" s="87">
        <v>3077171.2974999999</v>
      </c>
      <c r="AN17" s="87">
        <v>3075070.5825</v>
      </c>
      <c r="AO17" s="87">
        <v>3016762.8925000001</v>
      </c>
      <c r="AP17" s="87">
        <v>2900702.4325000001</v>
      </c>
      <c r="AQ17" s="87">
        <v>2871140.61</v>
      </c>
      <c r="AR17" s="87">
        <v>2930765.5225</v>
      </c>
      <c r="AS17" s="87">
        <v>2979954.2574999998</v>
      </c>
      <c r="AT17" s="87">
        <v>3019471.23</v>
      </c>
      <c r="AU17" s="87">
        <v>3060329.85</v>
      </c>
      <c r="AV17" s="87">
        <v>3088811.0225</v>
      </c>
      <c r="AW17" s="87">
        <v>3112735.98</v>
      </c>
      <c r="AX17" s="87">
        <v>3145151.76</v>
      </c>
      <c r="AY17" s="87">
        <v>3172571.5249999999</v>
      </c>
      <c r="AZ17" s="87">
        <v>3218195.6724999999</v>
      </c>
      <c r="BA17" s="87">
        <v>3242223.5024999999</v>
      </c>
      <c r="BB17" s="87">
        <v>3264152.5924999998</v>
      </c>
      <c r="BC17" s="87">
        <v>3316088.3374999999</v>
      </c>
      <c r="BD17" s="87">
        <v>3323792.0150000001</v>
      </c>
      <c r="BE17" s="87">
        <v>3353486.7725</v>
      </c>
      <c r="BF17" s="87">
        <v>3370282.2250000001</v>
      </c>
      <c r="BG17" s="87">
        <v>3340662.9624999999</v>
      </c>
      <c r="BH17" s="87">
        <v>3377855.5074999998</v>
      </c>
      <c r="BI17" s="87">
        <v>3388465.42</v>
      </c>
      <c r="BJ17" s="87">
        <v>3399873.2349999999</v>
      </c>
      <c r="BK17" s="87">
        <v>3434783.9775</v>
      </c>
      <c r="BL17" s="87">
        <v>3452999.1475</v>
      </c>
      <c r="BM17" s="87">
        <v>3476408.5150000001</v>
      </c>
      <c r="BN17" s="97" t="s">
        <v>66</v>
      </c>
    </row>
    <row r="18" spans="1:67" s="4" customFormat="1" ht="11.25">
      <c r="A18" s="99" t="s">
        <v>133</v>
      </c>
      <c r="B18" s="87">
        <v>1296692.5519999999</v>
      </c>
      <c r="C18" s="87">
        <v>1357894.14225</v>
      </c>
      <c r="D18" s="87">
        <v>1416733.0407499999</v>
      </c>
      <c r="E18" s="87">
        <v>1467547.6012500001</v>
      </c>
      <c r="F18" s="87">
        <v>1548875.2694999999</v>
      </c>
      <c r="G18" s="87">
        <v>1601584.8472500001</v>
      </c>
      <c r="H18" s="87">
        <v>1646592.0047500001</v>
      </c>
      <c r="I18" s="87">
        <v>1666157.0607499999</v>
      </c>
      <c r="J18" s="87">
        <v>1667152.92175</v>
      </c>
      <c r="K18" s="87">
        <v>1683728.844</v>
      </c>
      <c r="L18" s="87">
        <v>1704581.7607499999</v>
      </c>
      <c r="M18" s="87">
        <v>1715079.5957500001</v>
      </c>
      <c r="N18" s="87">
        <v>1711857.0989999999</v>
      </c>
      <c r="O18" s="87">
        <v>1778443.6305</v>
      </c>
      <c r="P18" s="87">
        <v>1818913.8742500001</v>
      </c>
      <c r="Q18" s="87">
        <v>1851042.1395</v>
      </c>
      <c r="R18" s="87">
        <v>1883699.03425</v>
      </c>
      <c r="S18" s="87">
        <v>1900738.2602500001</v>
      </c>
      <c r="T18" s="87">
        <v>1924994.7345</v>
      </c>
      <c r="U18" s="87">
        <v>1986152.04275</v>
      </c>
      <c r="V18" s="87">
        <v>2081250.7775000001</v>
      </c>
      <c r="W18" s="87">
        <v>2152677.9792499999</v>
      </c>
      <c r="X18" s="87">
        <v>2191444.9495000001</v>
      </c>
      <c r="Y18" s="87">
        <v>2265166.9557500002</v>
      </c>
      <c r="Z18" s="87">
        <v>2286963.4297500001</v>
      </c>
      <c r="AA18" s="87">
        <v>2315227.6809999999</v>
      </c>
      <c r="AB18" s="87">
        <v>2383424.4819999998</v>
      </c>
      <c r="AC18" s="87">
        <v>2450281.202</v>
      </c>
      <c r="AD18" s="87">
        <v>2536595.5375000001</v>
      </c>
      <c r="AE18" s="87">
        <v>2630922.0249999999</v>
      </c>
      <c r="AF18" s="87">
        <v>2672347.0924999998</v>
      </c>
      <c r="AG18" s="87">
        <v>2691497.6749999998</v>
      </c>
      <c r="AH18" s="87">
        <v>2751351.6324999998</v>
      </c>
      <c r="AI18" s="87">
        <v>2810452.5024999999</v>
      </c>
      <c r="AJ18" s="87">
        <v>2871329.8149999999</v>
      </c>
      <c r="AK18" s="87">
        <v>2961173.69</v>
      </c>
      <c r="AL18" s="87">
        <v>3023165.7549999999</v>
      </c>
      <c r="AM18" s="87">
        <v>3085782.0550000002</v>
      </c>
      <c r="AN18" s="87">
        <v>3114849.2275</v>
      </c>
      <c r="AO18" s="87">
        <v>3026866.8075000001</v>
      </c>
      <c r="AP18" s="87">
        <v>2959722.95</v>
      </c>
      <c r="AQ18" s="87">
        <v>2959990.7</v>
      </c>
      <c r="AR18" s="87">
        <v>3041326.4775</v>
      </c>
      <c r="AS18" s="87">
        <v>3127475.9525000001</v>
      </c>
      <c r="AT18" s="87">
        <v>3214753.2250000001</v>
      </c>
      <c r="AU18" s="87">
        <v>3293022.6675</v>
      </c>
      <c r="AV18" s="87">
        <v>3349376.1850000001</v>
      </c>
      <c r="AW18" s="87">
        <v>3421593.9424999999</v>
      </c>
      <c r="AX18" s="87">
        <v>3502023.46</v>
      </c>
      <c r="AY18" s="87">
        <v>3573147.5625</v>
      </c>
      <c r="AZ18" s="87">
        <v>3656815.0950000002</v>
      </c>
      <c r="BA18" s="87">
        <v>3812382.9624999999</v>
      </c>
      <c r="BB18" s="87">
        <v>3845995.2524999999</v>
      </c>
      <c r="BC18" s="87">
        <v>3892449.0225</v>
      </c>
      <c r="BD18" s="87">
        <v>3929783.8525</v>
      </c>
      <c r="BE18" s="87">
        <v>3957754.1575000002</v>
      </c>
      <c r="BF18" s="87">
        <v>3997847.68</v>
      </c>
      <c r="BG18" s="87">
        <v>3967723.855</v>
      </c>
      <c r="BH18" s="87">
        <v>4055112.02</v>
      </c>
      <c r="BI18" s="87">
        <v>4098195.87</v>
      </c>
      <c r="BJ18" s="87">
        <v>4157355.52</v>
      </c>
      <c r="BK18" s="87">
        <v>4245785.1550000003</v>
      </c>
      <c r="BL18" s="87">
        <v>4292435.8925000001</v>
      </c>
      <c r="BM18" s="87">
        <v>4352503.4375</v>
      </c>
      <c r="BN18" s="97" t="s">
        <v>66</v>
      </c>
    </row>
    <row r="19" spans="1:67">
      <c r="A19" s="99" t="s">
        <v>135</v>
      </c>
      <c r="B19" s="87">
        <v>2966175</v>
      </c>
      <c r="C19" s="87">
        <v>2990625</v>
      </c>
      <c r="D19" s="87">
        <v>3028275</v>
      </c>
      <c r="E19" s="87">
        <v>3080825</v>
      </c>
      <c r="F19" s="87">
        <v>3089775</v>
      </c>
      <c r="G19" s="87">
        <v>3148125</v>
      </c>
      <c r="H19" s="87">
        <v>3151925</v>
      </c>
      <c r="I19" s="87">
        <v>3169825</v>
      </c>
      <c r="J19" s="87">
        <v>3160825</v>
      </c>
      <c r="K19" s="87">
        <v>3177575</v>
      </c>
      <c r="L19" s="87">
        <v>3167525</v>
      </c>
      <c r="M19" s="87">
        <v>3176325</v>
      </c>
      <c r="N19" s="87">
        <v>3205575</v>
      </c>
      <c r="O19" s="87">
        <v>3223250</v>
      </c>
      <c r="P19" s="87">
        <v>3238950</v>
      </c>
      <c r="Q19" s="87">
        <v>3241000</v>
      </c>
      <c r="R19" s="87">
        <v>3257800</v>
      </c>
      <c r="S19" s="87">
        <v>3288025</v>
      </c>
      <c r="T19" s="87">
        <v>3343100</v>
      </c>
      <c r="U19" s="87">
        <v>3382175</v>
      </c>
      <c r="V19" s="87">
        <v>3401625</v>
      </c>
      <c r="W19" s="87">
        <v>3426550</v>
      </c>
      <c r="X19" s="87">
        <v>3457700</v>
      </c>
      <c r="Y19" s="87">
        <v>3487600</v>
      </c>
      <c r="Z19" s="87">
        <v>3524775</v>
      </c>
      <c r="AA19" s="87">
        <v>3543175</v>
      </c>
      <c r="AB19" s="87">
        <v>3572950</v>
      </c>
      <c r="AC19" s="87">
        <v>3593350</v>
      </c>
      <c r="AD19" s="87">
        <v>3636525</v>
      </c>
      <c r="AE19" s="87">
        <v>3647400</v>
      </c>
      <c r="AF19" s="87">
        <v>3650650</v>
      </c>
      <c r="AG19" s="87">
        <v>3679225</v>
      </c>
      <c r="AH19" s="87">
        <v>3681500</v>
      </c>
      <c r="AI19" s="87">
        <v>3709675</v>
      </c>
      <c r="AJ19" s="87">
        <v>3734625</v>
      </c>
      <c r="AK19" s="87">
        <v>3747950</v>
      </c>
      <c r="AL19" s="87">
        <v>3722375</v>
      </c>
      <c r="AM19" s="87">
        <v>3740850</v>
      </c>
      <c r="AN19" s="87">
        <v>3722900</v>
      </c>
      <c r="AO19" s="87">
        <v>3644250</v>
      </c>
      <c r="AP19" s="87">
        <v>3593750</v>
      </c>
      <c r="AQ19" s="87">
        <v>3588900</v>
      </c>
      <c r="AR19" s="87">
        <v>3600625</v>
      </c>
      <c r="AS19" s="87">
        <v>3635475</v>
      </c>
      <c r="AT19" s="87">
        <v>3651200</v>
      </c>
      <c r="AU19" s="87">
        <v>3686475</v>
      </c>
      <c r="AV19" s="87">
        <v>3711375</v>
      </c>
      <c r="AW19" s="87">
        <v>3734750</v>
      </c>
      <c r="AX19" s="87">
        <v>3720325</v>
      </c>
      <c r="AY19" s="87">
        <v>3747400</v>
      </c>
      <c r="AZ19" s="87">
        <v>3755275</v>
      </c>
      <c r="BA19" s="87">
        <v>3797575</v>
      </c>
      <c r="BB19" s="87">
        <v>3818750</v>
      </c>
      <c r="BC19" s="87">
        <v>3834175</v>
      </c>
      <c r="BD19" s="87">
        <v>3857825</v>
      </c>
      <c r="BE19" s="87">
        <v>3858425</v>
      </c>
      <c r="BF19" s="87">
        <v>3884600</v>
      </c>
      <c r="BG19" s="87">
        <v>3901650</v>
      </c>
      <c r="BH19" s="87">
        <v>3944975</v>
      </c>
      <c r="BI19" s="87">
        <v>3979050</v>
      </c>
      <c r="BJ19" s="87">
        <v>3957925</v>
      </c>
      <c r="BK19" s="87">
        <v>4002600</v>
      </c>
      <c r="BL19" s="87">
        <v>4051400</v>
      </c>
      <c r="BM19" s="87">
        <v>4073675</v>
      </c>
      <c r="BN19" s="87">
        <v>4076200</v>
      </c>
    </row>
    <row r="20" spans="1:67">
      <c r="A20" s="118" t="s">
        <v>146</v>
      </c>
      <c r="B20" s="87">
        <v>31295.5</v>
      </c>
      <c r="C20" s="87">
        <v>31356.5</v>
      </c>
      <c r="D20" s="87">
        <v>32595.5</v>
      </c>
      <c r="E20" s="87">
        <v>31789.8</v>
      </c>
      <c r="F20" s="87">
        <v>36381.699999999997</v>
      </c>
      <c r="G20" s="87">
        <v>32988.1</v>
      </c>
      <c r="H20" s="87">
        <v>34120.800000000003</v>
      </c>
      <c r="I20" s="87">
        <v>35520.199999999997</v>
      </c>
      <c r="J20" s="87">
        <v>40243.9</v>
      </c>
      <c r="K20" s="87">
        <v>40767.699999999997</v>
      </c>
      <c r="L20" s="87">
        <v>42814.400000000001</v>
      </c>
      <c r="M20" s="87">
        <v>44750.9</v>
      </c>
      <c r="N20" s="87">
        <v>46206.8</v>
      </c>
      <c r="O20" s="87">
        <v>45533.5</v>
      </c>
      <c r="P20" s="87">
        <v>46619.199999999997</v>
      </c>
      <c r="Q20" s="87">
        <v>50605.1</v>
      </c>
      <c r="R20" s="87">
        <v>53893.2</v>
      </c>
      <c r="S20" s="87">
        <v>55207.5</v>
      </c>
      <c r="T20" s="87">
        <v>54799.199999999997</v>
      </c>
      <c r="U20" s="87">
        <v>58964.5</v>
      </c>
      <c r="V20" s="87">
        <v>61599.1</v>
      </c>
      <c r="W20" s="87">
        <v>60417.3</v>
      </c>
      <c r="X20" s="87">
        <v>62216.9</v>
      </c>
      <c r="Y20" s="87">
        <v>64148.3</v>
      </c>
      <c r="Z20" s="87">
        <v>64061.1</v>
      </c>
      <c r="AA20" s="87">
        <v>65556.7</v>
      </c>
      <c r="AB20" s="87">
        <v>69935.7</v>
      </c>
      <c r="AC20" s="87">
        <v>74059.600000000006</v>
      </c>
      <c r="AD20" s="87">
        <v>75955.8</v>
      </c>
      <c r="AE20" s="87">
        <v>84879.9</v>
      </c>
      <c r="AF20" s="87">
        <v>83395.199999999997</v>
      </c>
      <c r="AG20" s="87">
        <v>76275.399999999994</v>
      </c>
      <c r="AH20" s="87">
        <v>75779</v>
      </c>
      <c r="AI20" s="87">
        <v>77869.399999999994</v>
      </c>
      <c r="AJ20" s="87">
        <v>82077.600000000006</v>
      </c>
      <c r="AK20" s="87">
        <v>87115.8</v>
      </c>
      <c r="AL20" s="87">
        <v>91047.6</v>
      </c>
      <c r="AM20" s="87">
        <v>93973.9</v>
      </c>
      <c r="AN20" s="87">
        <v>98751.9</v>
      </c>
      <c r="AO20" s="87">
        <v>95136.9</v>
      </c>
      <c r="AP20" s="87">
        <v>85480.3</v>
      </c>
      <c r="AQ20" s="87">
        <v>81245.3</v>
      </c>
      <c r="AR20" s="87">
        <v>87533.4</v>
      </c>
      <c r="AS20" s="87">
        <v>99604.3</v>
      </c>
      <c r="AT20" s="87">
        <v>101327</v>
      </c>
      <c r="AU20" s="87">
        <v>105259</v>
      </c>
      <c r="AV20" s="87">
        <v>113380</v>
      </c>
      <c r="AW20" s="87">
        <v>120277</v>
      </c>
      <c r="AX20" s="87">
        <v>123803</v>
      </c>
      <c r="AY20" s="87">
        <v>128958</v>
      </c>
      <c r="AZ20" s="87">
        <v>135783</v>
      </c>
      <c r="BA20" s="87">
        <v>144174</v>
      </c>
      <c r="BB20" s="87">
        <v>149610</v>
      </c>
      <c r="BC20" s="87">
        <v>156493</v>
      </c>
      <c r="BD20" s="87">
        <v>158670</v>
      </c>
      <c r="BE20" s="87">
        <v>160629</v>
      </c>
      <c r="BF20" s="87">
        <v>165113</v>
      </c>
      <c r="BG20" s="87">
        <v>164368</v>
      </c>
      <c r="BH20" s="87">
        <v>169948</v>
      </c>
      <c r="BI20" s="87">
        <v>175646</v>
      </c>
      <c r="BJ20" s="87">
        <v>180582</v>
      </c>
      <c r="BK20" s="87">
        <v>187539</v>
      </c>
      <c r="BL20" s="87">
        <v>188722</v>
      </c>
      <c r="BM20" s="87">
        <v>191123</v>
      </c>
      <c r="BN20" s="87">
        <v>193282</v>
      </c>
      <c r="BO20" s="87" t="s">
        <v>66</v>
      </c>
    </row>
    <row r="21" spans="1:67">
      <c r="A21" s="145" t="s">
        <v>164</v>
      </c>
      <c r="B21" s="146">
        <f>B8/B17</f>
        <v>0.61295728199778232</v>
      </c>
      <c r="C21" s="146">
        <f t="shared" ref="C21:BM21" si="0">C8/C17</f>
        <v>0.61692075551260273</v>
      </c>
      <c r="D21" s="146">
        <f t="shared" si="0"/>
        <v>0.62551049426155803</v>
      </c>
      <c r="E21" s="146">
        <f t="shared" si="0"/>
        <v>0.62526523174005677</v>
      </c>
      <c r="F21" s="146">
        <f t="shared" si="0"/>
        <v>0.61923049809379482</v>
      </c>
      <c r="G21" s="146">
        <f t="shared" si="0"/>
        <v>0.62086880637701281</v>
      </c>
      <c r="H21" s="146">
        <f t="shared" si="0"/>
        <v>0.62517957178774564</v>
      </c>
      <c r="I21" s="146">
        <f t="shared" si="0"/>
        <v>0.62993171126435565</v>
      </c>
      <c r="J21" s="146">
        <f t="shared" si="0"/>
        <v>0.63507237122508153</v>
      </c>
      <c r="K21" s="146">
        <f t="shared" si="0"/>
        <v>0.64020027966908066</v>
      </c>
      <c r="L21" s="146">
        <f t="shared" si="0"/>
        <v>0.64037394558761795</v>
      </c>
      <c r="M21" s="146">
        <f t="shared" si="0"/>
        <v>0.64615156552277808</v>
      </c>
      <c r="N21" s="146">
        <f t="shared" si="0"/>
        <v>0.65042193216521582</v>
      </c>
      <c r="O21" s="146">
        <f t="shared" si="0"/>
        <v>0.65246549122279907</v>
      </c>
      <c r="P21" s="146">
        <f t="shared" si="0"/>
        <v>0.64787260021838378</v>
      </c>
      <c r="Q21" s="146">
        <f t="shared" si="0"/>
        <v>0.64346003235079485</v>
      </c>
      <c r="R21" s="146">
        <f t="shared" si="0"/>
        <v>0.64308469454577311</v>
      </c>
      <c r="S21" s="146">
        <f t="shared" si="0"/>
        <v>0.64446862970211827</v>
      </c>
      <c r="T21" s="146">
        <f t="shared" si="0"/>
        <v>0.6486268023115136</v>
      </c>
      <c r="U21" s="146">
        <f t="shared" si="0"/>
        <v>0.64945328149428716</v>
      </c>
      <c r="V21" s="146">
        <f t="shared" si="0"/>
        <v>0.64806542077948992</v>
      </c>
      <c r="W21" s="146">
        <f t="shared" si="0"/>
        <v>0.64806494405896853</v>
      </c>
      <c r="X21" s="146">
        <f t="shared" si="0"/>
        <v>0.66025378244078903</v>
      </c>
      <c r="Y21" s="146">
        <f t="shared" si="0"/>
        <v>0.65993578797345298</v>
      </c>
      <c r="Z21" s="146">
        <f t="shared" si="0"/>
        <v>0.66314663731871115</v>
      </c>
      <c r="AA21" s="146">
        <f t="shared" si="0"/>
        <v>0.66209554379306435</v>
      </c>
      <c r="AB21" s="146">
        <f t="shared" si="0"/>
        <v>0.66529895981484111</v>
      </c>
      <c r="AC21" s="146">
        <f t="shared" si="0"/>
        <v>0.66215279357074119</v>
      </c>
      <c r="AD21" s="146">
        <f t="shared" si="0"/>
        <v>0.66256087060119306</v>
      </c>
      <c r="AE21" s="146">
        <f t="shared" si="0"/>
        <v>0.66506405332551799</v>
      </c>
      <c r="AF21" s="146">
        <f t="shared" si="0"/>
        <v>0.66718104483952834</v>
      </c>
      <c r="AG21" s="146">
        <f t="shared" si="0"/>
        <v>0.67108246858107812</v>
      </c>
      <c r="AH21" s="146">
        <f t="shared" si="0"/>
        <v>0.66594767969917257</v>
      </c>
      <c r="AI21" s="146">
        <f t="shared" si="0"/>
        <v>0.6669467784174673</v>
      </c>
      <c r="AJ21" s="146">
        <f t="shared" si="0"/>
        <v>0.66577534813051176</v>
      </c>
      <c r="AK21" s="146">
        <f t="shared" si="0"/>
        <v>0.66500187281727674</v>
      </c>
      <c r="AL21" s="146">
        <f t="shared" si="0"/>
        <v>0.67033112205733125</v>
      </c>
      <c r="AM21" s="146">
        <f t="shared" si="0"/>
        <v>0.67166473846586372</v>
      </c>
      <c r="AN21" s="146">
        <f t="shared" si="0"/>
        <v>0.67313737846536081</v>
      </c>
      <c r="AO21" s="146">
        <f t="shared" si="0"/>
        <v>0.66156565791489363</v>
      </c>
      <c r="AP21" s="146">
        <f t="shared" si="0"/>
        <v>0.65155419867425501</v>
      </c>
      <c r="AQ21" s="146">
        <f t="shared" si="0"/>
        <v>0.6544091150415654</v>
      </c>
      <c r="AR21" s="146">
        <f t="shared" si="0"/>
        <v>0.65937784391620502</v>
      </c>
      <c r="AS21" s="146">
        <f t="shared" si="0"/>
        <v>0.66107283536046024</v>
      </c>
      <c r="AT21" s="146">
        <f t="shared" si="0"/>
        <v>0.657963931320518</v>
      </c>
      <c r="AU21" s="146">
        <f t="shared" si="0"/>
        <v>0.6571101138003147</v>
      </c>
      <c r="AV21" s="146">
        <f t="shared" si="0"/>
        <v>0.65816105637132749</v>
      </c>
      <c r="AW21" s="146">
        <f t="shared" si="0"/>
        <v>0.66699361111571054</v>
      </c>
      <c r="AX21" s="146">
        <f t="shared" si="0"/>
        <v>0.65764224752385247</v>
      </c>
      <c r="AY21" s="146">
        <f t="shared" si="0"/>
        <v>0.66467325902132346</v>
      </c>
      <c r="AZ21" s="146">
        <f t="shared" si="0"/>
        <v>0.66992253918022138</v>
      </c>
      <c r="BA21" s="146">
        <f t="shared" si="0"/>
        <v>0.66734741931937491</v>
      </c>
      <c r="BB21" s="146">
        <f t="shared" si="0"/>
        <v>0.67286207852122659</v>
      </c>
      <c r="BC21" s="146">
        <f t="shared" si="0"/>
        <v>0.66674503126079643</v>
      </c>
      <c r="BD21" s="146">
        <f t="shared" si="0"/>
        <v>0.66993104026997907</v>
      </c>
      <c r="BE21" s="146">
        <f t="shared" si="0"/>
        <v>0.67334919419307171</v>
      </c>
      <c r="BF21" s="146">
        <f t="shared" si="0"/>
        <v>0.67731442661304131</v>
      </c>
      <c r="BG21" s="146">
        <f t="shared" si="0"/>
        <v>0.67855365437811654</v>
      </c>
      <c r="BH21" s="146">
        <f t="shared" si="0"/>
        <v>0.6757088839153077</v>
      </c>
      <c r="BI21" s="146">
        <f t="shared" si="0"/>
        <v>0.67320174533461818</v>
      </c>
      <c r="BJ21" s="146">
        <f t="shared" si="0"/>
        <v>0.67499786701606246</v>
      </c>
      <c r="BK21" s="146">
        <f t="shared" si="0"/>
        <v>0.67583812787248287</v>
      </c>
      <c r="BL21" s="146">
        <f t="shared" si="0"/>
        <v>0.67556932607090947</v>
      </c>
      <c r="BM21" s="146">
        <f t="shared" si="0"/>
        <v>0.67409154998287069</v>
      </c>
      <c r="BN21" s="147">
        <f>AVERAGE(B21:BM21)</f>
        <v>0.65636218681545633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0"/>
  <sheetViews>
    <sheetView topLeftCell="CB1" workbookViewId="0">
      <selection activeCell="CF2" sqref="CF2"/>
    </sheetView>
  </sheetViews>
  <sheetFormatPr defaultRowHeight="15"/>
  <cols>
    <col min="1" max="1" width="7" customWidth="1"/>
    <col min="2" max="2" width="8.85546875" customWidth="1"/>
    <col min="3" max="4" width="6.140625" customWidth="1"/>
    <col min="5" max="5" width="7" customWidth="1"/>
    <col min="6" max="6" width="10.42578125" customWidth="1"/>
    <col min="7" max="7" width="9.42578125" bestFit="1" customWidth="1"/>
    <col min="8" max="8" width="6.85546875" customWidth="1"/>
    <col min="9" max="9" width="22.7109375" bestFit="1" customWidth="1"/>
    <col min="10" max="10" width="22.140625" customWidth="1"/>
    <col min="11" max="11" width="9" customWidth="1"/>
    <col min="12" max="12" width="11.42578125" bestFit="1" customWidth="1"/>
    <col min="13" max="13" width="8.85546875" customWidth="1"/>
    <col min="14" max="14" width="25.5703125" bestFit="1" customWidth="1"/>
    <col min="15" max="15" width="30.42578125" customWidth="1"/>
    <col min="16" max="16" width="24.85546875" customWidth="1"/>
    <col min="17" max="17" width="16.42578125" customWidth="1"/>
    <col min="18" max="18" width="22.42578125" customWidth="1"/>
    <col min="19" max="19" width="18.5703125" customWidth="1"/>
    <col min="20" max="20" width="24.42578125" customWidth="1"/>
    <col min="21" max="21" width="28.42578125" customWidth="1"/>
    <col min="22" max="22" width="27.85546875" customWidth="1"/>
    <col min="23" max="23" width="26.140625" customWidth="1"/>
    <col min="24" max="25" width="30.140625" customWidth="1"/>
    <col min="26" max="26" width="29.42578125" customWidth="1"/>
    <col min="27" max="28" width="10.85546875" customWidth="1"/>
    <col min="29" max="29" width="11.5703125" customWidth="1"/>
    <col min="30" max="30" width="15.7109375" customWidth="1"/>
    <col min="31" max="31" width="17.85546875" customWidth="1"/>
    <col min="32" max="32" width="9.42578125" customWidth="1"/>
    <col min="33" max="33" width="11.42578125" customWidth="1"/>
    <col min="34" max="34" width="6.85546875" customWidth="1"/>
    <col min="35" max="35" width="8.85546875" customWidth="1"/>
    <col min="36" max="36" width="11.7109375" bestFit="1" customWidth="1"/>
    <col min="37" max="37" width="10.42578125" customWidth="1"/>
    <col min="38" max="38" width="11.7109375" customWidth="1"/>
    <col min="39" max="39" width="10.42578125" customWidth="1"/>
    <col min="40" max="40" width="13.85546875" bestFit="1" customWidth="1"/>
    <col min="41" max="41" width="12" customWidth="1"/>
    <col min="42" max="42" width="13.85546875" customWidth="1"/>
    <col min="43" max="43" width="12" customWidth="1"/>
    <col min="44" max="44" width="15.28515625" customWidth="1"/>
    <col min="45" max="45" width="8.5703125" customWidth="1"/>
    <col min="46" max="46" width="19" customWidth="1"/>
    <col min="47" max="47" width="15.85546875" bestFit="1" customWidth="1"/>
    <col min="48" max="48" width="10.42578125" customWidth="1"/>
    <col min="49" max="49" width="16.85546875" customWidth="1"/>
    <col min="50" max="50" width="10.42578125" customWidth="1"/>
    <col min="51" max="51" width="16.85546875" customWidth="1"/>
    <col min="52" max="53" width="11" customWidth="1"/>
    <col min="54" max="54" width="25.7109375" customWidth="1"/>
    <col min="55" max="55" width="28.42578125" customWidth="1"/>
    <col min="56" max="56" width="12.28515625" bestFit="1" customWidth="1"/>
    <col min="57" max="58" width="16.85546875" customWidth="1"/>
    <col min="59" max="59" width="14.42578125" bestFit="1" customWidth="1"/>
    <col min="60" max="61" width="18.5703125" customWidth="1"/>
    <col min="62" max="62" width="17.7109375" customWidth="1"/>
    <col min="63" max="63" width="10.85546875" customWidth="1"/>
    <col min="64" max="64" width="18.42578125" customWidth="1"/>
    <col min="65" max="65" width="18.28515625" bestFit="1" customWidth="1"/>
    <col min="66" max="66" width="11" customWidth="1"/>
    <col min="67" max="67" width="19.28515625" customWidth="1"/>
    <col min="68" max="68" width="10.42578125" customWidth="1"/>
    <col min="69" max="69" width="19.28515625" customWidth="1"/>
    <col min="70" max="70" width="10.42578125" bestFit="1" customWidth="1"/>
    <col min="71" max="71" width="11" customWidth="1"/>
    <col min="72" max="72" width="28" bestFit="1" customWidth="1"/>
    <col min="73" max="73" width="25" customWidth="1"/>
    <col min="74" max="74" width="30.85546875" customWidth="1"/>
    <col min="75" max="75" width="11.28515625" bestFit="1" customWidth="1"/>
    <col min="76" max="76" width="32.42578125" customWidth="1"/>
    <col min="77" max="77" width="36.140625" customWidth="1"/>
    <col min="78" max="78" width="30.85546875" bestFit="1" customWidth="1"/>
    <col min="79" max="79" width="30.28515625" bestFit="1" customWidth="1"/>
    <col min="80" max="80" width="31.85546875" bestFit="1" customWidth="1"/>
    <col min="81" max="81" width="24.42578125" bestFit="1" customWidth="1"/>
    <col min="82" max="82" width="31.85546875" bestFit="1" customWidth="1"/>
    <col min="83" max="83" width="31.85546875" customWidth="1"/>
    <col min="84" max="84" width="18.140625" bestFit="1" customWidth="1"/>
    <col min="85" max="85" width="20.140625" bestFit="1" customWidth="1"/>
  </cols>
  <sheetData>
    <row r="1" spans="1:85">
      <c r="A1" s="69" t="s">
        <v>0</v>
      </c>
      <c r="B1" s="70" t="s">
        <v>158</v>
      </c>
      <c r="C1" s="71" t="s">
        <v>70</v>
      </c>
      <c r="D1" s="71" t="s">
        <v>69</v>
      </c>
      <c r="E1" s="71" t="s">
        <v>68</v>
      </c>
      <c r="F1" s="72" t="s">
        <v>88</v>
      </c>
      <c r="G1" s="71" t="s">
        <v>71</v>
      </c>
      <c r="H1" s="71" t="s">
        <v>72</v>
      </c>
      <c r="I1" s="73" t="s">
        <v>76</v>
      </c>
      <c r="J1" s="112" t="s">
        <v>140</v>
      </c>
      <c r="K1" s="71" t="s">
        <v>73</v>
      </c>
      <c r="L1" s="71" t="s">
        <v>74</v>
      </c>
      <c r="M1" s="71" t="s">
        <v>75</v>
      </c>
      <c r="N1" s="71" t="s">
        <v>77</v>
      </c>
      <c r="O1" s="78" t="s">
        <v>161</v>
      </c>
      <c r="P1" s="115" t="s">
        <v>141</v>
      </c>
      <c r="Q1" s="107" t="s">
        <v>126</v>
      </c>
      <c r="R1" s="91" t="s">
        <v>127</v>
      </c>
      <c r="S1" s="103" t="s">
        <v>128</v>
      </c>
      <c r="T1" s="100" t="s">
        <v>129</v>
      </c>
      <c r="U1" s="101" t="s">
        <v>134</v>
      </c>
      <c r="V1" s="101" t="s">
        <v>136</v>
      </c>
      <c r="W1" s="99" t="s">
        <v>133</v>
      </c>
      <c r="X1" s="101" t="s">
        <v>135</v>
      </c>
      <c r="Y1" s="143" t="s">
        <v>162</v>
      </c>
      <c r="Z1" s="101" t="s">
        <v>137</v>
      </c>
      <c r="AA1" s="120" t="s">
        <v>146</v>
      </c>
      <c r="AB1" s="120" t="s">
        <v>147</v>
      </c>
      <c r="AC1" s="126" t="s">
        <v>150</v>
      </c>
      <c r="AD1" s="121" t="s">
        <v>148</v>
      </c>
      <c r="AE1" s="137" t="s">
        <v>155</v>
      </c>
      <c r="AF1" s="74" t="s">
        <v>84</v>
      </c>
      <c r="AG1" s="74" t="s">
        <v>83</v>
      </c>
      <c r="AH1" s="74" t="s">
        <v>80</v>
      </c>
      <c r="AI1" s="74" t="s">
        <v>81</v>
      </c>
      <c r="AJ1" s="74" t="s">
        <v>94</v>
      </c>
      <c r="AK1" s="74" t="s">
        <v>98</v>
      </c>
      <c r="AL1" s="74" t="s">
        <v>95</v>
      </c>
      <c r="AM1" s="74" t="s">
        <v>99</v>
      </c>
      <c r="AN1" s="74" t="s">
        <v>96</v>
      </c>
      <c r="AO1" s="74" t="s">
        <v>100</v>
      </c>
      <c r="AP1" s="74" t="s">
        <v>97</v>
      </c>
      <c r="AQ1" s="74" t="s">
        <v>101</v>
      </c>
      <c r="AR1" s="74" t="s">
        <v>102</v>
      </c>
      <c r="AS1" s="75" t="s">
        <v>157</v>
      </c>
      <c r="AT1" s="74" t="s">
        <v>104</v>
      </c>
      <c r="AU1" s="74" t="s">
        <v>103</v>
      </c>
      <c r="AV1" s="74" t="s">
        <v>105</v>
      </c>
      <c r="AW1" s="74" t="s">
        <v>113</v>
      </c>
      <c r="AX1" s="74" t="s">
        <v>106</v>
      </c>
      <c r="AY1" s="74" t="s">
        <v>113</v>
      </c>
      <c r="AZ1" s="74" t="s">
        <v>82</v>
      </c>
      <c r="BA1" s="74" t="s">
        <v>85</v>
      </c>
      <c r="BB1" s="76" t="s">
        <v>107</v>
      </c>
      <c r="BC1" s="74" t="s">
        <v>121</v>
      </c>
      <c r="BD1" s="77" t="s">
        <v>108</v>
      </c>
      <c r="BE1" s="77" t="s">
        <v>113</v>
      </c>
      <c r="BF1" s="77" t="s">
        <v>114</v>
      </c>
      <c r="BG1" s="77" t="s">
        <v>109</v>
      </c>
      <c r="BH1" s="77" t="s">
        <v>115</v>
      </c>
      <c r="BI1" s="77" t="s">
        <v>116</v>
      </c>
      <c r="BJ1" s="77" t="s">
        <v>110</v>
      </c>
      <c r="BK1" s="78" t="s">
        <v>159</v>
      </c>
      <c r="BL1" s="77" t="s">
        <v>112</v>
      </c>
      <c r="BM1" s="77" t="s">
        <v>111</v>
      </c>
      <c r="BN1" s="77" t="s">
        <v>119</v>
      </c>
      <c r="BO1" s="77" t="s">
        <v>125</v>
      </c>
      <c r="BP1" s="77" t="s">
        <v>118</v>
      </c>
      <c r="BQ1" s="77" t="s">
        <v>125</v>
      </c>
      <c r="BR1" s="77" t="s">
        <v>78</v>
      </c>
      <c r="BS1" s="72" t="s">
        <v>120</v>
      </c>
      <c r="BT1" s="79" t="s">
        <v>122</v>
      </c>
      <c r="BU1" s="79" t="s">
        <v>145</v>
      </c>
      <c r="BV1" s="79" t="s">
        <v>143</v>
      </c>
      <c r="BW1" s="77" t="s">
        <v>79</v>
      </c>
      <c r="BX1" s="93" t="s">
        <v>144</v>
      </c>
      <c r="BY1" s="141" t="s">
        <v>160</v>
      </c>
      <c r="BZ1" s="81" t="s">
        <v>123</v>
      </c>
      <c r="CA1" s="110" t="s">
        <v>139</v>
      </c>
      <c r="CB1" s="111" t="s">
        <v>138</v>
      </c>
      <c r="CC1" s="111" t="s">
        <v>142</v>
      </c>
      <c r="CD1" s="111" t="s">
        <v>138</v>
      </c>
      <c r="CE1" s="124" t="s">
        <v>151</v>
      </c>
      <c r="CF1" s="124" t="s">
        <v>149</v>
      </c>
      <c r="CG1" s="138" t="s">
        <v>156</v>
      </c>
    </row>
    <row r="2" spans="1:85">
      <c r="A2" s="34" t="s">
        <v>1</v>
      </c>
      <c r="B2" s="67">
        <v>9.51</v>
      </c>
      <c r="C2" s="67">
        <v>57.83</v>
      </c>
      <c r="D2" s="67">
        <v>70.819999999999993</v>
      </c>
      <c r="E2" s="67">
        <v>78.44</v>
      </c>
      <c r="F2" s="67">
        <v>78.693244509657404</v>
      </c>
      <c r="G2" s="67">
        <v>31.62</v>
      </c>
      <c r="H2" s="67">
        <v>18.59</v>
      </c>
      <c r="I2" s="68">
        <v>1488486.5504999999</v>
      </c>
      <c r="J2" s="113">
        <f>I2/Q2*1000</f>
        <v>14934.141637713959</v>
      </c>
      <c r="K2" s="67">
        <v>80.25</v>
      </c>
      <c r="L2" s="67">
        <v>4.7300000000000004</v>
      </c>
      <c r="M2" s="67">
        <v>1.66</v>
      </c>
      <c r="N2" s="67">
        <v>1904675</v>
      </c>
      <c r="O2" s="135">
        <f>N2*B2</f>
        <v>18113459.25</v>
      </c>
      <c r="P2" s="116">
        <f>N2/S2*1000</f>
        <v>6848.8114115993003</v>
      </c>
      <c r="Q2" s="88">
        <f t="shared" ref="Q2:Q24" si="0">Q3/((1/4)*Q4/Q3+(1/4)*Q5/Q4+(1/4)*Q6/Q5+(1/4)*Q7/Q6)</f>
        <v>99670.043756719693</v>
      </c>
      <c r="R2" s="88">
        <f t="shared" ref="R2:R24" si="1">R3/((1/4)*R4/R3+(1/4)*R5/R4+(1/4)*R6/R5+(1/4)*R7/R6)</f>
        <v>36201.760855330445</v>
      </c>
      <c r="S2" s="104">
        <v>278103</v>
      </c>
      <c r="T2" s="35" t="s">
        <v>130</v>
      </c>
      <c r="U2" s="102">
        <v>2428369.1444999999</v>
      </c>
      <c r="V2" s="102">
        <f>U2/Q2*1000</f>
        <v>24364.082255520039</v>
      </c>
      <c r="W2" s="87">
        <v>1296692.5519999999</v>
      </c>
      <c r="X2" s="102">
        <v>2966175</v>
      </c>
      <c r="Y2" s="144">
        <f>X2*B2</f>
        <v>28208324.25</v>
      </c>
      <c r="Z2" s="109">
        <f>X2/S2*1000</f>
        <v>10665.74254862407</v>
      </c>
      <c r="AA2" s="122">
        <v>31295.5</v>
      </c>
      <c r="AB2" s="123">
        <f>AA2*B2</f>
        <v>297620.20500000002</v>
      </c>
      <c r="AC2" s="123">
        <f>AB2/Q2*1000</f>
        <v>2986.0547239895704</v>
      </c>
      <c r="AD2" s="123">
        <f>AB2/AK2</f>
        <v>5768.332247772727</v>
      </c>
      <c r="AE2" s="136">
        <f>(AD2/((1/4)*$AD$46+(1/4)*$AD$47+(1/4)*$AD$48+(1/4)*$AD$49))*100</f>
        <v>41.99956729259393</v>
      </c>
      <c r="AF2" s="36">
        <f>G2/4</f>
        <v>7.9050000000000002</v>
      </c>
      <c r="AG2" s="36">
        <f>L2/4</f>
        <v>1.1825000000000001</v>
      </c>
      <c r="AH2" s="36">
        <f>H2/4</f>
        <v>4.6475</v>
      </c>
      <c r="AI2" s="36">
        <f>M2/4</f>
        <v>0.41499999999999998</v>
      </c>
      <c r="AJ2" s="36">
        <f>(1+H2/4/100)*100</f>
        <v>104.64750000000001</v>
      </c>
      <c r="AK2" s="37">
        <f>(AJ2/((1/4)*$AJ$46+(1/4)*$AJ$47+(1/4)*$AJ$48+(1/4)*$AJ$49))*100</f>
        <v>51.595537880973716</v>
      </c>
      <c r="AL2" s="36">
        <f>(1+H2/100)*100</f>
        <v>118.58999999999999</v>
      </c>
      <c r="AM2" s="37">
        <f>(AL2/((1/4)*$AL$46+(1/4)*$AL$47+(1/4)*$AL$48+(1/4)*$AL$49))*100</f>
        <v>7.5970041402881661</v>
      </c>
      <c r="AN2" s="36">
        <f>(1+M2/4/100)*100</f>
        <v>100.41500000000001</v>
      </c>
      <c r="AO2" s="37">
        <f>(AN2/((1/4)*$AN$46+(1/4)*$AN$47+(1/4)*$AN$48+(1/4)*$AN$49))*100</f>
        <v>75.221427685547681</v>
      </c>
      <c r="AP2" s="37">
        <f>(1+M2/100)*100</f>
        <v>101.66</v>
      </c>
      <c r="AQ2" s="37">
        <f>(AP2/((1/4)*$AP$46+(1/4)*$AP$47+(1/4)*$AP$48+(1/4)*$AP$49))*100</f>
        <v>32.440636311324582</v>
      </c>
      <c r="AR2" s="37">
        <f>(B2/((1/4)*$B$46+(1/4)*$B$47+(1/4)*$B$48+(1/4)*$B$49))*100</f>
        <v>76.140912730184141</v>
      </c>
      <c r="AS2" s="40">
        <f>(B2*AN2)/AJ2</f>
        <v>9.1253651544470724</v>
      </c>
      <c r="AT2" s="41">
        <f>((AR2/100)*(AN2/100))/(AJ2/100)</f>
        <v>0.73061370331842046</v>
      </c>
      <c r="AU2" s="41">
        <f>(AR2*AN2)/AJ2</f>
        <v>73.061370331842042</v>
      </c>
      <c r="AV2" s="41">
        <f>D2/C2</f>
        <v>1.2246238976309873</v>
      </c>
      <c r="AW2" s="41" t="s">
        <v>117</v>
      </c>
      <c r="AX2" s="41">
        <f>D2/C2*100</f>
        <v>122.46238976309873</v>
      </c>
      <c r="AY2" s="41" t="s">
        <v>117</v>
      </c>
      <c r="AZ2" s="41">
        <f>(D3/D2-1)*100</f>
        <v>5.6481219994353182E-2</v>
      </c>
      <c r="BA2" s="41">
        <f>(D3/D2-1)*4*100</f>
        <v>0.22592487997741273</v>
      </c>
      <c r="BB2" s="37">
        <f>(I2/((1/4)*$I$46+(1/4)*$I$47+(1/4)*$I$48+(1/4)*$I$49))*100</f>
        <v>73.443969925730485</v>
      </c>
      <c r="BC2" s="37">
        <f>(N2/((1/4)*$N$46+(1/4)*$N$47+(1/4)*$N$48+(1/4)*$N$49))*100</f>
        <v>75.911252375745107</v>
      </c>
      <c r="BD2" s="42">
        <f>LN(AK2)</f>
        <v>3.9434351935733956</v>
      </c>
      <c r="BE2" s="42" t="s">
        <v>117</v>
      </c>
      <c r="BF2" s="42" t="s">
        <v>117</v>
      </c>
      <c r="BG2" s="42">
        <f>LN(AO2)</f>
        <v>4.3204361329943177</v>
      </c>
      <c r="BH2" s="42" t="s">
        <v>117</v>
      </c>
      <c r="BI2" s="42" t="s">
        <v>117</v>
      </c>
      <c r="BJ2" s="42">
        <f>LN(AR2)</f>
        <v>4.3325857384079036</v>
      </c>
      <c r="BK2" s="43">
        <f>LN(AS2)</f>
        <v>2.2110579155936061</v>
      </c>
      <c r="BL2" s="42">
        <f>LN(AT2)</f>
        <v>-0.31387040854388043</v>
      </c>
      <c r="BM2" s="42">
        <f>LN(AU2)</f>
        <v>4.2912997774442108</v>
      </c>
      <c r="BN2" s="42">
        <f>LN(AV2)</f>
        <v>0.20263377451363074</v>
      </c>
      <c r="BO2" s="42" t="s">
        <v>117</v>
      </c>
      <c r="BP2" s="42">
        <f t="shared" ref="BP2:BP34" si="2">LN(AX2)</f>
        <v>4.8078039605017224</v>
      </c>
      <c r="BQ2" s="42" t="s">
        <v>117</v>
      </c>
      <c r="BR2" s="42">
        <f t="shared" ref="BR2:BR33" si="3">LN(E2)</f>
        <v>4.3623340013281453</v>
      </c>
      <c r="BS2" s="42">
        <f t="shared" ref="BS2:BS33" si="4">LN(F2)</f>
        <v>4.3655573132340333</v>
      </c>
      <c r="BT2" s="42">
        <f t="shared" ref="BT2:BT33" si="5">LN(BB2)</f>
        <v>4.2965228015741328</v>
      </c>
      <c r="BU2" s="42">
        <f>LN(I2)</f>
        <v>14.213270423790831</v>
      </c>
      <c r="BV2" s="42">
        <f>LN(U2)</f>
        <v>14.702730456054908</v>
      </c>
      <c r="BW2" s="42">
        <f t="shared" ref="BW2:BW33" si="6">LN(K2)</f>
        <v>4.385146762010125</v>
      </c>
      <c r="BX2" s="42">
        <f>LN(X2)</f>
        <v>14.902783801962389</v>
      </c>
      <c r="BY2" s="142">
        <f>LN(Y2)</f>
        <v>17.15512767851969</v>
      </c>
      <c r="BZ2" s="82">
        <f>LN(BC2)</f>
        <v>4.3295649260581097</v>
      </c>
      <c r="CA2" s="117">
        <f>LN(V2)</f>
        <v>10.100865288059691</v>
      </c>
      <c r="CB2" s="117">
        <f>LN(Z2)</f>
        <v>9.2747922532941391</v>
      </c>
      <c r="CC2" s="117">
        <f>LN(J2)</f>
        <v>9.6114052557956136</v>
      </c>
      <c r="CD2" s="117">
        <f>LN(P2)</f>
        <v>8.8318303996456855</v>
      </c>
      <c r="CE2" s="125">
        <f>LN(AC2)</f>
        <v>8.0017083047863817</v>
      </c>
      <c r="CF2" s="125">
        <f>LN(AD2)</f>
        <v>8.6601382792082049</v>
      </c>
      <c r="CG2" s="139">
        <f>LN(AE2)</f>
        <v>3.7376593156730094</v>
      </c>
    </row>
    <row r="3" spans="1:85">
      <c r="A3" s="34" t="s">
        <v>2</v>
      </c>
      <c r="B3" s="25">
        <v>9.48</v>
      </c>
      <c r="C3" s="24">
        <v>60.31</v>
      </c>
      <c r="D3" s="24">
        <v>70.86</v>
      </c>
      <c r="E3" s="24">
        <v>78.569999999999993</v>
      </c>
      <c r="F3" s="24">
        <v>78.965819242338995</v>
      </c>
      <c r="G3" s="24">
        <v>22.88</v>
      </c>
      <c r="H3" s="24">
        <v>17.87</v>
      </c>
      <c r="I3" s="27">
        <v>1492506.0872500001</v>
      </c>
      <c r="J3" s="113">
        <f t="shared" ref="J3:J65" si="7">I3/Q3*1000</f>
        <v>14932.008009585894</v>
      </c>
      <c r="K3" s="24">
        <v>80.91</v>
      </c>
      <c r="L3" s="24">
        <v>4.74</v>
      </c>
      <c r="M3" s="24">
        <v>2.1</v>
      </c>
      <c r="N3" s="24">
        <v>1932875</v>
      </c>
      <c r="O3" s="135">
        <f t="shared" ref="O3:O66" si="8">N3*B3</f>
        <v>18323655</v>
      </c>
      <c r="P3" s="116">
        <f t="shared" ref="P3:P65" si="9">N3/S3*1000</f>
        <v>6931.2460554248664</v>
      </c>
      <c r="Q3" s="88">
        <f t="shared" si="0"/>
        <v>99953.474863652402</v>
      </c>
      <c r="R3" s="88">
        <f t="shared" si="1"/>
        <v>36478.115004773157</v>
      </c>
      <c r="S3" s="104">
        <v>278864</v>
      </c>
      <c r="T3" s="35"/>
      <c r="U3" s="102">
        <v>2419283.30975</v>
      </c>
      <c r="V3" s="102">
        <f t="shared" ref="V3:V65" si="10">U3/Q3*1000</f>
        <v>24204.094085274875</v>
      </c>
      <c r="W3" s="87">
        <v>1357894.14225</v>
      </c>
      <c r="X3" s="102">
        <v>2990625</v>
      </c>
      <c r="Y3" s="144">
        <f t="shared" ref="Y3:Y66" si="11">X3*B3</f>
        <v>28351125</v>
      </c>
      <c r="Z3" s="109">
        <f t="shared" ref="Z3:Z66" si="12">X3/S3*1000</f>
        <v>10724.313643926787</v>
      </c>
      <c r="AA3" s="122">
        <v>31356.5</v>
      </c>
      <c r="AB3" s="123">
        <f t="shared" ref="AB3:AB66" si="13">AA3*B3</f>
        <v>297259.62</v>
      </c>
      <c r="AC3" s="123">
        <f t="shared" ref="AC3:AC65" si="14">AB3/Q3*1000</f>
        <v>2973.9798481793155</v>
      </c>
      <c r="AD3" s="123">
        <f t="shared" ref="AD3:AD65" si="15">AB3/AK3</f>
        <v>5514.9626075378028</v>
      </c>
      <c r="AE3" s="136">
        <f t="shared" ref="AE3:AE65" si="16">(AD3/((1/4)*$AD$46+(1/4)*$AD$47+(1/4)*$AD$48+(1/4)*$AD$49))*100</f>
        <v>40.154767999166282</v>
      </c>
      <c r="AF3" s="36">
        <f t="shared" ref="AF3:AF65" si="17">G3/4</f>
        <v>5.72</v>
      </c>
      <c r="AG3" s="36">
        <f t="shared" ref="AG3:AG65" si="18">L3/4</f>
        <v>1.1850000000000001</v>
      </c>
      <c r="AH3" s="36">
        <f t="shared" ref="AH3:AH65" si="19">H3/4</f>
        <v>4.4675000000000002</v>
      </c>
      <c r="AI3" s="36">
        <f t="shared" ref="AI3:AI65" si="20">M3/4</f>
        <v>0.52500000000000002</v>
      </c>
      <c r="AJ3" s="36">
        <f>(1+H3/4/100)*AJ2</f>
        <v>109.3226270625</v>
      </c>
      <c r="AK3" s="37">
        <f t="shared" ref="AK3:AK65" si="21">(AJ3/((1/4)*$AJ$46+(1/4)*$AJ$47+(1/4)*$AJ$48+(1/4)*$AJ$49))*100</f>
        <v>53.900568535806229</v>
      </c>
      <c r="AL3" s="36">
        <f>(1+H3/100)*AL2</f>
        <v>139.78203299999998</v>
      </c>
      <c r="AM3" s="37">
        <f t="shared" ref="AM3:AM65" si="22">(AL3/((1/4)*$AL$46+(1/4)*$AL$47+(1/4)*$AL$48+(1/4)*$AL$49))*100</f>
        <v>8.9545887801576622</v>
      </c>
      <c r="AN3" s="36">
        <f>(1+M3/4/100)*AN2</f>
        <v>100.94217875000001</v>
      </c>
      <c r="AO3" s="37">
        <f t="shared" ref="AO3:AO65" si="23">(AN3/((1/4)*$AN$46+(1/4)*$AN$47+(1/4)*$AN$48+(1/4)*$AN$49))*100</f>
        <v>75.616340180896799</v>
      </c>
      <c r="AP3" s="37">
        <f>(1+M3/100)*AP2</f>
        <v>103.79485999999999</v>
      </c>
      <c r="AQ3" s="37">
        <f t="shared" ref="AQ3:AQ65" si="24">(AP3/((1/4)*$AP$46+(1/4)*$AP$47+(1/4)*$AP$48+(1/4)*$AP$49))*100</f>
        <v>33.121889673862398</v>
      </c>
      <c r="AR3" s="37">
        <f t="shared" ref="AR3:AR65" si="25">(B3/((1/4)*$B$46+(1/4)*$B$47+(1/4)*$B$48+(1/4)*$B$49))*100</f>
        <v>75.900720576461168</v>
      </c>
      <c r="AS3" s="40">
        <f t="shared" ref="AS3:AS65" si="26">(B3*AN3)/AJ3</f>
        <v>8.7532826484577608</v>
      </c>
      <c r="AT3" s="41">
        <f t="shared" ref="AT3:AT65" si="27">((AR3/100)*(AN3/100))/(AJ3/100)</f>
        <v>0.70082327049301518</v>
      </c>
      <c r="AU3" s="41">
        <f t="shared" ref="AU3:AU65" si="28">(AR3*AN3)/AJ3</f>
        <v>70.082327049301526</v>
      </c>
      <c r="AV3" s="41">
        <f t="shared" ref="AV3:AV65" si="29">D3/C3</f>
        <v>1.1749295307577516</v>
      </c>
      <c r="AW3" s="41">
        <f>(AV3-AV2)/AV2*100</f>
        <v>-4.0579288848901722</v>
      </c>
      <c r="AX3" s="41">
        <f t="shared" ref="AX3:AX65" si="30">D3/C3*100</f>
        <v>117.49295307577516</v>
      </c>
      <c r="AY3" s="41">
        <f>(AX3-AX2)/AX2*100</f>
        <v>-4.0579288848901696</v>
      </c>
      <c r="AZ3" s="41">
        <f t="shared" ref="AZ3:AZ65" si="31">(D4/D3-1)*100</f>
        <v>0.69150437482359273</v>
      </c>
      <c r="BA3" s="41">
        <f t="shared" ref="BA3:BA65" si="32">(D4/D3-1)*4*100</f>
        <v>2.7660174992943709</v>
      </c>
      <c r="BB3" s="37">
        <f t="shared" ref="BB3:BB65" si="33">(I3/((1/4)*$I$46+(1/4)*$I$47+(1/4)*$I$48+(1/4)*$I$49))*100</f>
        <v>73.642299387345844</v>
      </c>
      <c r="BC3" s="37">
        <f t="shared" ref="BC3:BC65" si="34">(N3/((1/4)*$N$46+(1/4)*$N$47+(1/4)*$N$48+(1/4)*$N$49))*100</f>
        <v>77.035169745898031</v>
      </c>
      <c r="BD3" s="42">
        <f t="shared" ref="BD3:BD65" si="35">LN(AK3)</f>
        <v>3.9871410258334636</v>
      </c>
      <c r="BE3" s="42">
        <f>(BD3-BD2)*100</f>
        <v>4.3705832260068078</v>
      </c>
      <c r="BF3" s="42">
        <f>BE3*4</f>
        <v>17.482332904027231</v>
      </c>
      <c r="BG3" s="42">
        <f t="shared" ref="BG3:BG65" si="36">LN(AO3)</f>
        <v>4.3256723997895641</v>
      </c>
      <c r="BH3" s="42">
        <f>(BG3-BG2)*100</f>
        <v>0.52362667952463582</v>
      </c>
      <c r="BI3" s="42">
        <f>BH3*4</f>
        <v>2.0945067180985433</v>
      </c>
      <c r="BJ3" s="42">
        <f t="shared" ref="BJ3:BJ65" si="37">LN(AR3)</f>
        <v>4.3294261781175356</v>
      </c>
      <c r="BK3" s="43">
        <f t="shared" ref="BK3:BK34" si="38">LN(AS3)</f>
        <v>2.1694287898384164</v>
      </c>
      <c r="BL3" s="42">
        <f t="shared" ref="BL3:BL65" si="39">LN(AT3)</f>
        <v>-0.35549953429907033</v>
      </c>
      <c r="BM3" s="42">
        <f t="shared" ref="BM3:BM34" si="40">LN(AU3)</f>
        <v>4.249670651689021</v>
      </c>
      <c r="BN3" s="42">
        <f t="shared" ref="BN3:BN34" si="41">LN(AV3)</f>
        <v>0.16120817197443055</v>
      </c>
      <c r="BO3" s="42">
        <f>(BN3-BN2)*100</f>
        <v>-4.1425602539200188</v>
      </c>
      <c r="BP3" s="42">
        <f t="shared" si="2"/>
        <v>4.7663783579625223</v>
      </c>
      <c r="BQ3" s="42">
        <f>(BP3-BP2)*100</f>
        <v>-4.1425602539200135</v>
      </c>
      <c r="BR3" s="42">
        <f t="shared" si="3"/>
        <v>4.3639899471877301</v>
      </c>
      <c r="BS3" s="42">
        <f t="shared" si="4"/>
        <v>4.3690150910207999</v>
      </c>
      <c r="BT3" s="42">
        <f t="shared" si="5"/>
        <v>4.2992195805833422</v>
      </c>
      <c r="BU3" s="42">
        <f t="shared" ref="BU3:BU65" si="42">LN(I3)</f>
        <v>14.215967202800041</v>
      </c>
      <c r="BV3" s="42">
        <f t="shared" ref="BV3:BV65" si="43">LN(U3)</f>
        <v>14.698981901275042</v>
      </c>
      <c r="BW3" s="42">
        <f t="shared" si="6"/>
        <v>4.3933374258197482</v>
      </c>
      <c r="BX3" s="42">
        <f t="shared" ref="BX3:BX65" si="44">LN(X3)</f>
        <v>14.910992953623456</v>
      </c>
      <c r="BY3" s="142">
        <f t="shared" ref="BY3:BY65" si="45">LN(Y3)</f>
        <v>17.160177269890386</v>
      </c>
      <c r="BZ3" s="82">
        <f t="shared" ref="BZ3:BZ65" si="46">LN(BC3)</f>
        <v>4.3442620675219059</v>
      </c>
      <c r="CA3" s="117">
        <f t="shared" ref="CA3:CA65" si="47">LN(V3)</f>
        <v>10.094277074913425</v>
      </c>
      <c r="CB3" s="117">
        <f t="shared" ref="CB3:CB65" si="48">LN(Z3)</f>
        <v>9.2802687458441309</v>
      </c>
      <c r="CC3" s="117">
        <f t="shared" ref="CC3:CC65" si="49">LN(J3)</f>
        <v>9.6112623764384217</v>
      </c>
      <c r="CD3" s="117">
        <f t="shared" ref="CD3:CD65" si="50">LN(P3)</f>
        <v>8.8437948819984058</v>
      </c>
      <c r="CE3" s="125">
        <f t="shared" ref="CE3:CE34" si="51">LN(AC3)</f>
        <v>7.9976563509982581</v>
      </c>
      <c r="CF3" s="125">
        <f t="shared" ref="CF3:CF34" si="52">LN(AD3)</f>
        <v>8.6152201515264135</v>
      </c>
      <c r="CG3" s="139">
        <f t="shared" ref="CG3:CG65" si="53">LN(AE3)</f>
        <v>3.692741187991218</v>
      </c>
    </row>
    <row r="4" spans="1:85">
      <c r="A4" s="34" t="s">
        <v>3</v>
      </c>
      <c r="B4" s="25">
        <v>9.35</v>
      </c>
      <c r="C4" s="24">
        <v>62.39</v>
      </c>
      <c r="D4" s="24">
        <v>71.349999999999994</v>
      </c>
      <c r="E4" s="24">
        <v>79.38</v>
      </c>
      <c r="F4" s="24">
        <v>79.560367408420802</v>
      </c>
      <c r="G4" s="24">
        <v>22.42</v>
      </c>
      <c r="H4" s="24">
        <v>16.47</v>
      </c>
      <c r="I4" s="27">
        <v>1532354.43625</v>
      </c>
      <c r="J4" s="113">
        <f t="shared" si="7"/>
        <v>15287.204862582275</v>
      </c>
      <c r="K4" s="24">
        <v>81.93</v>
      </c>
      <c r="L4" s="24">
        <v>5.09</v>
      </c>
      <c r="M4" s="24">
        <v>2.34</v>
      </c>
      <c r="N4" s="24">
        <v>1954825</v>
      </c>
      <c r="O4" s="135">
        <f t="shared" si="8"/>
        <v>18277613.75</v>
      </c>
      <c r="P4" s="116">
        <f t="shared" si="9"/>
        <v>6987.7319473388843</v>
      </c>
      <c r="Q4" s="88">
        <f t="shared" si="0"/>
        <v>100237.7118658668</v>
      </c>
      <c r="R4" s="88">
        <f t="shared" si="1"/>
        <v>36756.572217682871</v>
      </c>
      <c r="S4" s="104">
        <v>279751</v>
      </c>
      <c r="T4" s="35"/>
      <c r="U4" s="102">
        <v>2449766.1515000002</v>
      </c>
      <c r="V4" s="102">
        <f t="shared" si="10"/>
        <v>24439.565767205037</v>
      </c>
      <c r="W4" s="87">
        <v>1416733.0407499999</v>
      </c>
      <c r="X4" s="102">
        <v>3028275</v>
      </c>
      <c r="Y4" s="144">
        <f t="shared" si="11"/>
        <v>28314371.25</v>
      </c>
      <c r="Z4" s="109">
        <f t="shared" si="12"/>
        <v>10824.894280985591</v>
      </c>
      <c r="AA4" s="122">
        <v>32595.5</v>
      </c>
      <c r="AB4" s="123">
        <f t="shared" si="13"/>
        <v>304767.92499999999</v>
      </c>
      <c r="AC4" s="123">
        <f t="shared" si="14"/>
        <v>3040.4517354488848</v>
      </c>
      <c r="AD4" s="123">
        <f t="shared" si="15"/>
        <v>5430.6545850258644</v>
      </c>
      <c r="AE4" s="136">
        <f t="shared" si="16"/>
        <v>39.54091631505726</v>
      </c>
      <c r="AF4" s="36">
        <f t="shared" si="17"/>
        <v>5.6050000000000004</v>
      </c>
      <c r="AG4" s="36">
        <f t="shared" si="18"/>
        <v>1.2725</v>
      </c>
      <c r="AH4" s="36">
        <f t="shared" si="19"/>
        <v>4.1174999999999997</v>
      </c>
      <c r="AI4" s="36">
        <f t="shared" si="20"/>
        <v>0.58499999999999996</v>
      </c>
      <c r="AJ4" s="36">
        <f t="shared" ref="AJ4:AJ65" si="54">(1+H4/4/100)*AJ3</f>
        <v>113.82398623179844</v>
      </c>
      <c r="AK4" s="37">
        <f t="shared" si="21"/>
        <v>56.11992444526804</v>
      </c>
      <c r="AL4" s="36">
        <f t="shared" ref="AL4:AL65" si="55">(1+H4/100)*AL3</f>
        <v>162.8041338351</v>
      </c>
      <c r="AM4" s="37">
        <f t="shared" si="22"/>
        <v>10.429409552249631</v>
      </c>
      <c r="AN4" s="36">
        <f t="shared" ref="AN4:AN65" si="56">(1+M4/4/100)*AN3</f>
        <v>101.5326904956875</v>
      </c>
      <c r="AO4" s="37">
        <f t="shared" si="23"/>
        <v>76.05869577095504</v>
      </c>
      <c r="AP4" s="37">
        <f t="shared" ref="AP4:AP65" si="57">(1+M4/100)*AP3</f>
        <v>106.223659724</v>
      </c>
      <c r="AQ4" s="37">
        <f t="shared" si="24"/>
        <v>33.896941892230778</v>
      </c>
      <c r="AR4" s="37">
        <f t="shared" si="25"/>
        <v>74.859887910328254</v>
      </c>
      <c r="AS4" s="40">
        <f t="shared" si="26"/>
        <v>8.340339216388017</v>
      </c>
      <c r="AT4" s="41">
        <f t="shared" si="27"/>
        <v>0.66776134638815166</v>
      </c>
      <c r="AU4" s="41">
        <f t="shared" si="28"/>
        <v>66.776134638815165</v>
      </c>
      <c r="AV4" s="41">
        <f t="shared" si="29"/>
        <v>1.1436127584548805</v>
      </c>
      <c r="AW4" s="41">
        <f t="shared" ref="AW4:AW65" si="58">(AV4-AV3)/AV3*100</f>
        <v>-2.6654170725178612</v>
      </c>
      <c r="AX4" s="41">
        <f t="shared" si="30"/>
        <v>114.36127584548805</v>
      </c>
      <c r="AY4" s="41">
        <f t="shared" ref="AY4:AY65" si="59">(AX4-AX3)/AX3*100</f>
        <v>-2.6654170725178608</v>
      </c>
      <c r="AZ4" s="41">
        <f t="shared" si="31"/>
        <v>0.560616678346193</v>
      </c>
      <c r="BA4" s="41">
        <f t="shared" si="32"/>
        <v>2.242466713384772</v>
      </c>
      <c r="BB4" s="37">
        <f t="shared" si="33"/>
        <v>75.608471634292201</v>
      </c>
      <c r="BC4" s="37">
        <f t="shared" si="34"/>
        <v>77.909991954226271</v>
      </c>
      <c r="BD4" s="42">
        <f t="shared" si="35"/>
        <v>4.0274909089266551</v>
      </c>
      <c r="BE4" s="42">
        <f t="shared" ref="BE4:BE65" si="60">(BD4-BD3)*100</f>
        <v>4.034988309319143</v>
      </c>
      <c r="BF4" s="42">
        <f t="shared" ref="BF4:BF65" si="61">BE4*4</f>
        <v>16.139953237276572</v>
      </c>
      <c r="BG4" s="42">
        <f t="shared" si="36"/>
        <v>4.3315053549820073</v>
      </c>
      <c r="BH4" s="42">
        <f t="shared" ref="BH4:BH65" si="62">(BG4-BG3)*100</f>
        <v>0.5832955192443201</v>
      </c>
      <c r="BI4" s="42">
        <f t="shared" ref="BI4:BI65" si="63">BH4*4</f>
        <v>2.3331820769772804</v>
      </c>
      <c r="BJ4" s="42">
        <f t="shared" si="37"/>
        <v>4.3156182051512006</v>
      </c>
      <c r="BK4" s="43">
        <f t="shared" si="38"/>
        <v>2.1211038889713336</v>
      </c>
      <c r="BL4" s="42">
        <f t="shared" si="39"/>
        <v>-0.40382443516615291</v>
      </c>
      <c r="BM4" s="42">
        <f t="shared" si="40"/>
        <v>4.2013457508219387</v>
      </c>
      <c r="BN4" s="42">
        <f t="shared" si="41"/>
        <v>0.13419233780015039</v>
      </c>
      <c r="BO4" s="42">
        <f t="shared" ref="BO4:BO65" si="64">(BN4-BN3)*100</f>
        <v>-2.701583417428016</v>
      </c>
      <c r="BP4" s="42">
        <f t="shared" si="2"/>
        <v>4.739362523788242</v>
      </c>
      <c r="BQ4" s="42">
        <f t="shared" ref="BQ4:BQ65" si="65">(BP4-BP3)*100</f>
        <v>-2.7015834174280329</v>
      </c>
      <c r="BR4" s="42">
        <f t="shared" si="3"/>
        <v>4.3742464473549196</v>
      </c>
      <c r="BS4" s="42">
        <f t="shared" si="4"/>
        <v>4.3765160719793919</v>
      </c>
      <c r="BT4" s="42">
        <f t="shared" si="5"/>
        <v>4.3255683355620445</v>
      </c>
      <c r="BU4" s="42">
        <f t="shared" si="42"/>
        <v>14.242315957778743</v>
      </c>
      <c r="BV4" s="42">
        <f t="shared" si="43"/>
        <v>14.711503129598077</v>
      </c>
      <c r="BW4" s="42">
        <f t="shared" si="6"/>
        <v>4.4058652241537235</v>
      </c>
      <c r="BX4" s="42">
        <f t="shared" si="44"/>
        <v>14.923503708438135</v>
      </c>
      <c r="BY4" s="142">
        <f t="shared" si="45"/>
        <v>17.158880051738731</v>
      </c>
      <c r="BZ4" s="82">
        <f t="shared" si="46"/>
        <v>4.3555542110726586</v>
      </c>
      <c r="CA4" s="117">
        <f t="shared" si="47"/>
        <v>10.103958645828389</v>
      </c>
      <c r="CB4" s="117">
        <f t="shared" si="48"/>
        <v>9.2896037866322931</v>
      </c>
      <c r="CC4" s="117">
        <f t="shared" si="49"/>
        <v>9.6347714740090531</v>
      </c>
      <c r="CD4" s="117">
        <f t="shared" si="50"/>
        <v>8.8519113115226418</v>
      </c>
      <c r="CE4" s="125">
        <f t="shared" si="51"/>
        <v>8.0197613805479318</v>
      </c>
      <c r="CF4" s="125">
        <f t="shared" si="52"/>
        <v>8.5998149553909666</v>
      </c>
      <c r="CG4" s="139">
        <f t="shared" si="53"/>
        <v>3.6773359918557715</v>
      </c>
    </row>
    <row r="5" spans="1:85">
      <c r="A5" s="34" t="s">
        <v>4</v>
      </c>
      <c r="B5" s="25">
        <v>9.51</v>
      </c>
      <c r="C5" s="24">
        <v>65.150000000000006</v>
      </c>
      <c r="D5" s="24">
        <v>71.75</v>
      </c>
      <c r="E5" s="24">
        <v>81.81</v>
      </c>
      <c r="F5" s="24">
        <v>80.915311191415299</v>
      </c>
      <c r="G5" s="24">
        <v>19.46</v>
      </c>
      <c r="H5" s="24">
        <v>13.69</v>
      </c>
      <c r="I5" s="27">
        <v>1550142.9790000001</v>
      </c>
      <c r="J5" s="113">
        <f t="shared" si="7"/>
        <v>15420.816399738405</v>
      </c>
      <c r="K5" s="24">
        <v>83.35</v>
      </c>
      <c r="L5" s="24">
        <v>5.3</v>
      </c>
      <c r="M5" s="24">
        <v>2.62</v>
      </c>
      <c r="N5" s="24">
        <v>1983525</v>
      </c>
      <c r="O5" s="135">
        <f t="shared" si="8"/>
        <v>18863322.75</v>
      </c>
      <c r="P5" s="116">
        <f t="shared" si="9"/>
        <v>7069.0718195814561</v>
      </c>
      <c r="Q5" s="88">
        <f t="shared" si="0"/>
        <v>100522.75695509196</v>
      </c>
      <c r="R5" s="88">
        <f t="shared" si="1"/>
        <v>37037.161228142024</v>
      </c>
      <c r="S5" s="104">
        <v>280592</v>
      </c>
      <c r="T5" s="35"/>
      <c r="U5" s="102">
        <v>2479176.67625</v>
      </c>
      <c r="V5" s="102">
        <f t="shared" si="10"/>
        <v>24662.840050811181</v>
      </c>
      <c r="W5" s="87">
        <v>1467547.6012500001</v>
      </c>
      <c r="X5" s="102">
        <v>3080825</v>
      </c>
      <c r="Y5" s="144">
        <f t="shared" si="11"/>
        <v>29298645.75</v>
      </c>
      <c r="Z5" s="109">
        <f t="shared" si="12"/>
        <v>10979.732137765866</v>
      </c>
      <c r="AA5" s="122">
        <v>31789.8</v>
      </c>
      <c r="AB5" s="123">
        <f t="shared" si="13"/>
        <v>302320.99799999996</v>
      </c>
      <c r="AC5" s="123">
        <f t="shared" si="14"/>
        <v>3007.4881266444013</v>
      </c>
      <c r="AD5" s="123">
        <f t="shared" si="15"/>
        <v>5208.7822606525597</v>
      </c>
      <c r="AE5" s="136">
        <f t="shared" si="16"/>
        <v>37.925450836022328</v>
      </c>
      <c r="AF5" s="36">
        <f t="shared" si="17"/>
        <v>4.8650000000000002</v>
      </c>
      <c r="AG5" s="36">
        <f t="shared" si="18"/>
        <v>1.325</v>
      </c>
      <c r="AH5" s="36">
        <f t="shared" si="19"/>
        <v>3.4224999999999999</v>
      </c>
      <c r="AI5" s="36">
        <f t="shared" si="20"/>
        <v>0.65500000000000003</v>
      </c>
      <c r="AJ5" s="36">
        <f t="shared" si="54"/>
        <v>117.71961216058173</v>
      </c>
      <c r="AK5" s="37">
        <f t="shared" si="21"/>
        <v>58.040628859407342</v>
      </c>
      <c r="AL5" s="36">
        <f t="shared" si="55"/>
        <v>185.0920197571252</v>
      </c>
      <c r="AM5" s="37">
        <f t="shared" si="22"/>
        <v>11.857195719952603</v>
      </c>
      <c r="AN5" s="36">
        <f t="shared" si="56"/>
        <v>102.19772961843427</v>
      </c>
      <c r="AO5" s="37">
        <f t="shared" si="23"/>
        <v>76.556880228254812</v>
      </c>
      <c r="AP5" s="37">
        <f t="shared" si="57"/>
        <v>109.0067196087688</v>
      </c>
      <c r="AQ5" s="37">
        <f t="shared" si="24"/>
        <v>34.785041769807229</v>
      </c>
      <c r="AR5" s="37">
        <f t="shared" si="25"/>
        <v>76.140912730184141</v>
      </c>
      <c r="AS5" s="40">
        <f t="shared" si="26"/>
        <v>8.2560619325311499</v>
      </c>
      <c r="AT5" s="41">
        <f t="shared" si="27"/>
        <v>0.66101376561498393</v>
      </c>
      <c r="AU5" s="41">
        <f t="shared" si="28"/>
        <v>66.101376561498398</v>
      </c>
      <c r="AV5" s="41">
        <f t="shared" si="29"/>
        <v>1.1013046815042209</v>
      </c>
      <c r="AW5" s="41">
        <f t="shared" si="58"/>
        <v>-3.6995107511585914</v>
      </c>
      <c r="AX5" s="41">
        <f t="shared" si="30"/>
        <v>110.13046815042209</v>
      </c>
      <c r="AY5" s="41">
        <f t="shared" si="59"/>
        <v>-3.6995107511585905</v>
      </c>
      <c r="AZ5" s="41">
        <f t="shared" si="31"/>
        <v>1.0871080139372769</v>
      </c>
      <c r="BA5" s="41">
        <f t="shared" si="32"/>
        <v>4.3484320557491074</v>
      </c>
      <c r="BB5" s="37">
        <f t="shared" si="33"/>
        <v>76.486182755238985</v>
      </c>
      <c r="BC5" s="37">
        <f t="shared" si="34"/>
        <v>79.053836937325158</v>
      </c>
      <c r="BD5" s="42">
        <f t="shared" si="35"/>
        <v>4.061143262888498</v>
      </c>
      <c r="BE5" s="42">
        <f t="shared" si="60"/>
        <v>3.3652353961842962</v>
      </c>
      <c r="BF5" s="42">
        <f t="shared" si="61"/>
        <v>13.460941584737185</v>
      </c>
      <c r="BG5" s="42">
        <f t="shared" si="36"/>
        <v>4.3380339969447084</v>
      </c>
      <c r="BH5" s="42">
        <f t="shared" si="62"/>
        <v>0.65286419627010872</v>
      </c>
      <c r="BI5" s="42">
        <f t="shared" si="63"/>
        <v>2.6114567850804349</v>
      </c>
      <c r="BJ5" s="42">
        <f t="shared" si="37"/>
        <v>4.3325857384079036</v>
      </c>
      <c r="BK5" s="43">
        <f t="shared" si="38"/>
        <v>2.1109477102288943</v>
      </c>
      <c r="BL5" s="42">
        <f t="shared" si="39"/>
        <v>-0.41398061390859231</v>
      </c>
      <c r="BM5" s="42">
        <f t="shared" si="40"/>
        <v>4.1911895720794989</v>
      </c>
      <c r="BN5" s="42">
        <f t="shared" si="41"/>
        <v>9.6495551068876251E-2</v>
      </c>
      <c r="BO5" s="42">
        <f t="shared" si="64"/>
        <v>-3.7696786731274132</v>
      </c>
      <c r="BP5" s="42">
        <f t="shared" si="2"/>
        <v>4.7016657370569677</v>
      </c>
      <c r="BQ5" s="42">
        <f t="shared" si="65"/>
        <v>-3.7696786731274301</v>
      </c>
      <c r="BR5" s="42">
        <f t="shared" si="3"/>
        <v>4.404399485525607</v>
      </c>
      <c r="BS5" s="42">
        <f t="shared" si="4"/>
        <v>4.393403066866604</v>
      </c>
      <c r="BT5" s="42">
        <f t="shared" si="5"/>
        <v>4.337110106940596</v>
      </c>
      <c r="BU5" s="42">
        <f t="shared" si="42"/>
        <v>14.253857729157295</v>
      </c>
      <c r="BV5" s="42">
        <f t="shared" si="43"/>
        <v>14.723437077638753</v>
      </c>
      <c r="BW5" s="42">
        <f t="shared" si="6"/>
        <v>4.4230486091968029</v>
      </c>
      <c r="BX5" s="42">
        <f t="shared" si="44"/>
        <v>14.940707976225294</v>
      </c>
      <c r="BY5" s="142">
        <f t="shared" si="45"/>
        <v>17.193051852782595</v>
      </c>
      <c r="BZ5" s="82">
        <f t="shared" si="46"/>
        <v>4.3701291005841254</v>
      </c>
      <c r="CA5" s="117">
        <f t="shared" si="47"/>
        <v>10.113052938408595</v>
      </c>
      <c r="CB5" s="117">
        <f t="shared" si="48"/>
        <v>9.3038063192983582</v>
      </c>
      <c r="CC5" s="117">
        <f t="shared" si="49"/>
        <v>9.6434735899271349</v>
      </c>
      <c r="CD5" s="117">
        <f t="shared" si="50"/>
        <v>8.8634844659130145</v>
      </c>
      <c r="CE5" s="125">
        <f t="shared" si="51"/>
        <v>8.0088604999256301</v>
      </c>
      <c r="CF5" s="125">
        <f t="shared" si="52"/>
        <v>8.55810137626729</v>
      </c>
      <c r="CG5" s="139">
        <f t="shared" si="53"/>
        <v>3.6356224127320957</v>
      </c>
    </row>
    <row r="6" spans="1:85">
      <c r="A6" s="34" t="s">
        <v>5</v>
      </c>
      <c r="B6" s="25">
        <v>9.23</v>
      </c>
      <c r="C6" s="24">
        <v>65.41</v>
      </c>
      <c r="D6" s="24">
        <v>72.53</v>
      </c>
      <c r="E6" s="24">
        <v>82.7</v>
      </c>
      <c r="F6" s="24">
        <v>83.053258605994102</v>
      </c>
      <c r="G6" s="24">
        <v>17.489999999999998</v>
      </c>
      <c r="H6" s="24">
        <v>10.54</v>
      </c>
      <c r="I6" s="27">
        <v>1566882.4055000001</v>
      </c>
      <c r="J6" s="113">
        <f t="shared" si="7"/>
        <v>15543.140195183189</v>
      </c>
      <c r="K6" s="24">
        <v>83.59</v>
      </c>
      <c r="L6" s="24">
        <v>5.67</v>
      </c>
      <c r="M6" s="24">
        <v>3.24</v>
      </c>
      <c r="N6" s="24">
        <v>2013725</v>
      </c>
      <c r="O6" s="135">
        <f t="shared" si="8"/>
        <v>18586681.75</v>
      </c>
      <c r="P6" s="116">
        <f t="shared" si="9"/>
        <v>7158.536672070074</v>
      </c>
      <c r="Q6" s="88">
        <f t="shared" si="0"/>
        <v>100808.613048834</v>
      </c>
      <c r="R6" s="88">
        <f t="shared" si="1"/>
        <v>37319.914196756938</v>
      </c>
      <c r="S6" s="104">
        <v>281304</v>
      </c>
      <c r="T6" s="35"/>
      <c r="U6" s="102">
        <v>2530370.21</v>
      </c>
      <c r="V6" s="102">
        <f t="shared" si="10"/>
        <v>25100.734287200547</v>
      </c>
      <c r="W6" s="87">
        <v>1548875.2694999999</v>
      </c>
      <c r="X6" s="102">
        <v>3089775</v>
      </c>
      <c r="Y6" s="144">
        <f t="shared" si="11"/>
        <v>28518623.25</v>
      </c>
      <c r="Z6" s="109">
        <f t="shared" si="12"/>
        <v>10983.757785171914</v>
      </c>
      <c r="AA6" s="122">
        <v>36381.699999999997</v>
      </c>
      <c r="AB6" s="123">
        <f t="shared" si="13"/>
        <v>335803.09100000001</v>
      </c>
      <c r="AC6" s="123">
        <f t="shared" si="14"/>
        <v>3331.0952392265267</v>
      </c>
      <c r="AD6" s="123">
        <f t="shared" si="15"/>
        <v>5637.1175795532517</v>
      </c>
      <c r="AE6" s="136">
        <f t="shared" si="16"/>
        <v>41.044185554694366</v>
      </c>
      <c r="AF6" s="36">
        <f t="shared" si="17"/>
        <v>4.3724999999999996</v>
      </c>
      <c r="AG6" s="36">
        <f t="shared" si="18"/>
        <v>1.4175</v>
      </c>
      <c r="AH6" s="36">
        <f t="shared" si="19"/>
        <v>2.6349999999999998</v>
      </c>
      <c r="AI6" s="36">
        <f t="shared" si="20"/>
        <v>0.81</v>
      </c>
      <c r="AJ6" s="36">
        <f t="shared" si="54"/>
        <v>120.82152394101307</v>
      </c>
      <c r="AK6" s="37">
        <f t="shared" si="21"/>
        <v>59.569999429852729</v>
      </c>
      <c r="AL6" s="36">
        <f t="shared" si="55"/>
        <v>204.60071863952618</v>
      </c>
      <c r="AM6" s="37">
        <f t="shared" si="22"/>
        <v>13.106944148835609</v>
      </c>
      <c r="AN6" s="36">
        <f t="shared" si="56"/>
        <v>103.02553122834358</v>
      </c>
      <c r="AO6" s="37">
        <f t="shared" si="23"/>
        <v>77.176990958103673</v>
      </c>
      <c r="AP6" s="37">
        <f t="shared" si="57"/>
        <v>112.53853732409291</v>
      </c>
      <c r="AQ6" s="37">
        <f t="shared" si="24"/>
        <v>35.912077123148983</v>
      </c>
      <c r="AR6" s="37">
        <f t="shared" si="25"/>
        <v>73.89911929543635</v>
      </c>
      <c r="AS6" s="40">
        <f t="shared" si="26"/>
        <v>7.8704987507181903</v>
      </c>
      <c r="AT6" s="41">
        <f t="shared" si="27"/>
        <v>0.63014401526967101</v>
      </c>
      <c r="AU6" s="41">
        <f t="shared" si="28"/>
        <v>63.014401526967092</v>
      </c>
      <c r="AV6" s="41">
        <f t="shared" si="29"/>
        <v>1.1088518575141417</v>
      </c>
      <c r="AW6" s="41">
        <f t="shared" si="58"/>
        <v>0.68529410041302041</v>
      </c>
      <c r="AX6" s="41">
        <f t="shared" si="30"/>
        <v>110.88518575141417</v>
      </c>
      <c r="AY6" s="41">
        <f t="shared" si="59"/>
        <v>0.68529410041301797</v>
      </c>
      <c r="AZ6" s="41">
        <f t="shared" si="31"/>
        <v>1.0892044671170442</v>
      </c>
      <c r="BA6" s="41">
        <f t="shared" si="32"/>
        <v>4.3568178684681769</v>
      </c>
      <c r="BB6" s="37">
        <f t="shared" si="33"/>
        <v>77.312129040092557</v>
      </c>
      <c r="BC6" s="37">
        <f t="shared" si="34"/>
        <v>80.257464759261978</v>
      </c>
      <c r="BD6" s="42">
        <f t="shared" si="35"/>
        <v>4.0871520820695491</v>
      </c>
      <c r="BE6" s="42">
        <f t="shared" si="60"/>
        <v>2.6008819181051024</v>
      </c>
      <c r="BF6" s="42">
        <f t="shared" si="61"/>
        <v>10.40352767242041</v>
      </c>
      <c r="BG6" s="42">
        <f t="shared" si="36"/>
        <v>4.3461013680224667</v>
      </c>
      <c r="BH6" s="42">
        <f t="shared" si="62"/>
        <v>0.80673710777583452</v>
      </c>
      <c r="BI6" s="42">
        <f t="shared" si="63"/>
        <v>3.2269484311033381</v>
      </c>
      <c r="BJ6" s="42">
        <f t="shared" si="37"/>
        <v>4.3027009103653659</v>
      </c>
      <c r="BK6" s="43">
        <f t="shared" si="38"/>
        <v>2.0631214340830639</v>
      </c>
      <c r="BL6" s="42">
        <f t="shared" si="39"/>
        <v>-0.46180689005442238</v>
      </c>
      <c r="BM6" s="42">
        <f t="shared" si="40"/>
        <v>4.1433632959336686</v>
      </c>
      <c r="BN6" s="42">
        <f t="shared" si="41"/>
        <v>0.10332511740219978</v>
      </c>
      <c r="BO6" s="42">
        <f t="shared" si="64"/>
        <v>0.68295663333235312</v>
      </c>
      <c r="BP6" s="42">
        <f t="shared" si="2"/>
        <v>4.7084953033902908</v>
      </c>
      <c r="BQ6" s="42">
        <f t="shared" si="65"/>
        <v>0.68295663333231005</v>
      </c>
      <c r="BR6" s="42">
        <f t="shared" si="3"/>
        <v>4.4152196020296453</v>
      </c>
      <c r="BS6" s="42">
        <f t="shared" si="4"/>
        <v>4.4194820719661951</v>
      </c>
      <c r="BT6" s="42">
        <f t="shared" si="5"/>
        <v>4.3478508519532255</v>
      </c>
      <c r="BU6" s="42">
        <f t="shared" si="42"/>
        <v>14.264598474169924</v>
      </c>
      <c r="BV6" s="42">
        <f t="shared" si="43"/>
        <v>14.743876178062036</v>
      </c>
      <c r="BW6" s="42">
        <f t="shared" si="6"/>
        <v>4.4259238957110645</v>
      </c>
      <c r="BX6" s="42">
        <f t="shared" si="44"/>
        <v>14.943608830688769</v>
      </c>
      <c r="BY6" s="142">
        <f t="shared" si="45"/>
        <v>17.166067879203528</v>
      </c>
      <c r="BZ6" s="82">
        <f t="shared" si="46"/>
        <v>4.3852397764911473</v>
      </c>
      <c r="CA6" s="117">
        <f t="shared" si="47"/>
        <v>10.130652379162113</v>
      </c>
      <c r="CB6" s="117">
        <f t="shared" si="48"/>
        <v>9.3041728955997787</v>
      </c>
      <c r="CC6" s="117">
        <f t="shared" si="49"/>
        <v>9.6513746752700005</v>
      </c>
      <c r="CD6" s="117">
        <f t="shared" si="50"/>
        <v>8.8760608636579832</v>
      </c>
      <c r="CE6" s="125">
        <f t="shared" si="51"/>
        <v>8.1110564295671477</v>
      </c>
      <c r="CF6" s="125">
        <f t="shared" si="52"/>
        <v>8.637128146397524</v>
      </c>
      <c r="CG6" s="139">
        <f t="shared" si="53"/>
        <v>3.7146491828623285</v>
      </c>
    </row>
    <row r="7" spans="1:85">
      <c r="A7" s="34" t="s">
        <v>6</v>
      </c>
      <c r="B7" s="25">
        <v>9.9499999999999993</v>
      </c>
      <c r="C7" s="24">
        <v>65.72</v>
      </c>
      <c r="D7" s="24">
        <v>73.319999999999993</v>
      </c>
      <c r="E7" s="24">
        <v>83.38</v>
      </c>
      <c r="F7" s="24">
        <v>83.749763625434397</v>
      </c>
      <c r="G7" s="24">
        <v>16.03</v>
      </c>
      <c r="H7" s="24">
        <v>9.5399999999999991</v>
      </c>
      <c r="I7" s="27">
        <v>1596895.50725</v>
      </c>
      <c r="J7" s="113">
        <f t="shared" si="7"/>
        <v>15795.944906356914</v>
      </c>
      <c r="K7" s="24">
        <v>85.17</v>
      </c>
      <c r="L7" s="24">
        <v>6.27</v>
      </c>
      <c r="M7" s="24">
        <v>3.32</v>
      </c>
      <c r="N7" s="24">
        <v>2033050</v>
      </c>
      <c r="O7" s="135">
        <f t="shared" si="8"/>
        <v>20228847.5</v>
      </c>
      <c r="P7" s="116">
        <f t="shared" si="9"/>
        <v>7209.3460330068574</v>
      </c>
      <c r="Q7" s="88">
        <f t="shared" si="0"/>
        <v>101095.28215734319</v>
      </c>
      <c r="R7" s="88">
        <f t="shared" si="1"/>
        <v>37604.789365235687</v>
      </c>
      <c r="S7" s="104">
        <v>282002</v>
      </c>
      <c r="T7" s="35"/>
      <c r="U7" s="102">
        <v>2572033.7225000001</v>
      </c>
      <c r="V7" s="102">
        <f t="shared" si="10"/>
        <v>25441.679053795262</v>
      </c>
      <c r="W7" s="87">
        <v>1601584.8472500001</v>
      </c>
      <c r="X7" s="102">
        <v>3148125</v>
      </c>
      <c r="Y7" s="144">
        <f t="shared" si="11"/>
        <v>31323843.749999996</v>
      </c>
      <c r="Z7" s="109">
        <f t="shared" si="12"/>
        <v>11163.484656137191</v>
      </c>
      <c r="AA7" s="122">
        <v>32988.1</v>
      </c>
      <c r="AB7" s="123">
        <f t="shared" si="13"/>
        <v>328231.59499999997</v>
      </c>
      <c r="AC7" s="123">
        <f t="shared" si="14"/>
        <v>3246.7548237230812</v>
      </c>
      <c r="AD7" s="123">
        <f t="shared" si="15"/>
        <v>5381.662428165967</v>
      </c>
      <c r="AE7" s="136">
        <f t="shared" si="16"/>
        <v>39.184201531570046</v>
      </c>
      <c r="AF7" s="36">
        <f t="shared" si="17"/>
        <v>4.0075000000000003</v>
      </c>
      <c r="AG7" s="36">
        <f t="shared" si="18"/>
        <v>1.5674999999999999</v>
      </c>
      <c r="AH7" s="36">
        <f t="shared" si="19"/>
        <v>2.3849999999999998</v>
      </c>
      <c r="AI7" s="36">
        <f t="shared" si="20"/>
        <v>0.83</v>
      </c>
      <c r="AJ7" s="36">
        <f t="shared" si="54"/>
        <v>123.70311728700622</v>
      </c>
      <c r="AK7" s="37">
        <f t="shared" si="21"/>
        <v>60.990743916254708</v>
      </c>
      <c r="AL7" s="36">
        <f t="shared" si="55"/>
        <v>224.11962719773697</v>
      </c>
      <c r="AM7" s="37">
        <f t="shared" si="22"/>
        <v>14.357346620634527</v>
      </c>
      <c r="AN7" s="36">
        <f t="shared" si="56"/>
        <v>103.88064313753883</v>
      </c>
      <c r="AO7" s="37">
        <f t="shared" si="23"/>
        <v>77.817559983055929</v>
      </c>
      <c r="AP7" s="37">
        <f t="shared" si="57"/>
        <v>116.27481676325279</v>
      </c>
      <c r="AQ7" s="37">
        <f t="shared" si="24"/>
        <v>37.104358083637528</v>
      </c>
      <c r="AR7" s="37">
        <f t="shared" si="25"/>
        <v>79.663730984787833</v>
      </c>
      <c r="AS7" s="40">
        <f t="shared" si="26"/>
        <v>8.3555889446213811</v>
      </c>
      <c r="AT7" s="41">
        <f t="shared" si="27"/>
        <v>0.66898230141083914</v>
      </c>
      <c r="AU7" s="41">
        <f t="shared" si="28"/>
        <v>66.898230141083928</v>
      </c>
      <c r="AV7" s="41">
        <f t="shared" si="29"/>
        <v>1.1156421180766889</v>
      </c>
      <c r="AW7" s="41">
        <f t="shared" si="58"/>
        <v>0.61236859698912194</v>
      </c>
      <c r="AX7" s="41">
        <f t="shared" si="30"/>
        <v>111.56421180766888</v>
      </c>
      <c r="AY7" s="41">
        <f t="shared" si="59"/>
        <v>0.61236859698911883</v>
      </c>
      <c r="AZ7" s="41">
        <f t="shared" si="31"/>
        <v>9.5471903982558004E-2</v>
      </c>
      <c r="BA7" s="41">
        <f t="shared" si="32"/>
        <v>0.38188761593023202</v>
      </c>
      <c r="BB7" s="37">
        <f t="shared" si="33"/>
        <v>78.793016685039333</v>
      </c>
      <c r="BC7" s="37">
        <f t="shared" si="34"/>
        <v>81.027666999623875</v>
      </c>
      <c r="BD7" s="42">
        <f t="shared" si="35"/>
        <v>4.1107221135819811</v>
      </c>
      <c r="BE7" s="42">
        <f t="shared" si="60"/>
        <v>2.3570031512432088</v>
      </c>
      <c r="BF7" s="42">
        <f t="shared" si="61"/>
        <v>9.4280126049728352</v>
      </c>
      <c r="BG7" s="42">
        <f t="shared" si="36"/>
        <v>4.3543671124394994</v>
      </c>
      <c r="BH7" s="42">
        <f t="shared" si="62"/>
        <v>0.82657444170326499</v>
      </c>
      <c r="BI7" s="42">
        <f t="shared" si="63"/>
        <v>3.30629776681306</v>
      </c>
      <c r="BJ7" s="42">
        <f t="shared" si="37"/>
        <v>4.3778144130211061</v>
      </c>
      <c r="BK7" s="43">
        <f t="shared" si="38"/>
        <v>2.1229306496434051</v>
      </c>
      <c r="BL7" s="42">
        <f t="shared" si="39"/>
        <v>-0.40199767449408147</v>
      </c>
      <c r="BM7" s="42">
        <f t="shared" si="40"/>
        <v>4.2031725114940102</v>
      </c>
      <c r="BN7" s="42">
        <f t="shared" si="41"/>
        <v>0.10943012980243685</v>
      </c>
      <c r="BO7" s="42">
        <f t="shared" si="64"/>
        <v>0.61050124002370731</v>
      </c>
      <c r="BP7" s="42">
        <f t="shared" si="2"/>
        <v>4.7146003157905279</v>
      </c>
      <c r="BQ7" s="42">
        <f t="shared" si="65"/>
        <v>0.61050124002370865</v>
      </c>
      <c r="BR7" s="42">
        <f t="shared" si="3"/>
        <v>4.4234084724526506</v>
      </c>
      <c r="BS7" s="42">
        <f t="shared" si="4"/>
        <v>4.4278333483183197</v>
      </c>
      <c r="BT7" s="42">
        <f t="shared" si="5"/>
        <v>4.3668243721885514</v>
      </c>
      <c r="BU7" s="42">
        <f t="shared" si="42"/>
        <v>14.28357199440525</v>
      </c>
      <c r="BV7" s="42">
        <f t="shared" si="43"/>
        <v>14.760207475645606</v>
      </c>
      <c r="BW7" s="42">
        <f t="shared" si="6"/>
        <v>4.4446492591529898</v>
      </c>
      <c r="BX7" s="42">
        <f t="shared" si="44"/>
        <v>14.962317595482052</v>
      </c>
      <c r="BY7" s="142">
        <f t="shared" si="45"/>
        <v>17.259890146652552</v>
      </c>
      <c r="BZ7" s="82">
        <f t="shared" si="46"/>
        <v>4.3947906642479957</v>
      </c>
      <c r="CA7" s="117">
        <f t="shared" si="47"/>
        <v>10.144144015818386</v>
      </c>
      <c r="CB7" s="117">
        <f t="shared" si="48"/>
        <v>9.3204034323705063</v>
      </c>
      <c r="CC7" s="117">
        <f t="shared" si="49"/>
        <v>9.6675085345780278</v>
      </c>
      <c r="CD7" s="117">
        <f t="shared" si="50"/>
        <v>8.8831335233922761</v>
      </c>
      <c r="CE7" s="125">
        <f t="shared" si="51"/>
        <v>8.0854112606972901</v>
      </c>
      <c r="CF7" s="125">
        <f t="shared" si="52"/>
        <v>8.590752606942532</v>
      </c>
      <c r="CG7" s="139">
        <f t="shared" si="53"/>
        <v>3.668273643407336</v>
      </c>
    </row>
    <row r="8" spans="1:85">
      <c r="A8" s="34" t="s">
        <v>7</v>
      </c>
      <c r="B8" s="25">
        <v>9.4</v>
      </c>
      <c r="C8" s="24">
        <v>66.849999999999994</v>
      </c>
      <c r="D8" s="24">
        <v>73.39</v>
      </c>
      <c r="E8" s="24">
        <v>83.96</v>
      </c>
      <c r="F8" s="24">
        <v>84.168578438611803</v>
      </c>
      <c r="G8" s="24">
        <v>16.170000000000002</v>
      </c>
      <c r="H8" s="24">
        <v>9.0299999999999994</v>
      </c>
      <c r="I8" s="27">
        <v>1617562.9257499999</v>
      </c>
      <c r="J8" s="113">
        <f t="shared" si="7"/>
        <v>15955.008864239277</v>
      </c>
      <c r="K8" s="24">
        <v>85.28</v>
      </c>
      <c r="L8" s="24">
        <v>6.52</v>
      </c>
      <c r="M8" s="24">
        <v>3.5</v>
      </c>
      <c r="N8" s="24">
        <v>2052825</v>
      </c>
      <c r="O8" s="135">
        <f t="shared" si="8"/>
        <v>19296555</v>
      </c>
      <c r="P8" s="116">
        <f t="shared" si="9"/>
        <v>7259.7243686542724</v>
      </c>
      <c r="Q8" s="88">
        <f t="shared" si="0"/>
        <v>101382.76572039524</v>
      </c>
      <c r="R8" s="88">
        <f t="shared" si="1"/>
        <v>37891.820096774056</v>
      </c>
      <c r="S8" s="104">
        <v>282769</v>
      </c>
      <c r="T8" s="35"/>
      <c r="U8" s="102">
        <v>2587357.2949999999</v>
      </c>
      <c r="V8" s="102">
        <f t="shared" si="10"/>
        <v>25520.681711679714</v>
      </c>
      <c r="W8" s="87">
        <v>1646592.0047500001</v>
      </c>
      <c r="X8" s="102">
        <v>3151925</v>
      </c>
      <c r="Y8" s="144">
        <f t="shared" si="11"/>
        <v>29628095</v>
      </c>
      <c r="Z8" s="109">
        <f t="shared" si="12"/>
        <v>11146.642665921654</v>
      </c>
      <c r="AA8" s="122">
        <v>34120.800000000003</v>
      </c>
      <c r="AB8" s="123">
        <f t="shared" si="13"/>
        <v>320735.52</v>
      </c>
      <c r="AC8" s="123">
        <f t="shared" si="14"/>
        <v>3163.6098869561361</v>
      </c>
      <c r="AD8" s="123">
        <f t="shared" si="15"/>
        <v>5142.6617150290394</v>
      </c>
      <c r="AE8" s="136">
        <f t="shared" si="16"/>
        <v>37.444023243773231</v>
      </c>
      <c r="AF8" s="36">
        <f t="shared" si="17"/>
        <v>4.0425000000000004</v>
      </c>
      <c r="AG8" s="36">
        <f t="shared" si="18"/>
        <v>1.63</v>
      </c>
      <c r="AH8" s="36">
        <f t="shared" si="19"/>
        <v>2.2574999999999998</v>
      </c>
      <c r="AI8" s="36">
        <f t="shared" si="20"/>
        <v>0.875</v>
      </c>
      <c r="AJ8" s="36">
        <f t="shared" si="54"/>
        <v>126.49571515976039</v>
      </c>
      <c r="AK8" s="37">
        <f t="shared" si="21"/>
        <v>62.36760996016416</v>
      </c>
      <c r="AL8" s="36">
        <f t="shared" si="55"/>
        <v>244.35762953369263</v>
      </c>
      <c r="AM8" s="37">
        <f t="shared" si="22"/>
        <v>15.653815020477824</v>
      </c>
      <c r="AN8" s="36">
        <f t="shared" si="56"/>
        <v>104.78959876499229</v>
      </c>
      <c r="AO8" s="37">
        <f t="shared" si="23"/>
        <v>78.498463632907672</v>
      </c>
      <c r="AP8" s="37">
        <f t="shared" si="57"/>
        <v>120.34443534996663</v>
      </c>
      <c r="AQ8" s="37">
        <f t="shared" si="24"/>
        <v>38.403010616564835</v>
      </c>
      <c r="AR8" s="37">
        <f t="shared" si="25"/>
        <v>75.260208166533232</v>
      </c>
      <c r="AS8" s="40">
        <f t="shared" si="26"/>
        <v>7.7870007466013638</v>
      </c>
      <c r="AT8" s="41">
        <f t="shared" si="27"/>
        <v>0.62345882678954068</v>
      </c>
      <c r="AU8" s="41">
        <f t="shared" si="28"/>
        <v>62.345882678954069</v>
      </c>
      <c r="AV8" s="41">
        <f t="shared" si="29"/>
        <v>1.0978309648466718</v>
      </c>
      <c r="AW8" s="41">
        <f t="shared" si="58"/>
        <v>-1.596493440093735</v>
      </c>
      <c r="AX8" s="41">
        <f t="shared" si="30"/>
        <v>109.78309648466717</v>
      </c>
      <c r="AY8" s="41">
        <f t="shared" si="59"/>
        <v>-1.5964934400937354</v>
      </c>
      <c r="AZ8" s="41">
        <f t="shared" si="31"/>
        <v>0.61316255620658122</v>
      </c>
      <c r="BA8" s="41">
        <f t="shared" si="32"/>
        <v>2.4526502248263249</v>
      </c>
      <c r="BB8" s="37">
        <f t="shared" si="33"/>
        <v>79.812775487862638</v>
      </c>
      <c r="BC8" s="37">
        <f t="shared" si="34"/>
        <v>81.815804091637119</v>
      </c>
      <c r="BD8" s="42">
        <f t="shared" si="35"/>
        <v>4.1330460694601001</v>
      </c>
      <c r="BE8" s="42">
        <f t="shared" si="60"/>
        <v>2.2323955878118973</v>
      </c>
      <c r="BF8" s="42">
        <f t="shared" si="61"/>
        <v>8.9295823512475891</v>
      </c>
      <c r="BG8" s="42">
        <f t="shared" si="36"/>
        <v>4.3630790530415213</v>
      </c>
      <c r="BH8" s="42">
        <f t="shared" si="62"/>
        <v>0.87119406020219614</v>
      </c>
      <c r="BI8" s="42">
        <f t="shared" si="63"/>
        <v>3.4847762408087846</v>
      </c>
      <c r="BJ8" s="42">
        <f t="shared" si="37"/>
        <v>4.320951551126563</v>
      </c>
      <c r="BK8" s="43">
        <f t="shared" si="38"/>
        <v>2.0524557724727646</v>
      </c>
      <c r="BL8" s="42">
        <f t="shared" si="39"/>
        <v>-0.47247255166472185</v>
      </c>
      <c r="BM8" s="42">
        <f t="shared" si="40"/>
        <v>4.1326976343233692</v>
      </c>
      <c r="BN8" s="42">
        <f t="shared" si="41"/>
        <v>9.3336383009019336E-2</v>
      </c>
      <c r="BO8" s="42">
        <f t="shared" si="64"/>
        <v>-1.6093746793417518</v>
      </c>
      <c r="BP8" s="42">
        <f t="shared" si="2"/>
        <v>4.6985065689971108</v>
      </c>
      <c r="BQ8" s="42">
        <f t="shared" si="65"/>
        <v>-1.6093746793417019</v>
      </c>
      <c r="BR8" s="42">
        <f t="shared" si="3"/>
        <v>4.4303404949524321</v>
      </c>
      <c r="BS8" s="42">
        <f t="shared" si="4"/>
        <v>4.4328216739114632</v>
      </c>
      <c r="BT8" s="42">
        <f t="shared" si="5"/>
        <v>4.3796835854749778</v>
      </c>
      <c r="BU8" s="42">
        <f t="shared" si="42"/>
        <v>14.296431207691677</v>
      </c>
      <c r="BV8" s="42">
        <f t="shared" si="43"/>
        <v>14.766147563344029</v>
      </c>
      <c r="BW8" s="42">
        <f t="shared" si="6"/>
        <v>4.445939960417534</v>
      </c>
      <c r="BX8" s="42">
        <f t="shared" si="44"/>
        <v>14.963523935260572</v>
      </c>
      <c r="BY8" s="142">
        <f t="shared" si="45"/>
        <v>17.204233624536531</v>
      </c>
      <c r="BZ8" s="82">
        <f t="shared" si="46"/>
        <v>4.4044704290014449</v>
      </c>
      <c r="CA8" s="117">
        <f t="shared" si="47"/>
        <v>10.147244449942059</v>
      </c>
      <c r="CB8" s="117">
        <f t="shared" si="48"/>
        <v>9.3188936253513255</v>
      </c>
      <c r="CC8" s="117">
        <f t="shared" si="49"/>
        <v>9.6775280942897055</v>
      </c>
      <c r="CD8" s="117">
        <f t="shared" si="50"/>
        <v>8.8900971413480239</v>
      </c>
      <c r="CE8" s="125">
        <f t="shared" si="51"/>
        <v>8.0594690238635849</v>
      </c>
      <c r="CF8" s="125">
        <f t="shared" si="52"/>
        <v>8.5453260678054566</v>
      </c>
      <c r="CG8" s="139">
        <f t="shared" si="53"/>
        <v>3.6228471042702615</v>
      </c>
    </row>
    <row r="9" spans="1:85">
      <c r="A9" s="34" t="s">
        <v>8</v>
      </c>
      <c r="B9" s="25">
        <v>9.57</v>
      </c>
      <c r="C9" s="24">
        <v>66.349999999999994</v>
      </c>
      <c r="D9" s="24">
        <v>73.84</v>
      </c>
      <c r="E9" s="24">
        <v>85.02</v>
      </c>
      <c r="F9" s="24">
        <v>84.022627843340103</v>
      </c>
      <c r="G9" s="24">
        <v>18.13</v>
      </c>
      <c r="H9" s="24">
        <v>8.91</v>
      </c>
      <c r="I9" s="27">
        <v>1624050.1042500001</v>
      </c>
      <c r="J9" s="113">
        <f t="shared" si="7"/>
        <v>15973.572079030975</v>
      </c>
      <c r="K9" s="24">
        <v>85.76</v>
      </c>
      <c r="L9" s="24">
        <v>6.47</v>
      </c>
      <c r="M9" s="24">
        <v>3.42</v>
      </c>
      <c r="N9" s="24">
        <v>2071100</v>
      </c>
      <c r="O9" s="135">
        <f t="shared" si="8"/>
        <v>19820427</v>
      </c>
      <c r="P9" s="116">
        <f t="shared" si="9"/>
        <v>7305.0035623840458</v>
      </c>
      <c r="Q9" s="88">
        <f t="shared" si="0"/>
        <v>101671.06619701821</v>
      </c>
      <c r="R9" s="88">
        <f t="shared" si="1"/>
        <v>38181.100755266802</v>
      </c>
      <c r="S9" s="104">
        <v>283518</v>
      </c>
      <c r="T9" s="35"/>
      <c r="U9" s="102">
        <v>2578136.7650000001</v>
      </c>
      <c r="V9" s="102">
        <f t="shared" si="10"/>
        <v>25357.624951075915</v>
      </c>
      <c r="W9" s="87">
        <v>1666157.0607499999</v>
      </c>
      <c r="X9" s="102">
        <v>3169825</v>
      </c>
      <c r="Y9" s="144">
        <f t="shared" si="11"/>
        <v>30335225.25</v>
      </c>
      <c r="Z9" s="109">
        <f t="shared" si="12"/>
        <v>11180.330702107098</v>
      </c>
      <c r="AA9" s="122">
        <v>35520.199999999997</v>
      </c>
      <c r="AB9" s="123">
        <f t="shared" si="13"/>
        <v>339928.31399999995</v>
      </c>
      <c r="AC9" s="123">
        <f t="shared" si="14"/>
        <v>3343.4125038217539</v>
      </c>
      <c r="AD9" s="123">
        <f t="shared" si="15"/>
        <v>5331.6360853241167</v>
      </c>
      <c r="AE9" s="136">
        <f t="shared" si="16"/>
        <v>38.819956778955472</v>
      </c>
      <c r="AF9" s="36">
        <f t="shared" si="17"/>
        <v>4.5324999999999998</v>
      </c>
      <c r="AG9" s="36">
        <f t="shared" si="18"/>
        <v>1.6174999999999999</v>
      </c>
      <c r="AH9" s="36">
        <f t="shared" si="19"/>
        <v>2.2275</v>
      </c>
      <c r="AI9" s="36">
        <f t="shared" si="20"/>
        <v>0.85499999999999998</v>
      </c>
      <c r="AJ9" s="36">
        <f t="shared" si="54"/>
        <v>129.31340721494405</v>
      </c>
      <c r="AK9" s="37">
        <f t="shared" si="21"/>
        <v>63.756848472026817</v>
      </c>
      <c r="AL9" s="36">
        <f t="shared" si="55"/>
        <v>266.12989432514462</v>
      </c>
      <c r="AM9" s="37">
        <f t="shared" si="22"/>
        <v>17.048569938802398</v>
      </c>
      <c r="AN9" s="36">
        <f t="shared" si="56"/>
        <v>105.68554983443298</v>
      </c>
      <c r="AO9" s="37">
        <f t="shared" si="23"/>
        <v>79.169625496969033</v>
      </c>
      <c r="AP9" s="37">
        <f t="shared" si="57"/>
        <v>124.46021503893549</v>
      </c>
      <c r="AQ9" s="37">
        <f t="shared" si="24"/>
        <v>39.716393579651353</v>
      </c>
      <c r="AR9" s="37">
        <f t="shared" si="25"/>
        <v>76.621297037630114</v>
      </c>
      <c r="AS9" s="40">
        <f t="shared" si="26"/>
        <v>7.8213909423511065</v>
      </c>
      <c r="AT9" s="41">
        <f t="shared" si="27"/>
        <v>0.6262122451842359</v>
      </c>
      <c r="AU9" s="41">
        <f t="shared" si="28"/>
        <v>62.621224518423602</v>
      </c>
      <c r="AV9" s="41">
        <f t="shared" si="29"/>
        <v>1.112886209495102</v>
      </c>
      <c r="AW9" s="41">
        <f t="shared" si="58"/>
        <v>1.3713627261855297</v>
      </c>
      <c r="AX9" s="41">
        <f t="shared" si="30"/>
        <v>111.2886209495102</v>
      </c>
      <c r="AY9" s="41">
        <f t="shared" si="59"/>
        <v>1.3713627261855412</v>
      </c>
      <c r="AZ9" s="41">
        <f t="shared" si="31"/>
        <v>0.17605633802815213</v>
      </c>
      <c r="BA9" s="41">
        <f t="shared" si="32"/>
        <v>0.7042253521126085</v>
      </c>
      <c r="BB9" s="37">
        <f t="shared" si="33"/>
        <v>80.132861781216661</v>
      </c>
      <c r="BC9" s="37">
        <f t="shared" si="34"/>
        <v>82.544158344812473</v>
      </c>
      <c r="BD9" s="42">
        <f t="shared" si="35"/>
        <v>4.1550766052808523</v>
      </c>
      <c r="BE9" s="42">
        <f t="shared" si="60"/>
        <v>2.2030535820752206</v>
      </c>
      <c r="BF9" s="42">
        <f t="shared" si="61"/>
        <v>8.8122143283008825</v>
      </c>
      <c r="BG9" s="42">
        <f t="shared" si="36"/>
        <v>4.3715927088067259</v>
      </c>
      <c r="BH9" s="42">
        <f t="shared" si="62"/>
        <v>0.85136557652045752</v>
      </c>
      <c r="BI9" s="42">
        <f t="shared" si="63"/>
        <v>3.4054623060818301</v>
      </c>
      <c r="BJ9" s="42">
        <f t="shared" si="37"/>
        <v>4.3388750673154677</v>
      </c>
      <c r="BK9" s="43">
        <f t="shared" si="38"/>
        <v>2.0568624086061211</v>
      </c>
      <c r="BL9" s="42">
        <f t="shared" si="39"/>
        <v>-0.46806591553136523</v>
      </c>
      <c r="BM9" s="42">
        <f t="shared" si="40"/>
        <v>4.1371042704567262</v>
      </c>
      <c r="BN9" s="42">
        <f t="shared" si="41"/>
        <v>0.10695682941638042</v>
      </c>
      <c r="BO9" s="42">
        <f t="shared" si="64"/>
        <v>1.3620446407361084</v>
      </c>
      <c r="BP9" s="42">
        <f t="shared" si="2"/>
        <v>4.7121270154044721</v>
      </c>
      <c r="BQ9" s="42">
        <f t="shared" si="65"/>
        <v>1.3620446407361264</v>
      </c>
      <c r="BR9" s="42">
        <f t="shared" si="3"/>
        <v>4.4428865229306442</v>
      </c>
      <c r="BS9" s="42">
        <f t="shared" si="4"/>
        <v>4.4310861416546636</v>
      </c>
      <c r="BT9" s="42">
        <f t="shared" si="5"/>
        <v>4.3836860293818267</v>
      </c>
      <c r="BU9" s="42">
        <f t="shared" si="42"/>
        <v>14.300433651598526</v>
      </c>
      <c r="BV9" s="42">
        <f t="shared" si="43"/>
        <v>14.762577511888709</v>
      </c>
      <c r="BW9" s="42">
        <f t="shared" si="6"/>
        <v>4.4515526973224917</v>
      </c>
      <c r="BX9" s="42">
        <f t="shared" si="44"/>
        <v>14.96918693928229</v>
      </c>
      <c r="BY9" s="142">
        <f t="shared" si="45"/>
        <v>17.227820144747152</v>
      </c>
      <c r="BZ9" s="82">
        <f t="shared" si="46"/>
        <v>4.4133334028084166</v>
      </c>
      <c r="CA9" s="117">
        <f t="shared" si="47"/>
        <v>10.140834750816673</v>
      </c>
      <c r="CB9" s="117">
        <f t="shared" si="48"/>
        <v>9.3219113260665267</v>
      </c>
      <c r="CC9" s="117">
        <f t="shared" si="49"/>
        <v>9.6786908905264877</v>
      </c>
      <c r="CD9" s="117">
        <f t="shared" si="50"/>
        <v>8.8963148118484785</v>
      </c>
      <c r="CE9" s="125">
        <f t="shared" si="51"/>
        <v>8.1147472721137106</v>
      </c>
      <c r="CF9" s="125">
        <f t="shared" si="52"/>
        <v>8.581413427904895</v>
      </c>
      <c r="CG9" s="139">
        <f t="shared" si="53"/>
        <v>3.6589344643696999</v>
      </c>
    </row>
    <row r="10" spans="1:85">
      <c r="A10" s="34" t="s">
        <v>9</v>
      </c>
      <c r="B10" s="25">
        <v>9.5299999999999994</v>
      </c>
      <c r="C10" s="24">
        <v>65.489999999999995</v>
      </c>
      <c r="D10" s="24">
        <v>73.97</v>
      </c>
      <c r="E10" s="24">
        <v>82.76</v>
      </c>
      <c r="F10" s="24">
        <v>83.255533886428907</v>
      </c>
      <c r="G10" s="24">
        <v>18</v>
      </c>
      <c r="H10" s="24">
        <v>7.45</v>
      </c>
      <c r="I10" s="27">
        <v>1627515.6425000001</v>
      </c>
      <c r="J10" s="113">
        <f t="shared" si="7"/>
        <v>15962.265775432294</v>
      </c>
      <c r="K10" s="24">
        <v>85.52</v>
      </c>
      <c r="L10" s="24">
        <v>5.59</v>
      </c>
      <c r="M10" s="24">
        <v>3.39</v>
      </c>
      <c r="N10" s="24">
        <v>2079850</v>
      </c>
      <c r="O10" s="135">
        <f t="shared" si="8"/>
        <v>19820970.5</v>
      </c>
      <c r="P10" s="116">
        <f t="shared" si="9"/>
        <v>7319.0601367496101</v>
      </c>
      <c r="Q10" s="88">
        <f t="shared" si="0"/>
        <v>101960.1894491024</v>
      </c>
      <c r="R10" s="88">
        <f t="shared" si="1"/>
        <v>38472.67771961783</v>
      </c>
      <c r="S10" s="104">
        <v>284169</v>
      </c>
      <c r="T10" s="35"/>
      <c r="U10" s="102">
        <v>2562724.6850000001</v>
      </c>
      <c r="V10" s="102">
        <f t="shared" si="10"/>
        <v>25134.561821104591</v>
      </c>
      <c r="W10" s="87">
        <v>1667152.92175</v>
      </c>
      <c r="X10" s="102">
        <v>3160825</v>
      </c>
      <c r="Y10" s="144">
        <f t="shared" si="11"/>
        <v>30122662.249999996</v>
      </c>
      <c r="Z10" s="109">
        <f t="shared" si="12"/>
        <v>11123.04649697891</v>
      </c>
      <c r="AA10" s="122">
        <v>40243.9</v>
      </c>
      <c r="AB10" s="123">
        <f t="shared" si="13"/>
        <v>383524.36699999997</v>
      </c>
      <c r="AC10" s="123">
        <f t="shared" si="14"/>
        <v>3761.5109296305482</v>
      </c>
      <c r="AD10" s="123">
        <f t="shared" si="15"/>
        <v>5905.4335826411834</v>
      </c>
      <c r="AE10" s="136">
        <f t="shared" si="16"/>
        <v>42.997810197540254</v>
      </c>
      <c r="AF10" s="36">
        <f t="shared" si="17"/>
        <v>4.5</v>
      </c>
      <c r="AG10" s="36">
        <f t="shared" si="18"/>
        <v>1.3975</v>
      </c>
      <c r="AH10" s="36">
        <f t="shared" si="19"/>
        <v>1.8625</v>
      </c>
      <c r="AI10" s="36">
        <f t="shared" si="20"/>
        <v>0.84750000000000003</v>
      </c>
      <c r="AJ10" s="36">
        <f t="shared" si="54"/>
        <v>131.72186942432236</v>
      </c>
      <c r="AK10" s="37">
        <f t="shared" si="21"/>
        <v>64.944319774818311</v>
      </c>
      <c r="AL10" s="36">
        <f t="shared" si="55"/>
        <v>285.95657145236788</v>
      </c>
      <c r="AM10" s="37">
        <f t="shared" si="22"/>
        <v>18.318688399243175</v>
      </c>
      <c r="AN10" s="36">
        <f t="shared" si="56"/>
        <v>106.5812348692798</v>
      </c>
      <c r="AO10" s="37">
        <f t="shared" si="23"/>
        <v>79.840588073055841</v>
      </c>
      <c r="AP10" s="37">
        <f t="shared" si="57"/>
        <v>128.67941632875539</v>
      </c>
      <c r="AQ10" s="37">
        <f t="shared" si="24"/>
        <v>41.062779322001539</v>
      </c>
      <c r="AR10" s="37">
        <f t="shared" si="25"/>
        <v>76.301040832666118</v>
      </c>
      <c r="AS10" s="40">
        <f t="shared" si="26"/>
        <v>7.7110898345380186</v>
      </c>
      <c r="AT10" s="41">
        <f t="shared" si="27"/>
        <v>0.61738109163635047</v>
      </c>
      <c r="AU10" s="41">
        <f t="shared" si="28"/>
        <v>61.738109163635052</v>
      </c>
      <c r="AV10" s="41">
        <f t="shared" si="29"/>
        <v>1.129485417621011</v>
      </c>
      <c r="AW10" s="41">
        <f t="shared" si="58"/>
        <v>1.4915458547590206</v>
      </c>
      <c r="AX10" s="41">
        <f t="shared" si="30"/>
        <v>112.9485417621011</v>
      </c>
      <c r="AY10" s="41">
        <f t="shared" si="59"/>
        <v>1.4915458547590197</v>
      </c>
      <c r="AZ10" s="41">
        <f t="shared" si="31"/>
        <v>0.24334189536299178</v>
      </c>
      <c r="BA10" s="41">
        <f t="shared" si="32"/>
        <v>0.97336758145196711</v>
      </c>
      <c r="BB10" s="37">
        <f t="shared" si="33"/>
        <v>80.30385619626459</v>
      </c>
      <c r="BC10" s="37">
        <f t="shared" si="34"/>
        <v>82.892891571367016</v>
      </c>
      <c r="BD10" s="42">
        <f t="shared" si="35"/>
        <v>4.1735302839390993</v>
      </c>
      <c r="BE10" s="42">
        <f t="shared" si="60"/>
        <v>1.8453678658246986</v>
      </c>
      <c r="BF10" s="42">
        <f t="shared" si="61"/>
        <v>7.3814714632987943</v>
      </c>
      <c r="BG10" s="42">
        <f t="shared" si="36"/>
        <v>4.3800319976205691</v>
      </c>
      <c r="BH10" s="42">
        <f t="shared" si="62"/>
        <v>0.84392888138431488</v>
      </c>
      <c r="BI10" s="42">
        <f t="shared" si="63"/>
        <v>3.3757155255372595</v>
      </c>
      <c r="BJ10" s="42">
        <f t="shared" si="37"/>
        <v>4.334686579516716</v>
      </c>
      <c r="BK10" s="43">
        <f t="shared" si="38"/>
        <v>2.0426595309629656</v>
      </c>
      <c r="BL10" s="42">
        <f t="shared" si="39"/>
        <v>-0.4822687931745207</v>
      </c>
      <c r="BM10" s="42">
        <f t="shared" si="40"/>
        <v>4.1229013928135707</v>
      </c>
      <c r="BN10" s="42">
        <f t="shared" si="41"/>
        <v>0.12176214636981417</v>
      </c>
      <c r="BO10" s="42">
        <f t="shared" si="64"/>
        <v>1.4805316953433747</v>
      </c>
      <c r="BP10" s="42">
        <f t="shared" si="2"/>
        <v>4.7269323323579053</v>
      </c>
      <c r="BQ10" s="42">
        <f t="shared" si="65"/>
        <v>1.4805316953433234</v>
      </c>
      <c r="BR10" s="42">
        <f t="shared" si="3"/>
        <v>4.4159448528773426</v>
      </c>
      <c r="BS10" s="42">
        <f t="shared" si="4"/>
        <v>4.4219145997615712</v>
      </c>
      <c r="BT10" s="42">
        <f t="shared" si="5"/>
        <v>4.3858176421691013</v>
      </c>
      <c r="BU10" s="42">
        <f t="shared" si="42"/>
        <v>14.3025652643858</v>
      </c>
      <c r="BV10" s="42">
        <f t="shared" si="43"/>
        <v>14.756581580536183</v>
      </c>
      <c r="BW10" s="42">
        <f t="shared" si="6"/>
        <v>4.4487502667167895</v>
      </c>
      <c r="BX10" s="42">
        <f t="shared" si="44"/>
        <v>14.966343627438066</v>
      </c>
      <c r="BY10" s="142">
        <f t="shared" si="45"/>
        <v>17.220788345104179</v>
      </c>
      <c r="BZ10" s="82">
        <f t="shared" si="46"/>
        <v>4.4175493114366207</v>
      </c>
      <c r="CA10" s="117">
        <f t="shared" si="47"/>
        <v>10.131999142957197</v>
      </c>
      <c r="CB10" s="117">
        <f t="shared" si="48"/>
        <v>9.316774495838521</v>
      </c>
      <c r="CC10" s="117">
        <f t="shared" si="49"/>
        <v>9.6779828268068151</v>
      </c>
      <c r="CD10" s="117">
        <f t="shared" si="50"/>
        <v>8.8982372020929006</v>
      </c>
      <c r="CE10" s="125">
        <f t="shared" si="51"/>
        <v>8.2325759986535179</v>
      </c>
      <c r="CF10" s="125">
        <f t="shared" si="52"/>
        <v>8.6836281522934051</v>
      </c>
      <c r="CG10" s="139">
        <f t="shared" si="53"/>
        <v>3.7611491887582091</v>
      </c>
    </row>
    <row r="11" spans="1:85">
      <c r="A11" s="34" t="s">
        <v>10</v>
      </c>
      <c r="B11" s="25">
        <v>9.06</v>
      </c>
      <c r="C11" s="24">
        <v>65.38</v>
      </c>
      <c r="D11" s="24">
        <v>74.150000000000006</v>
      </c>
      <c r="E11" s="24">
        <v>82.91</v>
      </c>
      <c r="F11" s="24">
        <v>83.138353113511101</v>
      </c>
      <c r="G11" s="24">
        <v>14.03</v>
      </c>
      <c r="H11" s="24">
        <v>6.87</v>
      </c>
      <c r="I11" s="27">
        <v>1635051.29675</v>
      </c>
      <c r="J11" s="113">
        <f t="shared" si="7"/>
        <v>15990.700802945759</v>
      </c>
      <c r="K11" s="24">
        <v>85.97</v>
      </c>
      <c r="L11" s="24">
        <v>4.32</v>
      </c>
      <c r="M11" s="24">
        <v>3.37</v>
      </c>
      <c r="N11" s="24">
        <v>2085200</v>
      </c>
      <c r="O11" s="135">
        <f t="shared" si="8"/>
        <v>18891912</v>
      </c>
      <c r="P11" s="116">
        <f t="shared" si="9"/>
        <v>7320.6524410366592</v>
      </c>
      <c r="Q11" s="88">
        <f t="shared" si="0"/>
        <v>102250.13380581766</v>
      </c>
      <c r="R11" s="88">
        <f t="shared" si="1"/>
        <v>38766.202121056114</v>
      </c>
      <c r="S11" s="104">
        <v>284838</v>
      </c>
      <c r="T11" s="35"/>
      <c r="U11" s="102">
        <v>2553968.42</v>
      </c>
      <c r="V11" s="102">
        <f t="shared" si="10"/>
        <v>24977.653573052718</v>
      </c>
      <c r="W11" s="87">
        <v>1683728.844</v>
      </c>
      <c r="X11" s="102">
        <v>3177575</v>
      </c>
      <c r="Y11" s="144">
        <f t="shared" si="11"/>
        <v>28788829.5</v>
      </c>
      <c r="Z11" s="109">
        <f t="shared" si="12"/>
        <v>11155.727115061894</v>
      </c>
      <c r="AA11" s="122">
        <v>40767.699999999997</v>
      </c>
      <c r="AB11" s="123">
        <f t="shared" si="13"/>
        <v>369355.36200000002</v>
      </c>
      <c r="AC11" s="123">
        <f t="shared" si="14"/>
        <v>3612.2726519012635</v>
      </c>
      <c r="AD11" s="123">
        <f t="shared" si="15"/>
        <v>5591.2325808674786</v>
      </c>
      <c r="AE11" s="136">
        <f t="shared" si="16"/>
        <v>40.710094173122535</v>
      </c>
      <c r="AF11" s="36">
        <f t="shared" si="17"/>
        <v>3.5074999999999998</v>
      </c>
      <c r="AG11" s="36">
        <f t="shared" si="18"/>
        <v>1.08</v>
      </c>
      <c r="AH11" s="36">
        <f t="shared" si="19"/>
        <v>1.7175</v>
      </c>
      <c r="AI11" s="36">
        <f t="shared" si="20"/>
        <v>0.84250000000000003</v>
      </c>
      <c r="AJ11" s="36">
        <f t="shared" si="54"/>
        <v>133.9841925316851</v>
      </c>
      <c r="AK11" s="37">
        <f t="shared" si="21"/>
        <v>66.059738466950805</v>
      </c>
      <c r="AL11" s="36">
        <f t="shared" si="55"/>
        <v>305.60178791114555</v>
      </c>
      <c r="AM11" s="37">
        <f t="shared" si="22"/>
        <v>19.577182292271178</v>
      </c>
      <c r="AN11" s="36">
        <f t="shared" si="56"/>
        <v>107.47918177305347</v>
      </c>
      <c r="AO11" s="37">
        <f t="shared" si="23"/>
        <v>80.51324502757133</v>
      </c>
      <c r="AP11" s="37">
        <f t="shared" si="57"/>
        <v>133.01591265903446</v>
      </c>
      <c r="AQ11" s="37">
        <f t="shared" si="24"/>
        <v>42.446594985152984</v>
      </c>
      <c r="AR11" s="37">
        <f t="shared" si="25"/>
        <v>72.538030424339468</v>
      </c>
      <c r="AS11" s="40">
        <f t="shared" si="26"/>
        <v>7.2677333681253904</v>
      </c>
      <c r="AT11" s="41">
        <f t="shared" si="27"/>
        <v>0.58188417679146431</v>
      </c>
      <c r="AU11" s="41">
        <f t="shared" si="28"/>
        <v>58.188417679146433</v>
      </c>
      <c r="AV11" s="41">
        <f t="shared" si="29"/>
        <v>1.1341388803915573</v>
      </c>
      <c r="AW11" s="41">
        <f t="shared" si="58"/>
        <v>0.411998481604813</v>
      </c>
      <c r="AX11" s="41">
        <f t="shared" si="30"/>
        <v>113.41388803915574</v>
      </c>
      <c r="AY11" s="41">
        <f t="shared" si="59"/>
        <v>0.41199848160481373</v>
      </c>
      <c r="AZ11" s="41">
        <f t="shared" si="31"/>
        <v>-0.45853000674309641</v>
      </c>
      <c r="BA11" s="41">
        <f t="shared" si="32"/>
        <v>-1.8341200269723856</v>
      </c>
      <c r="BB11" s="37">
        <f t="shared" si="33"/>
        <v>80.675675722562488</v>
      </c>
      <c r="BC11" s="37">
        <f t="shared" si="34"/>
        <v>83.106117029888921</v>
      </c>
      <c r="BD11" s="42">
        <f t="shared" si="35"/>
        <v>4.1905594609319605</v>
      </c>
      <c r="BE11" s="42">
        <f t="shared" si="60"/>
        <v>1.7029176992861217</v>
      </c>
      <c r="BF11" s="42">
        <f t="shared" si="61"/>
        <v>6.8116707971444868</v>
      </c>
      <c r="BG11" s="42">
        <f t="shared" si="36"/>
        <v>4.3884217053941921</v>
      </c>
      <c r="BH11" s="42">
        <f t="shared" si="62"/>
        <v>0.8389707773623023</v>
      </c>
      <c r="BI11" s="42">
        <f t="shared" si="63"/>
        <v>3.3558831094492092</v>
      </c>
      <c r="BJ11" s="42">
        <f t="shared" si="37"/>
        <v>4.284110981905493</v>
      </c>
      <c r="BK11" s="43">
        <f t="shared" si="38"/>
        <v>1.9834444641325046</v>
      </c>
      <c r="BL11" s="42">
        <f t="shared" si="39"/>
        <v>-0.54148386000498183</v>
      </c>
      <c r="BM11" s="42">
        <f t="shared" si="40"/>
        <v>4.0636863259831095</v>
      </c>
      <c r="BN11" s="42">
        <f t="shared" si="41"/>
        <v>0.12587366728787677</v>
      </c>
      <c r="BO11" s="42">
        <f t="shared" si="64"/>
        <v>0.41115209180626056</v>
      </c>
      <c r="BP11" s="42">
        <f t="shared" si="2"/>
        <v>4.7310438532759678</v>
      </c>
      <c r="BQ11" s="42">
        <f t="shared" si="65"/>
        <v>0.4111520918062439</v>
      </c>
      <c r="BR11" s="42">
        <f t="shared" si="3"/>
        <v>4.417755682128127</v>
      </c>
      <c r="BS11" s="42">
        <f t="shared" si="4"/>
        <v>4.4205061250344944</v>
      </c>
      <c r="BT11" s="42">
        <f t="shared" si="5"/>
        <v>4.3904371137636549</v>
      </c>
      <c r="BU11" s="42">
        <f t="shared" si="42"/>
        <v>14.307184735980353</v>
      </c>
      <c r="BV11" s="42">
        <f t="shared" si="43"/>
        <v>14.753158950580399</v>
      </c>
      <c r="BW11" s="42">
        <f t="shared" si="6"/>
        <v>4.4539983981863527</v>
      </c>
      <c r="BX11" s="42">
        <f t="shared" si="44"/>
        <v>14.97162888522903</v>
      </c>
      <c r="BY11" s="142">
        <f t="shared" si="45"/>
        <v>17.175498005283917</v>
      </c>
      <c r="BZ11" s="82">
        <f t="shared" si="46"/>
        <v>4.4201183096202623</v>
      </c>
      <c r="CA11" s="117">
        <f t="shared" si="47"/>
        <v>10.12573684704399</v>
      </c>
      <c r="CB11" s="117">
        <f t="shared" si="48"/>
        <v>9.3197082876255024</v>
      </c>
      <c r="CC11" s="117">
        <f t="shared" si="49"/>
        <v>9.6797626324439445</v>
      </c>
      <c r="CD11" s="117">
        <f t="shared" si="50"/>
        <v>8.8984547342725602</v>
      </c>
      <c r="CE11" s="125">
        <f t="shared" si="51"/>
        <v>8.1920923967105228</v>
      </c>
      <c r="CF11" s="125">
        <f t="shared" si="52"/>
        <v>8.6289550393149703</v>
      </c>
      <c r="CG11" s="139">
        <f t="shared" si="53"/>
        <v>3.7064760757797761</v>
      </c>
    </row>
    <row r="12" spans="1:85">
      <c r="A12" s="34" t="s">
        <v>11</v>
      </c>
      <c r="B12" s="25">
        <v>9.52</v>
      </c>
      <c r="C12" s="24">
        <v>64.37</v>
      </c>
      <c r="D12" s="24">
        <v>73.81</v>
      </c>
      <c r="E12" s="24">
        <v>83.09</v>
      </c>
      <c r="F12" s="24">
        <v>83.387572473339901</v>
      </c>
      <c r="G12" s="24">
        <v>10.44</v>
      </c>
      <c r="H12" s="24">
        <v>5.97</v>
      </c>
      <c r="I12" s="27">
        <v>1640350.61675</v>
      </c>
      <c r="J12" s="113">
        <f t="shared" si="7"/>
        <v>15997.037693920453</v>
      </c>
      <c r="K12" s="24">
        <v>85.7</v>
      </c>
      <c r="L12" s="24">
        <v>3.49</v>
      </c>
      <c r="M12" s="24">
        <v>2.69</v>
      </c>
      <c r="N12" s="24">
        <v>2092800</v>
      </c>
      <c r="O12" s="135">
        <f t="shared" si="8"/>
        <v>19923456</v>
      </c>
      <c r="P12" s="116">
        <f t="shared" si="9"/>
        <v>7328.1416325844584</v>
      </c>
      <c r="Q12" s="88">
        <f t="shared" si="0"/>
        <v>102540.89839229436</v>
      </c>
      <c r="R12" s="88">
        <f t="shared" si="1"/>
        <v>39062.019435577364</v>
      </c>
      <c r="S12" s="104">
        <v>285584</v>
      </c>
      <c r="T12" s="35"/>
      <c r="U12" s="102">
        <v>2561551.15</v>
      </c>
      <c r="V12" s="102">
        <f t="shared" si="10"/>
        <v>24980.775379987241</v>
      </c>
      <c r="W12" s="87">
        <v>1704581.7607499999</v>
      </c>
      <c r="X12" s="102">
        <v>3167525</v>
      </c>
      <c r="Y12" s="144">
        <f t="shared" si="11"/>
        <v>30154838</v>
      </c>
      <c r="Z12" s="109">
        <f t="shared" si="12"/>
        <v>11091.395176200347</v>
      </c>
      <c r="AA12" s="122">
        <v>42814.400000000001</v>
      </c>
      <c r="AB12" s="123">
        <f t="shared" si="13"/>
        <v>407593.08799999999</v>
      </c>
      <c r="AC12" s="123">
        <f t="shared" si="14"/>
        <v>3974.9318992764884</v>
      </c>
      <c r="AD12" s="123">
        <f t="shared" si="15"/>
        <v>6079.3340840683004</v>
      </c>
      <c r="AE12" s="136">
        <f t="shared" si="16"/>
        <v>44.263990004489507</v>
      </c>
      <c r="AF12" s="36">
        <f t="shared" si="17"/>
        <v>2.61</v>
      </c>
      <c r="AG12" s="36">
        <f t="shared" si="18"/>
        <v>0.87250000000000005</v>
      </c>
      <c r="AH12" s="36">
        <f t="shared" si="19"/>
        <v>1.4924999999999999</v>
      </c>
      <c r="AI12" s="36">
        <f t="shared" si="20"/>
        <v>0.67249999999999999</v>
      </c>
      <c r="AJ12" s="36">
        <f t="shared" si="54"/>
        <v>135.98390660522051</v>
      </c>
      <c r="AK12" s="37">
        <f t="shared" si="21"/>
        <v>67.04568006357006</v>
      </c>
      <c r="AL12" s="36">
        <f t="shared" si="55"/>
        <v>323.84621464944098</v>
      </c>
      <c r="AM12" s="37">
        <f t="shared" si="22"/>
        <v>20.745940075119769</v>
      </c>
      <c r="AN12" s="36">
        <f t="shared" si="56"/>
        <v>108.20197927047727</v>
      </c>
      <c r="AO12" s="37">
        <f t="shared" si="23"/>
        <v>81.05469660038176</v>
      </c>
      <c r="AP12" s="37">
        <f t="shared" si="57"/>
        <v>136.59404070956248</v>
      </c>
      <c r="AQ12" s="37">
        <f t="shared" si="24"/>
        <v>43.588408390253605</v>
      </c>
      <c r="AR12" s="37">
        <f t="shared" si="25"/>
        <v>76.220976781425136</v>
      </c>
      <c r="AS12" s="40">
        <f t="shared" si="26"/>
        <v>7.5750349314894443</v>
      </c>
      <c r="AT12" s="41">
        <f t="shared" si="27"/>
        <v>0.60648798490708122</v>
      </c>
      <c r="AU12" s="41">
        <f t="shared" si="28"/>
        <v>60.648798490708117</v>
      </c>
      <c r="AV12" s="41">
        <f t="shared" si="29"/>
        <v>1.1466521671586143</v>
      </c>
      <c r="AW12" s="41">
        <f t="shared" si="58"/>
        <v>1.1033293173704459</v>
      </c>
      <c r="AX12" s="41">
        <f t="shared" si="30"/>
        <v>114.66521671586143</v>
      </c>
      <c r="AY12" s="41">
        <f t="shared" si="59"/>
        <v>1.1033293173704442</v>
      </c>
      <c r="AZ12" s="41">
        <f t="shared" si="31"/>
        <v>-1.3277333694621363</v>
      </c>
      <c r="BA12" s="41">
        <f t="shared" si="32"/>
        <v>-5.3109334778485451</v>
      </c>
      <c r="BB12" s="37">
        <f t="shared" si="33"/>
        <v>80.937151446730823</v>
      </c>
      <c r="BC12" s="37">
        <f t="shared" si="34"/>
        <v>83.409016746667731</v>
      </c>
      <c r="BD12" s="42">
        <f t="shared" si="35"/>
        <v>4.2053741790699757</v>
      </c>
      <c r="BE12" s="42">
        <f t="shared" si="60"/>
        <v>1.4814718138015159</v>
      </c>
      <c r="BF12" s="42">
        <f t="shared" si="61"/>
        <v>5.9258872552060637</v>
      </c>
      <c r="BG12" s="42">
        <f t="shared" si="36"/>
        <v>4.3951241934538654</v>
      </c>
      <c r="BH12" s="42">
        <f t="shared" si="62"/>
        <v>0.67024880596733283</v>
      </c>
      <c r="BI12" s="42">
        <f t="shared" si="63"/>
        <v>2.6809952238693313</v>
      </c>
      <c r="BJ12" s="42">
        <f t="shared" si="37"/>
        <v>4.3336367106538791</v>
      </c>
      <c r="BK12" s="43">
        <f t="shared" si="38"/>
        <v>2.0248579628025487</v>
      </c>
      <c r="BL12" s="42">
        <f t="shared" si="39"/>
        <v>-0.50007036133493754</v>
      </c>
      <c r="BM12" s="42">
        <f t="shared" si="40"/>
        <v>4.1050998246531538</v>
      </c>
      <c r="BN12" s="42">
        <f t="shared" si="41"/>
        <v>0.13684653771743649</v>
      </c>
      <c r="BO12" s="42">
        <f t="shared" si="64"/>
        <v>1.0972870429559718</v>
      </c>
      <c r="BP12" s="42">
        <f t="shared" si="2"/>
        <v>4.742016723705528</v>
      </c>
      <c r="BQ12" s="42">
        <f t="shared" si="65"/>
        <v>1.0972870429560189</v>
      </c>
      <c r="BR12" s="42">
        <f t="shared" si="3"/>
        <v>4.4199243576768898</v>
      </c>
      <c r="BS12" s="42">
        <f t="shared" si="4"/>
        <v>4.4234992871504097</v>
      </c>
      <c r="BT12" s="42">
        <f t="shared" si="5"/>
        <v>4.3936729454349264</v>
      </c>
      <c r="BU12" s="42">
        <f t="shared" si="42"/>
        <v>14.310420567651626</v>
      </c>
      <c r="BV12" s="42">
        <f t="shared" si="43"/>
        <v>14.756123550930321</v>
      </c>
      <c r="BW12" s="42">
        <f t="shared" si="6"/>
        <v>4.4508528256037341</v>
      </c>
      <c r="BX12" s="42">
        <f t="shared" si="44"/>
        <v>14.96846108380611</v>
      </c>
      <c r="BY12" s="142">
        <f t="shared" si="45"/>
        <v>17.221855932609383</v>
      </c>
      <c r="BZ12" s="82">
        <f t="shared" si="46"/>
        <v>4.4237564179891908</v>
      </c>
      <c r="CA12" s="117">
        <f t="shared" si="47"/>
        <v>10.125861823229352</v>
      </c>
      <c r="CB12" s="117">
        <f t="shared" si="48"/>
        <v>9.3139248773189589</v>
      </c>
      <c r="CC12" s="117">
        <f t="shared" si="49"/>
        <v>9.6801588399506571</v>
      </c>
      <c r="CD12" s="117">
        <f t="shared" si="50"/>
        <v>8.8994772337578638</v>
      </c>
      <c r="CE12" s="125">
        <f t="shared" si="51"/>
        <v>8.287762894684187</v>
      </c>
      <c r="CF12" s="125">
        <f t="shared" si="52"/>
        <v>8.7126504433151801</v>
      </c>
      <c r="CG12" s="139">
        <f t="shared" si="53"/>
        <v>3.790171479779985</v>
      </c>
    </row>
    <row r="13" spans="1:85">
      <c r="A13" s="34" t="s">
        <v>12</v>
      </c>
      <c r="B13" s="25">
        <v>9.14</v>
      </c>
      <c r="C13" s="24">
        <v>63.28</v>
      </c>
      <c r="D13" s="24">
        <v>72.83</v>
      </c>
      <c r="E13" s="24">
        <v>84.26</v>
      </c>
      <c r="F13" s="24">
        <v>83.222396367243107</v>
      </c>
      <c r="G13" s="24">
        <v>9.0500000000000007</v>
      </c>
      <c r="H13" s="24">
        <v>5.21</v>
      </c>
      <c r="I13" s="27">
        <v>1650908.29425</v>
      </c>
      <c r="J13" s="113">
        <f t="shared" si="7"/>
        <v>16054.345250397169</v>
      </c>
      <c r="K13" s="24">
        <v>85.94</v>
      </c>
      <c r="L13" s="24">
        <v>2.13</v>
      </c>
      <c r="M13" s="24">
        <v>1.85</v>
      </c>
      <c r="N13" s="24">
        <v>2124775</v>
      </c>
      <c r="O13" s="135">
        <f t="shared" si="8"/>
        <v>19420443.5</v>
      </c>
      <c r="P13" s="116">
        <f t="shared" si="9"/>
        <v>7421.2132960312383</v>
      </c>
      <c r="Q13" s="88">
        <f t="shared" si="0"/>
        <v>102832.48980266934</v>
      </c>
      <c r="R13" s="88">
        <f t="shared" si="1"/>
        <v>39360.477428744227</v>
      </c>
      <c r="S13" s="104">
        <v>286311</v>
      </c>
      <c r="T13" s="35"/>
      <c r="U13" s="102">
        <v>2554986.14</v>
      </c>
      <c r="V13" s="102">
        <f t="shared" si="10"/>
        <v>24846.098202065292</v>
      </c>
      <c r="W13" s="87">
        <v>1715079.5957500001</v>
      </c>
      <c r="X13" s="102">
        <v>3176325</v>
      </c>
      <c r="Y13" s="144">
        <f t="shared" si="11"/>
        <v>29031610.5</v>
      </c>
      <c r="Z13" s="109">
        <f t="shared" si="12"/>
        <v>11093.967748357554</v>
      </c>
      <c r="AA13" s="122">
        <v>44750.9</v>
      </c>
      <c r="AB13" s="123">
        <f t="shared" si="13"/>
        <v>409023.22600000002</v>
      </c>
      <c r="AC13" s="123">
        <f t="shared" si="14"/>
        <v>3977.568050573278</v>
      </c>
      <c r="AD13" s="123">
        <f t="shared" si="15"/>
        <v>6022.2253983693872</v>
      </c>
      <c r="AE13" s="136">
        <f t="shared" si="16"/>
        <v>43.848178295840228</v>
      </c>
      <c r="AF13" s="36">
        <f t="shared" si="17"/>
        <v>2.2625000000000002</v>
      </c>
      <c r="AG13" s="36">
        <f t="shared" si="18"/>
        <v>0.53249999999999997</v>
      </c>
      <c r="AH13" s="36">
        <f t="shared" si="19"/>
        <v>1.3025</v>
      </c>
      <c r="AI13" s="36">
        <f t="shared" si="20"/>
        <v>0.46250000000000002</v>
      </c>
      <c r="AJ13" s="36">
        <f t="shared" si="54"/>
        <v>137.75509698875351</v>
      </c>
      <c r="AK13" s="37">
        <f t="shared" si="21"/>
        <v>67.918950046398052</v>
      </c>
      <c r="AL13" s="36">
        <f t="shared" si="55"/>
        <v>340.71860243267685</v>
      </c>
      <c r="AM13" s="37">
        <f t="shared" si="22"/>
        <v>21.82680355303351</v>
      </c>
      <c r="AN13" s="36">
        <f t="shared" si="56"/>
        <v>108.70241342460324</v>
      </c>
      <c r="AO13" s="37">
        <f t="shared" si="23"/>
        <v>81.429574572158529</v>
      </c>
      <c r="AP13" s="37">
        <f t="shared" si="57"/>
        <v>139.12103046268939</v>
      </c>
      <c r="AQ13" s="37">
        <f t="shared" si="24"/>
        <v>44.394793945473296</v>
      </c>
      <c r="AR13" s="37">
        <f t="shared" si="25"/>
        <v>73.178542834267418</v>
      </c>
      <c r="AS13" s="40">
        <f t="shared" si="26"/>
        <v>7.2123651350772695</v>
      </c>
      <c r="AT13" s="41">
        <f t="shared" si="27"/>
        <v>0.57745117174357641</v>
      </c>
      <c r="AU13" s="41">
        <f t="shared" si="28"/>
        <v>57.745117174357645</v>
      </c>
      <c r="AV13" s="41">
        <f t="shared" si="29"/>
        <v>1.1509165613147914</v>
      </c>
      <c r="AW13" s="41">
        <f t="shared" si="58"/>
        <v>0.3718995418413743</v>
      </c>
      <c r="AX13" s="41">
        <f t="shared" si="30"/>
        <v>115.09165613147914</v>
      </c>
      <c r="AY13" s="41">
        <f t="shared" si="59"/>
        <v>0.3718995418413743</v>
      </c>
      <c r="AZ13" s="41">
        <f t="shared" si="31"/>
        <v>-0.2059590827955371</v>
      </c>
      <c r="BA13" s="41">
        <f t="shared" si="32"/>
        <v>-0.82383633118214838</v>
      </c>
      <c r="BB13" s="37">
        <f t="shared" si="33"/>
        <v>81.45808174908062</v>
      </c>
      <c r="BC13" s="37">
        <f t="shared" si="34"/>
        <v>84.68338759456276</v>
      </c>
      <c r="BD13" s="42">
        <f t="shared" si="35"/>
        <v>4.2183150832027758</v>
      </c>
      <c r="BE13" s="42">
        <f t="shared" si="60"/>
        <v>1.2940904132800135</v>
      </c>
      <c r="BF13" s="42">
        <f t="shared" si="61"/>
        <v>5.176361653120054</v>
      </c>
      <c r="BG13" s="42">
        <f t="shared" si="36"/>
        <v>4.3997385310046102</v>
      </c>
      <c r="BH13" s="42">
        <f t="shared" si="62"/>
        <v>0.4614337550744807</v>
      </c>
      <c r="BI13" s="42">
        <f t="shared" si="63"/>
        <v>1.8457350202979228</v>
      </c>
      <c r="BJ13" s="42">
        <f t="shared" si="37"/>
        <v>4.2929022473166638</v>
      </c>
      <c r="BK13" s="43">
        <f t="shared" si="38"/>
        <v>1.9757969328832785</v>
      </c>
      <c r="BL13" s="42">
        <f t="shared" si="39"/>
        <v>-0.54913139125420785</v>
      </c>
      <c r="BM13" s="42">
        <f t="shared" si="40"/>
        <v>4.0560387947338832</v>
      </c>
      <c r="BN13" s="42">
        <f t="shared" si="41"/>
        <v>0.14055863477042532</v>
      </c>
      <c r="BO13" s="42">
        <f t="shared" si="64"/>
        <v>0.37120970529888331</v>
      </c>
      <c r="BP13" s="42">
        <f t="shared" si="2"/>
        <v>4.7457288207585169</v>
      </c>
      <c r="BQ13" s="42">
        <f t="shared" si="65"/>
        <v>0.37120970529889163</v>
      </c>
      <c r="BR13" s="42">
        <f t="shared" si="3"/>
        <v>4.4339072565508708</v>
      </c>
      <c r="BS13" s="42">
        <f t="shared" si="4"/>
        <v>4.421516498709102</v>
      </c>
      <c r="BT13" s="42">
        <f t="shared" si="5"/>
        <v>4.4000885535644159</v>
      </c>
      <c r="BU13" s="42">
        <f t="shared" si="42"/>
        <v>14.316836175781114</v>
      </c>
      <c r="BV13" s="42">
        <f t="shared" si="43"/>
        <v>14.753557356947693</v>
      </c>
      <c r="BW13" s="42">
        <f t="shared" si="6"/>
        <v>4.4536493783468494</v>
      </c>
      <c r="BX13" s="42">
        <f t="shared" si="44"/>
        <v>14.97123542608862</v>
      </c>
      <c r="BY13" s="142">
        <f t="shared" si="45"/>
        <v>17.183895811554677</v>
      </c>
      <c r="BZ13" s="82">
        <f t="shared" si="46"/>
        <v>4.4389194501259555</v>
      </c>
      <c r="CA13" s="117">
        <f t="shared" si="47"/>
        <v>10.12045600519539</v>
      </c>
      <c r="CB13" s="117">
        <f t="shared" si="48"/>
        <v>9.3141567934861627</v>
      </c>
      <c r="CC13" s="117">
        <f t="shared" si="49"/>
        <v>9.6837348240288108</v>
      </c>
      <c r="CD13" s="117">
        <f t="shared" si="50"/>
        <v>8.9120978397793227</v>
      </c>
      <c r="CE13" s="125">
        <f t="shared" si="51"/>
        <v>8.2884258689463604</v>
      </c>
      <c r="CF13" s="125">
        <f t="shared" si="52"/>
        <v>8.7032121374958891</v>
      </c>
      <c r="CG13" s="139">
        <f t="shared" si="53"/>
        <v>3.7807331739606949</v>
      </c>
    </row>
    <row r="14" spans="1:85">
      <c r="A14" s="34" t="s">
        <v>13</v>
      </c>
      <c r="B14" s="25">
        <v>9.02</v>
      </c>
      <c r="C14" s="24">
        <v>64.599999999999994</v>
      </c>
      <c r="D14" s="24">
        <v>72.680000000000007</v>
      </c>
      <c r="E14" s="24">
        <v>80.91</v>
      </c>
      <c r="F14" s="24">
        <v>81.467338304104999</v>
      </c>
      <c r="G14" s="24">
        <v>8.4700000000000006</v>
      </c>
      <c r="H14" s="24">
        <v>4.74</v>
      </c>
      <c r="I14" s="27">
        <v>1649195.672</v>
      </c>
      <c r="J14" s="113">
        <f t="shared" si="7"/>
        <v>15992.211667062904</v>
      </c>
      <c r="K14" s="24">
        <v>86.73</v>
      </c>
      <c r="L14" s="24">
        <v>1.73</v>
      </c>
      <c r="M14" s="24">
        <v>1.25</v>
      </c>
      <c r="N14" s="24">
        <v>2131150</v>
      </c>
      <c r="O14" s="135">
        <f t="shared" si="8"/>
        <v>19222973</v>
      </c>
      <c r="P14" s="116">
        <f t="shared" si="9"/>
        <v>7427.2918953770022</v>
      </c>
      <c r="Q14" s="88">
        <f t="shared" si="0"/>
        <v>103124.92770444226</v>
      </c>
      <c r="R14" s="88">
        <f t="shared" si="1"/>
        <v>39661.423076768311</v>
      </c>
      <c r="S14" s="104">
        <v>286935</v>
      </c>
      <c r="T14" s="35"/>
      <c r="U14" s="102">
        <v>2535578.2000000002</v>
      </c>
      <c r="V14" s="102">
        <f t="shared" si="10"/>
        <v>24587.442206670039</v>
      </c>
      <c r="W14" s="87">
        <v>1711857.0989999999</v>
      </c>
      <c r="X14" s="102">
        <v>3205575</v>
      </c>
      <c r="Y14" s="144">
        <f t="shared" si="11"/>
        <v>28914286.5</v>
      </c>
      <c r="Z14" s="109">
        <f t="shared" si="12"/>
        <v>11171.781065398087</v>
      </c>
      <c r="AA14" s="122">
        <v>46206.8</v>
      </c>
      <c r="AB14" s="123">
        <f t="shared" si="13"/>
        <v>416785.33600000001</v>
      </c>
      <c r="AC14" s="123">
        <f t="shared" si="14"/>
        <v>4041.557606658534</v>
      </c>
      <c r="AD14" s="123">
        <f t="shared" si="15"/>
        <v>6064.6442578164424</v>
      </c>
      <c r="AE14" s="136">
        <f t="shared" si="16"/>
        <v>44.157032513193883</v>
      </c>
      <c r="AF14" s="36">
        <f t="shared" si="17"/>
        <v>2.1175000000000002</v>
      </c>
      <c r="AG14" s="36">
        <f t="shared" si="18"/>
        <v>0.4325</v>
      </c>
      <c r="AH14" s="36">
        <f t="shared" si="19"/>
        <v>1.1850000000000001</v>
      </c>
      <c r="AI14" s="36">
        <f t="shared" si="20"/>
        <v>0.3125</v>
      </c>
      <c r="AJ14" s="36">
        <f t="shared" si="54"/>
        <v>139.38749488807022</v>
      </c>
      <c r="AK14" s="37">
        <f t="shared" si="21"/>
        <v>68.723789604447859</v>
      </c>
      <c r="AL14" s="36">
        <f t="shared" si="55"/>
        <v>356.86866418798576</v>
      </c>
      <c r="AM14" s="37">
        <f t="shared" si="22"/>
        <v>22.861394041447301</v>
      </c>
      <c r="AN14" s="36">
        <f t="shared" si="56"/>
        <v>109.04210846655512</v>
      </c>
      <c r="AO14" s="37">
        <f t="shared" si="23"/>
        <v>81.684041992696521</v>
      </c>
      <c r="AP14" s="37">
        <f t="shared" si="57"/>
        <v>140.860043343473</v>
      </c>
      <c r="AQ14" s="37">
        <f t="shared" si="24"/>
        <v>44.949728869791706</v>
      </c>
      <c r="AR14" s="37">
        <f t="shared" si="25"/>
        <v>72.217774219375499</v>
      </c>
      <c r="AS14" s="40">
        <f t="shared" si="26"/>
        <v>7.0562988391328583</v>
      </c>
      <c r="AT14" s="41">
        <f t="shared" si="27"/>
        <v>0.56495587182809104</v>
      </c>
      <c r="AU14" s="41">
        <f t="shared" si="28"/>
        <v>56.495587182809118</v>
      </c>
      <c r="AV14" s="41">
        <f t="shared" si="29"/>
        <v>1.1250773993808052</v>
      </c>
      <c r="AW14" s="41">
        <f t="shared" si="58"/>
        <v>-2.2450942841997041</v>
      </c>
      <c r="AX14" s="41">
        <f t="shared" si="30"/>
        <v>112.50773993808052</v>
      </c>
      <c r="AY14" s="41">
        <f t="shared" si="59"/>
        <v>-2.245094284199709</v>
      </c>
      <c r="AZ14" s="41">
        <f t="shared" si="31"/>
        <v>0.48156301596036233</v>
      </c>
      <c r="BA14" s="41">
        <f t="shared" si="32"/>
        <v>1.9262520638414493</v>
      </c>
      <c r="BB14" s="37">
        <f t="shared" si="33"/>
        <v>81.373578616028524</v>
      </c>
      <c r="BC14" s="37">
        <f t="shared" si="34"/>
        <v>84.937464659623913</v>
      </c>
      <c r="BD14" s="42">
        <f t="shared" si="35"/>
        <v>4.2300954217383069</v>
      </c>
      <c r="BE14" s="42">
        <f t="shared" si="60"/>
        <v>1.1780338535531065</v>
      </c>
      <c r="BF14" s="42">
        <f t="shared" si="61"/>
        <v>4.7121354142124261</v>
      </c>
      <c r="BG14" s="42">
        <f t="shared" si="36"/>
        <v>4.402858658340854</v>
      </c>
      <c r="BH14" s="42">
        <f t="shared" si="62"/>
        <v>0.31201273362437831</v>
      </c>
      <c r="BI14" s="42">
        <f t="shared" si="63"/>
        <v>1.2480509344975133</v>
      </c>
      <c r="BJ14" s="42">
        <f t="shared" si="37"/>
        <v>4.2796861959251373</v>
      </c>
      <c r="BK14" s="43">
        <f t="shared" si="38"/>
        <v>1.9539206702924645</v>
      </c>
      <c r="BL14" s="42">
        <f t="shared" si="39"/>
        <v>-0.57100765384502195</v>
      </c>
      <c r="BM14" s="42">
        <f t="shared" si="40"/>
        <v>4.0341625321430694</v>
      </c>
      <c r="BN14" s="42">
        <f t="shared" si="41"/>
        <v>0.11785183273941449</v>
      </c>
      <c r="BO14" s="42">
        <f t="shared" si="64"/>
        <v>-2.2706802031010831</v>
      </c>
      <c r="BP14" s="42">
        <f t="shared" si="2"/>
        <v>4.723022018727506</v>
      </c>
      <c r="BQ14" s="42">
        <f t="shared" si="65"/>
        <v>-2.2706802031010831</v>
      </c>
      <c r="BR14" s="42">
        <f t="shared" si="3"/>
        <v>4.3933374258197482</v>
      </c>
      <c r="BS14" s="42">
        <f t="shared" si="4"/>
        <v>4.4002021829174209</v>
      </c>
      <c r="BT14" s="42">
        <f t="shared" si="5"/>
        <v>4.3990506332920472</v>
      </c>
      <c r="BU14" s="42">
        <f t="shared" si="42"/>
        <v>14.315798255508746</v>
      </c>
      <c r="BV14" s="42">
        <f t="shared" si="43"/>
        <v>14.745932255784595</v>
      </c>
      <c r="BW14" s="42">
        <f t="shared" si="6"/>
        <v>4.4627998446963648</v>
      </c>
      <c r="BX14" s="42">
        <f t="shared" si="44"/>
        <v>14.980402039421651</v>
      </c>
      <c r="BY14" s="142">
        <f t="shared" si="45"/>
        <v>17.179846373496183</v>
      </c>
      <c r="BZ14" s="82">
        <f t="shared" si="46"/>
        <v>4.4419152758362079</v>
      </c>
      <c r="CA14" s="117">
        <f t="shared" si="47"/>
        <v>10.109991112177827</v>
      </c>
      <c r="CB14" s="117">
        <f t="shared" si="48"/>
        <v>9.3211463301489257</v>
      </c>
      <c r="CC14" s="117">
        <f t="shared" si="49"/>
        <v>9.6798571119019794</v>
      </c>
      <c r="CD14" s="117">
        <f t="shared" si="50"/>
        <v>8.9129165888193072</v>
      </c>
      <c r="CE14" s="125">
        <f t="shared" si="51"/>
        <v>8.3043854428539632</v>
      </c>
      <c r="CF14" s="125">
        <f t="shared" si="52"/>
        <v>8.7102311647224244</v>
      </c>
      <c r="CG14" s="139">
        <f t="shared" si="53"/>
        <v>3.7877522011872289</v>
      </c>
    </row>
    <row r="15" spans="1:85">
      <c r="A15" s="34" t="s">
        <v>14</v>
      </c>
      <c r="B15" s="25">
        <v>9.99</v>
      </c>
      <c r="C15" s="24">
        <v>66.45</v>
      </c>
      <c r="D15" s="24">
        <v>73.03</v>
      </c>
      <c r="E15" s="24">
        <v>84.1</v>
      </c>
      <c r="F15" s="24">
        <v>84.156802421080499</v>
      </c>
      <c r="G15" s="24">
        <v>7.66</v>
      </c>
      <c r="H15" s="24">
        <v>4.7699999999999996</v>
      </c>
      <c r="I15" s="27">
        <v>1668153.6165</v>
      </c>
      <c r="J15" s="113">
        <f t="shared" si="7"/>
        <v>16130.177679346882</v>
      </c>
      <c r="K15" s="24">
        <v>87.21</v>
      </c>
      <c r="L15" s="24">
        <v>1.75</v>
      </c>
      <c r="M15" s="24">
        <v>1.29</v>
      </c>
      <c r="N15" s="24">
        <v>2142025</v>
      </c>
      <c r="O15" s="135">
        <f t="shared" si="8"/>
        <v>21398829.75</v>
      </c>
      <c r="P15" s="116">
        <f t="shared" si="9"/>
        <v>7448.6045330940906</v>
      </c>
      <c r="Q15" s="88">
        <f t="shared" si="0"/>
        <v>103418.17986517953</v>
      </c>
      <c r="R15" s="88">
        <f t="shared" si="1"/>
        <v>39962.865433658299</v>
      </c>
      <c r="S15" s="104">
        <v>287574</v>
      </c>
      <c r="T15" s="35"/>
      <c r="U15" s="102">
        <v>2556692.4824999999</v>
      </c>
      <c r="V15" s="102">
        <f t="shared" si="10"/>
        <v>24721.886285689965</v>
      </c>
      <c r="W15" s="87">
        <v>1778443.6305</v>
      </c>
      <c r="X15" s="102">
        <v>3223250</v>
      </c>
      <c r="Y15" s="144">
        <f t="shared" si="11"/>
        <v>32200267.5</v>
      </c>
      <c r="Z15" s="109">
        <f t="shared" si="12"/>
        <v>11208.419398137523</v>
      </c>
      <c r="AA15" s="122">
        <v>45533.5</v>
      </c>
      <c r="AB15" s="123">
        <f t="shared" si="13"/>
        <v>454879.66500000004</v>
      </c>
      <c r="AC15" s="123">
        <f t="shared" si="14"/>
        <v>4398.449727049936</v>
      </c>
      <c r="AD15" s="123">
        <f t="shared" si="15"/>
        <v>6540.9540383863769</v>
      </c>
      <c r="AE15" s="136">
        <f t="shared" si="16"/>
        <v>47.625072116649783</v>
      </c>
      <c r="AF15" s="36">
        <f t="shared" si="17"/>
        <v>1.915</v>
      </c>
      <c r="AG15" s="36">
        <f t="shared" si="18"/>
        <v>0.4375</v>
      </c>
      <c r="AH15" s="36">
        <f t="shared" si="19"/>
        <v>1.1924999999999999</v>
      </c>
      <c r="AI15" s="36">
        <f t="shared" si="20"/>
        <v>0.32250000000000001</v>
      </c>
      <c r="AJ15" s="36">
        <f t="shared" si="54"/>
        <v>141.04969076461046</v>
      </c>
      <c r="AK15" s="37">
        <f t="shared" si="21"/>
        <v>69.543320795480895</v>
      </c>
      <c r="AL15" s="36">
        <f t="shared" si="55"/>
        <v>373.89129946975271</v>
      </c>
      <c r="AM15" s="37">
        <f t="shared" si="22"/>
        <v>23.951882537224339</v>
      </c>
      <c r="AN15" s="36">
        <f t="shared" si="56"/>
        <v>109.39376926635977</v>
      </c>
      <c r="AO15" s="37">
        <f t="shared" si="23"/>
        <v>81.947473028122971</v>
      </c>
      <c r="AP15" s="37">
        <f t="shared" si="57"/>
        <v>142.67713790260379</v>
      </c>
      <c r="AQ15" s="37">
        <f t="shared" si="24"/>
        <v>45.529580372212017</v>
      </c>
      <c r="AR15" s="37">
        <f t="shared" si="25"/>
        <v>79.983987189751801</v>
      </c>
      <c r="AS15" s="40">
        <f t="shared" si="26"/>
        <v>7.7479344268447683</v>
      </c>
      <c r="AT15" s="41">
        <f t="shared" si="27"/>
        <v>0.62033101896275178</v>
      </c>
      <c r="AU15" s="41">
        <f t="shared" si="28"/>
        <v>62.03310189627517</v>
      </c>
      <c r="AV15" s="41">
        <f t="shared" si="29"/>
        <v>1.0990218209179834</v>
      </c>
      <c r="AW15" s="41">
        <f t="shared" si="58"/>
        <v>-2.3158920868165773</v>
      </c>
      <c r="AX15" s="41">
        <f t="shared" si="30"/>
        <v>109.90218209179834</v>
      </c>
      <c r="AY15" s="41">
        <f t="shared" si="59"/>
        <v>-2.3158920868165778</v>
      </c>
      <c r="AZ15" s="41">
        <f t="shared" si="31"/>
        <v>1.0954402300424437</v>
      </c>
      <c r="BA15" s="41">
        <f t="shared" si="32"/>
        <v>4.3817609201697749</v>
      </c>
      <c r="BB15" s="37">
        <f t="shared" si="33"/>
        <v>82.308989624776956</v>
      </c>
      <c r="BC15" s="37">
        <f t="shared" si="34"/>
        <v>85.37089024119885</v>
      </c>
      <c r="BD15" s="42">
        <f t="shared" si="35"/>
        <v>4.2419498791853121</v>
      </c>
      <c r="BE15" s="42">
        <f t="shared" si="60"/>
        <v>1.1854457447005196</v>
      </c>
      <c r="BF15" s="42">
        <f t="shared" si="61"/>
        <v>4.7417829788020782</v>
      </c>
      <c r="BG15" s="42">
        <f t="shared" si="36"/>
        <v>4.4060784691820523</v>
      </c>
      <c r="BH15" s="42">
        <f t="shared" si="62"/>
        <v>0.32198108411982673</v>
      </c>
      <c r="BI15" s="42">
        <f t="shared" si="63"/>
        <v>1.2879243364793069</v>
      </c>
      <c r="BJ15" s="42">
        <f t="shared" si="37"/>
        <v>4.3818264545110672</v>
      </c>
      <c r="BK15" s="43">
        <f t="shared" si="38"/>
        <v>2.0474262822725873</v>
      </c>
      <c r="BL15" s="42">
        <f t="shared" si="39"/>
        <v>-0.47750204186489903</v>
      </c>
      <c r="BM15" s="42">
        <f t="shared" si="40"/>
        <v>4.1276681441231924</v>
      </c>
      <c r="BN15" s="42">
        <f t="shared" si="41"/>
        <v>9.4420530472764011E-2</v>
      </c>
      <c r="BO15" s="42">
        <f t="shared" si="64"/>
        <v>-2.343130226665048</v>
      </c>
      <c r="BP15" s="42">
        <f t="shared" si="2"/>
        <v>4.6995907164608557</v>
      </c>
      <c r="BQ15" s="42">
        <f t="shared" si="65"/>
        <v>-2.3431302266650356</v>
      </c>
      <c r="BR15" s="42">
        <f t="shared" si="3"/>
        <v>4.4320065669789024</v>
      </c>
      <c r="BS15" s="42">
        <f t="shared" si="4"/>
        <v>4.4326817542215107</v>
      </c>
      <c r="BT15" s="42">
        <f t="shared" si="5"/>
        <v>4.4104803316665553</v>
      </c>
      <c r="BU15" s="42">
        <f t="shared" si="42"/>
        <v>14.327227953883254</v>
      </c>
      <c r="BV15" s="42">
        <f t="shared" si="43"/>
        <v>14.754224982081977</v>
      </c>
      <c r="BW15" s="42">
        <f t="shared" si="6"/>
        <v>4.4683190032388937</v>
      </c>
      <c r="BX15" s="42">
        <f t="shared" si="44"/>
        <v>14.985900725273083</v>
      </c>
      <c r="BY15" s="142">
        <f t="shared" si="45"/>
        <v>17.287485317933545</v>
      </c>
      <c r="BZ15" s="82">
        <f t="shared" si="46"/>
        <v>4.4470051790010974</v>
      </c>
      <c r="CA15" s="117">
        <f t="shared" si="47"/>
        <v>10.115444214715888</v>
      </c>
      <c r="CB15" s="117">
        <f t="shared" si="48"/>
        <v>9.3244205068507906</v>
      </c>
      <c r="CC15" s="117">
        <f t="shared" si="49"/>
        <v>9.6884471865171644</v>
      </c>
      <c r="CD15" s="117">
        <f t="shared" si="50"/>
        <v>8.9157819828346287</v>
      </c>
      <c r="CE15" s="125">
        <f t="shared" si="51"/>
        <v>8.3890074230604981</v>
      </c>
      <c r="CF15" s="125">
        <f t="shared" si="52"/>
        <v>8.7858383112412763</v>
      </c>
      <c r="CG15" s="139">
        <f t="shared" si="53"/>
        <v>3.8633593477060812</v>
      </c>
    </row>
    <row r="16" spans="1:85">
      <c r="A16" s="34" t="s">
        <v>15</v>
      </c>
      <c r="B16" s="25">
        <v>10.16</v>
      </c>
      <c r="C16" s="24">
        <v>67</v>
      </c>
      <c r="D16" s="24">
        <v>73.83</v>
      </c>
      <c r="E16" s="24">
        <v>83.35</v>
      </c>
      <c r="F16" s="24">
        <v>83.851888459777697</v>
      </c>
      <c r="G16" s="24">
        <v>8.1</v>
      </c>
      <c r="H16" s="24">
        <v>5.24</v>
      </c>
      <c r="I16" s="27">
        <v>1668182.81125</v>
      </c>
      <c r="J16" s="113">
        <f t="shared" si="7"/>
        <v>16084.723194550734</v>
      </c>
      <c r="K16" s="24">
        <v>87.63</v>
      </c>
      <c r="L16" s="24">
        <v>1.74</v>
      </c>
      <c r="M16" s="24">
        <v>1.59</v>
      </c>
      <c r="N16" s="24">
        <v>2157000</v>
      </c>
      <c r="O16" s="135">
        <f t="shared" si="8"/>
        <v>21915120</v>
      </c>
      <c r="P16" s="116">
        <f t="shared" si="9"/>
        <v>7481.7119488871085</v>
      </c>
      <c r="Q16" s="88">
        <f t="shared" si="0"/>
        <v>103712.24863945162</v>
      </c>
      <c r="R16" s="88">
        <f t="shared" si="1"/>
        <v>40268.034819829467</v>
      </c>
      <c r="S16" s="104">
        <v>288303</v>
      </c>
      <c r="T16" s="35"/>
      <c r="U16" s="102">
        <v>2574862.42</v>
      </c>
      <c r="V16" s="102">
        <f t="shared" si="10"/>
        <v>24826.98479474039</v>
      </c>
      <c r="W16" s="87">
        <v>1818913.8742500001</v>
      </c>
      <c r="X16" s="102">
        <v>3238950</v>
      </c>
      <c r="Y16" s="144">
        <f t="shared" si="11"/>
        <v>32907732</v>
      </c>
      <c r="Z16" s="109">
        <f t="shared" si="12"/>
        <v>11234.534500161288</v>
      </c>
      <c r="AA16" s="122">
        <v>46619.199999999997</v>
      </c>
      <c r="AB16" s="123">
        <f t="shared" si="13"/>
        <v>473651.07199999999</v>
      </c>
      <c r="AC16" s="123">
        <f t="shared" si="14"/>
        <v>4566.9733152408526</v>
      </c>
      <c r="AD16" s="123">
        <f t="shared" si="15"/>
        <v>6722.8091760263733</v>
      </c>
      <c r="AE16" s="136">
        <f t="shared" si="16"/>
        <v>48.949170099002323</v>
      </c>
      <c r="AF16" s="36">
        <f t="shared" si="17"/>
        <v>2.0249999999999999</v>
      </c>
      <c r="AG16" s="36">
        <f t="shared" si="18"/>
        <v>0.435</v>
      </c>
      <c r="AH16" s="36">
        <f t="shared" si="19"/>
        <v>1.31</v>
      </c>
      <c r="AI16" s="36">
        <f t="shared" si="20"/>
        <v>0.39750000000000002</v>
      </c>
      <c r="AJ16" s="36">
        <f t="shared" si="54"/>
        <v>142.89744171362688</v>
      </c>
      <c r="AK16" s="37">
        <f t="shared" si="21"/>
        <v>70.454338297901714</v>
      </c>
      <c r="AL16" s="36">
        <f t="shared" si="55"/>
        <v>393.48320356196774</v>
      </c>
      <c r="AM16" s="37">
        <f t="shared" si="22"/>
        <v>25.206961182174894</v>
      </c>
      <c r="AN16" s="36">
        <f t="shared" si="56"/>
        <v>109.82860949919356</v>
      </c>
      <c r="AO16" s="37">
        <f t="shared" si="23"/>
        <v>82.273214233409774</v>
      </c>
      <c r="AP16" s="37">
        <f t="shared" si="57"/>
        <v>144.94570439525521</v>
      </c>
      <c r="AQ16" s="37">
        <f t="shared" si="24"/>
        <v>46.253500700130196</v>
      </c>
      <c r="AR16" s="37">
        <f t="shared" si="25"/>
        <v>81.345076060848669</v>
      </c>
      <c r="AS16" s="40">
        <f t="shared" si="26"/>
        <v>7.8088079053790151</v>
      </c>
      <c r="AT16" s="41">
        <f t="shared" si="27"/>
        <v>0.62520479626733494</v>
      </c>
      <c r="AU16" s="41">
        <f t="shared" si="28"/>
        <v>62.520479626733497</v>
      </c>
      <c r="AV16" s="41">
        <f t="shared" si="29"/>
        <v>1.1019402985074627</v>
      </c>
      <c r="AW16" s="41">
        <f t="shared" si="58"/>
        <v>0.26555228785553575</v>
      </c>
      <c r="AX16" s="41">
        <f t="shared" si="30"/>
        <v>110.19402985074626</v>
      </c>
      <c r="AY16" s="41">
        <f t="shared" si="59"/>
        <v>0.26555228785553248</v>
      </c>
      <c r="AZ16" s="41">
        <f t="shared" si="31"/>
        <v>0.33861573885953788</v>
      </c>
      <c r="BA16" s="41">
        <f t="shared" si="32"/>
        <v>1.3544629554381515</v>
      </c>
      <c r="BB16" s="37">
        <f t="shared" si="33"/>
        <v>82.310430133823047</v>
      </c>
      <c r="BC16" s="37">
        <f t="shared" si="34"/>
        <v>85.967722248930755</v>
      </c>
      <c r="BD16" s="42">
        <f t="shared" si="35"/>
        <v>4.2549648162628069</v>
      </c>
      <c r="BE16" s="42">
        <f t="shared" si="60"/>
        <v>1.3014937077494793</v>
      </c>
      <c r="BF16" s="42">
        <f t="shared" si="61"/>
        <v>5.205974830997917</v>
      </c>
      <c r="BG16" s="42">
        <f t="shared" si="36"/>
        <v>4.4100455897431639</v>
      </c>
      <c r="BH16" s="42">
        <f t="shared" si="62"/>
        <v>0.39671205611115923</v>
      </c>
      <c r="BI16" s="42">
        <f t="shared" si="63"/>
        <v>1.5868482244446369</v>
      </c>
      <c r="BJ16" s="42">
        <f t="shared" si="37"/>
        <v>4.3987003040009407</v>
      </c>
      <c r="BK16" s="43">
        <f t="shared" si="38"/>
        <v>2.0552523152460771</v>
      </c>
      <c r="BL16" s="42">
        <f t="shared" si="39"/>
        <v>-0.46967600889140926</v>
      </c>
      <c r="BM16" s="42">
        <f t="shared" si="40"/>
        <v>4.1354941770966818</v>
      </c>
      <c r="BN16" s="42">
        <f t="shared" si="41"/>
        <v>9.7072533680108111E-2</v>
      </c>
      <c r="BO16" s="42">
        <f t="shared" si="64"/>
        <v>0.26520032073441002</v>
      </c>
      <c r="BP16" s="42">
        <f t="shared" si="2"/>
        <v>4.7022427196681997</v>
      </c>
      <c r="BQ16" s="42">
        <f t="shared" si="65"/>
        <v>0.26520032073440447</v>
      </c>
      <c r="BR16" s="42">
        <f t="shared" si="3"/>
        <v>4.4230486091968029</v>
      </c>
      <c r="BS16" s="42">
        <f t="shared" si="4"/>
        <v>4.4290520098972701</v>
      </c>
      <c r="BT16" s="42">
        <f t="shared" si="5"/>
        <v>4.4104978327493338</v>
      </c>
      <c r="BU16" s="42">
        <f t="shared" si="42"/>
        <v>14.327245454966032</v>
      </c>
      <c r="BV16" s="42">
        <f t="shared" si="43"/>
        <v>14.761306661526373</v>
      </c>
      <c r="BW16" s="42">
        <f t="shared" si="6"/>
        <v>4.4731234050677591</v>
      </c>
      <c r="BX16" s="42">
        <f t="shared" si="44"/>
        <v>14.990759761171088</v>
      </c>
      <c r="BY16" s="142">
        <f t="shared" si="45"/>
        <v>17.309218203321421</v>
      </c>
      <c r="BZ16" s="82">
        <f t="shared" si="46"/>
        <v>4.4539719031154679</v>
      </c>
      <c r="CA16" s="117">
        <f t="shared" si="47"/>
        <v>10.119686437167191</v>
      </c>
      <c r="CB16" s="117">
        <f t="shared" si="48"/>
        <v>9.3267477507536078</v>
      </c>
      <c r="CC16" s="117">
        <f t="shared" si="49"/>
        <v>9.6856252306068509</v>
      </c>
      <c r="CD16" s="117">
        <f t="shared" si="50"/>
        <v>8.920216914953814</v>
      </c>
      <c r="CE16" s="125">
        <f t="shared" si="51"/>
        <v>8.4266059702165066</v>
      </c>
      <c r="CF16" s="125">
        <f t="shared" si="52"/>
        <v>8.8132613783128821</v>
      </c>
      <c r="CG16" s="139">
        <f t="shared" si="53"/>
        <v>3.890782414777687</v>
      </c>
    </row>
    <row r="17" spans="1:85">
      <c r="A17" s="34" t="s">
        <v>16</v>
      </c>
      <c r="B17" s="25">
        <v>10.31</v>
      </c>
      <c r="C17" s="24">
        <v>66.67</v>
      </c>
      <c r="D17" s="24">
        <v>74.08</v>
      </c>
      <c r="E17" s="24">
        <v>85.11</v>
      </c>
      <c r="F17" s="24">
        <v>83.965639918732606</v>
      </c>
      <c r="G17" s="24">
        <v>8.41</v>
      </c>
      <c r="H17" s="24">
        <v>5.34</v>
      </c>
      <c r="I17" s="27">
        <v>1659854.3797500001</v>
      </c>
      <c r="J17" s="113">
        <f t="shared" si="7"/>
        <v>15959.037872122166</v>
      </c>
      <c r="K17" s="24">
        <v>87.69</v>
      </c>
      <c r="L17" s="24">
        <v>1.44</v>
      </c>
      <c r="M17" s="24">
        <v>2.2000000000000002</v>
      </c>
      <c r="N17" s="24">
        <v>2168600</v>
      </c>
      <c r="O17" s="135">
        <f t="shared" si="8"/>
        <v>22358266</v>
      </c>
      <c r="P17" s="116">
        <f t="shared" si="9"/>
        <v>7503.6244796838828</v>
      </c>
      <c r="Q17" s="88">
        <f t="shared" si="0"/>
        <v>104007.17092410031</v>
      </c>
      <c r="R17" s="88">
        <f t="shared" si="1"/>
        <v>40577.288277976018</v>
      </c>
      <c r="S17" s="104">
        <v>289007</v>
      </c>
      <c r="T17" s="35"/>
      <c r="U17" s="102">
        <v>2579576.5024999999</v>
      </c>
      <c r="V17" s="102">
        <f t="shared" si="10"/>
        <v>24801.910095049672</v>
      </c>
      <c r="W17" s="87">
        <v>1851042.1395</v>
      </c>
      <c r="X17" s="102">
        <v>3241000</v>
      </c>
      <c r="Y17" s="144">
        <f t="shared" si="11"/>
        <v>33414710</v>
      </c>
      <c r="Z17" s="109">
        <f t="shared" si="12"/>
        <v>11214.261246267391</v>
      </c>
      <c r="AA17" s="122">
        <v>50605.1</v>
      </c>
      <c r="AB17" s="123">
        <f t="shared" si="13"/>
        <v>521738.58100000001</v>
      </c>
      <c r="AC17" s="123">
        <f t="shared" si="14"/>
        <v>5016.3712402170913</v>
      </c>
      <c r="AD17" s="123">
        <f t="shared" si="15"/>
        <v>7307.7846436871805</v>
      </c>
      <c r="AE17" s="136">
        <f t="shared" si="16"/>
        <v>53.208410978898449</v>
      </c>
      <c r="AF17" s="36">
        <f t="shared" si="17"/>
        <v>2.1025</v>
      </c>
      <c r="AG17" s="36">
        <f t="shared" si="18"/>
        <v>0.36</v>
      </c>
      <c r="AH17" s="36">
        <f t="shared" si="19"/>
        <v>1.335</v>
      </c>
      <c r="AI17" s="36">
        <f t="shared" si="20"/>
        <v>0.55000000000000004</v>
      </c>
      <c r="AJ17" s="36">
        <f t="shared" si="54"/>
        <v>144.8051225605038</v>
      </c>
      <c r="AK17" s="37">
        <f t="shared" si="21"/>
        <v>71.39490371417871</v>
      </c>
      <c r="AL17" s="36">
        <f t="shared" si="55"/>
        <v>414.4952066321768</v>
      </c>
      <c r="AM17" s="37">
        <f t="shared" si="22"/>
        <v>26.553012909303032</v>
      </c>
      <c r="AN17" s="36">
        <f t="shared" si="56"/>
        <v>110.43266685143914</v>
      </c>
      <c r="AO17" s="37">
        <f t="shared" si="23"/>
        <v>82.725716911693539</v>
      </c>
      <c r="AP17" s="37">
        <f t="shared" si="57"/>
        <v>148.13450989195081</v>
      </c>
      <c r="AQ17" s="37">
        <f t="shared" si="24"/>
        <v>47.271077715533053</v>
      </c>
      <c r="AR17" s="37">
        <f t="shared" si="25"/>
        <v>82.546036829463574</v>
      </c>
      <c r="AS17" s="40">
        <f t="shared" si="26"/>
        <v>7.8627107598532202</v>
      </c>
      <c r="AT17" s="41">
        <f t="shared" si="27"/>
        <v>0.6295204771699936</v>
      </c>
      <c r="AU17" s="41">
        <f t="shared" si="28"/>
        <v>62.95204771699936</v>
      </c>
      <c r="AV17" s="41">
        <f t="shared" si="29"/>
        <v>1.111144442777861</v>
      </c>
      <c r="AW17" s="41">
        <f t="shared" si="58"/>
        <v>0.83526705420111746</v>
      </c>
      <c r="AX17" s="41">
        <f t="shared" si="30"/>
        <v>111.11444427778609</v>
      </c>
      <c r="AY17" s="41">
        <f t="shared" si="59"/>
        <v>0.83526705420111924</v>
      </c>
      <c r="AZ17" s="41">
        <f t="shared" si="31"/>
        <v>0.94492440604752037</v>
      </c>
      <c r="BA17" s="41">
        <f t="shared" si="32"/>
        <v>3.7796976241900815</v>
      </c>
      <c r="BB17" s="37">
        <f t="shared" si="33"/>
        <v>81.899493889616465</v>
      </c>
      <c r="BC17" s="37">
        <f t="shared" si="34"/>
        <v>86.430042869277344</v>
      </c>
      <c r="BD17" s="42">
        <f t="shared" si="35"/>
        <v>4.2682264902459925</v>
      </c>
      <c r="BE17" s="42">
        <f t="shared" si="60"/>
        <v>1.3261673983185673</v>
      </c>
      <c r="BF17" s="42">
        <f t="shared" si="61"/>
        <v>5.3046695932742693</v>
      </c>
      <c r="BG17" s="42">
        <f t="shared" si="36"/>
        <v>4.4155305199737329</v>
      </c>
      <c r="BH17" s="42">
        <f t="shared" si="62"/>
        <v>0.54849302305690628</v>
      </c>
      <c r="BI17" s="42">
        <f t="shared" si="63"/>
        <v>2.1939720922276251</v>
      </c>
      <c r="BJ17" s="42">
        <f t="shared" si="37"/>
        <v>4.4133561598794735</v>
      </c>
      <c r="BK17" s="43">
        <f t="shared" si="38"/>
        <v>2.0621314273719946</v>
      </c>
      <c r="BL17" s="42">
        <f t="shared" si="39"/>
        <v>-0.46279689676549179</v>
      </c>
      <c r="BM17" s="42">
        <f t="shared" si="40"/>
        <v>4.1423732892225997</v>
      </c>
      <c r="BN17" s="42">
        <f t="shared" si="41"/>
        <v>0.10539051370795516</v>
      </c>
      <c r="BO17" s="42">
        <f t="shared" si="64"/>
        <v>0.83179800278470473</v>
      </c>
      <c r="BP17" s="42">
        <f t="shared" si="2"/>
        <v>4.7105606996960461</v>
      </c>
      <c r="BQ17" s="42">
        <f t="shared" si="65"/>
        <v>0.83179800278463389</v>
      </c>
      <c r="BR17" s="42">
        <f t="shared" si="3"/>
        <v>4.4439445374888695</v>
      </c>
      <c r="BS17" s="42">
        <f t="shared" si="4"/>
        <v>4.4304076665736032</v>
      </c>
      <c r="BT17" s="42">
        <f t="shared" si="5"/>
        <v>4.405492811225967</v>
      </c>
      <c r="BU17" s="42">
        <f t="shared" si="42"/>
        <v>14.322240433442666</v>
      </c>
      <c r="BV17" s="42">
        <f t="shared" si="43"/>
        <v>14.763135797106489</v>
      </c>
      <c r="BW17" s="42">
        <f t="shared" si="6"/>
        <v>4.4738078677912645</v>
      </c>
      <c r="BX17" s="42">
        <f t="shared" si="44"/>
        <v>14.991392482123684</v>
      </c>
      <c r="BY17" s="142">
        <f t="shared" si="45"/>
        <v>17.324506780152554</v>
      </c>
      <c r="BZ17" s="82">
        <f t="shared" si="46"/>
        <v>4.4593353337643933</v>
      </c>
      <c r="CA17" s="117">
        <f t="shared" si="47"/>
        <v>10.118675949148869</v>
      </c>
      <c r="CB17" s="117">
        <f t="shared" si="48"/>
        <v>9.3249415728512997</v>
      </c>
      <c r="CC17" s="117">
        <f t="shared" si="49"/>
        <v>9.6777805854850456</v>
      </c>
      <c r="CD17" s="117">
        <f t="shared" si="50"/>
        <v>8.9231414467478345</v>
      </c>
      <c r="CE17" s="125">
        <f t="shared" si="51"/>
        <v>8.5204620907816171</v>
      </c>
      <c r="CF17" s="125">
        <f t="shared" si="52"/>
        <v>8.8966954484932437</v>
      </c>
      <c r="CG17" s="139">
        <f t="shared" si="53"/>
        <v>3.9742164849580495</v>
      </c>
    </row>
    <row r="18" spans="1:85">
      <c r="A18" s="34" t="s">
        <v>17</v>
      </c>
      <c r="B18" s="25">
        <v>10.78</v>
      </c>
      <c r="C18" s="24">
        <v>68.349999999999994</v>
      </c>
      <c r="D18" s="24">
        <v>74.78</v>
      </c>
      <c r="E18" s="24">
        <v>83.48</v>
      </c>
      <c r="F18" s="24">
        <v>84.118749194438195</v>
      </c>
      <c r="G18" s="24">
        <v>9.66</v>
      </c>
      <c r="H18" s="24">
        <v>5.44</v>
      </c>
      <c r="I18" s="27">
        <v>1662592.835</v>
      </c>
      <c r="J18" s="113">
        <f t="shared" si="7"/>
        <v>15940.025937367715</v>
      </c>
      <c r="K18" s="24">
        <v>88.14</v>
      </c>
      <c r="L18" s="24">
        <v>1.25</v>
      </c>
      <c r="M18" s="24">
        <v>2.86</v>
      </c>
      <c r="N18" s="24">
        <v>2178125</v>
      </c>
      <c r="O18" s="135">
        <f t="shared" si="8"/>
        <v>23480187.5</v>
      </c>
      <c r="P18" s="116">
        <f t="shared" si="9"/>
        <v>7520.9161317500484</v>
      </c>
      <c r="Q18" s="88">
        <f t="shared" si="0"/>
        <v>104303.01942623785</v>
      </c>
      <c r="R18" s="88">
        <f t="shared" si="1"/>
        <v>40888.392153626635</v>
      </c>
      <c r="S18" s="104">
        <v>289609</v>
      </c>
      <c r="T18" s="35"/>
      <c r="U18" s="102">
        <v>2585340.39</v>
      </c>
      <c r="V18" s="102">
        <f t="shared" si="10"/>
        <v>24786.822128656873</v>
      </c>
      <c r="W18" s="87">
        <v>1883699.03425</v>
      </c>
      <c r="X18" s="102">
        <v>3257800</v>
      </c>
      <c r="Y18" s="144">
        <f t="shared" si="11"/>
        <v>35119084</v>
      </c>
      <c r="Z18" s="109">
        <f t="shared" si="12"/>
        <v>11248.959804425967</v>
      </c>
      <c r="AA18" s="122">
        <v>53893.2</v>
      </c>
      <c r="AB18" s="123">
        <f t="shared" si="13"/>
        <v>580968.69599999988</v>
      </c>
      <c r="AC18" s="123">
        <f t="shared" si="14"/>
        <v>5570.0084158240088</v>
      </c>
      <c r="AD18" s="123">
        <f t="shared" si="15"/>
        <v>8028.213585191409</v>
      </c>
      <c r="AE18" s="136">
        <f t="shared" si="16"/>
        <v>58.453896590432386</v>
      </c>
      <c r="AF18" s="36">
        <f t="shared" si="17"/>
        <v>2.415</v>
      </c>
      <c r="AG18" s="36">
        <f t="shared" si="18"/>
        <v>0.3125</v>
      </c>
      <c r="AH18" s="36">
        <f t="shared" si="19"/>
        <v>1.36</v>
      </c>
      <c r="AI18" s="36">
        <f t="shared" si="20"/>
        <v>0.71499999999999997</v>
      </c>
      <c r="AJ18" s="36">
        <f t="shared" si="54"/>
        <v>146.77447222732667</v>
      </c>
      <c r="AK18" s="37">
        <f t="shared" si="21"/>
        <v>72.365874404691539</v>
      </c>
      <c r="AL18" s="36">
        <f t="shared" si="55"/>
        <v>437.04374587296724</v>
      </c>
      <c r="AM18" s="37">
        <f t="shared" si="22"/>
        <v>27.997496811569118</v>
      </c>
      <c r="AN18" s="36">
        <f t="shared" si="56"/>
        <v>111.22226041942693</v>
      </c>
      <c r="AO18" s="37">
        <f t="shared" si="23"/>
        <v>83.317205787612153</v>
      </c>
      <c r="AP18" s="37">
        <f t="shared" si="57"/>
        <v>152.37115687486059</v>
      </c>
      <c r="AQ18" s="37">
        <f t="shared" si="24"/>
        <v>48.623030538197298</v>
      </c>
      <c r="AR18" s="37">
        <f t="shared" si="25"/>
        <v>86.309047237790224</v>
      </c>
      <c r="AS18" s="40">
        <f t="shared" si="26"/>
        <v>8.1688317397893897</v>
      </c>
      <c r="AT18" s="41">
        <f t="shared" si="27"/>
        <v>0.65402976299354598</v>
      </c>
      <c r="AU18" s="41">
        <f t="shared" si="28"/>
        <v>65.402976299354592</v>
      </c>
      <c r="AV18" s="41">
        <f t="shared" si="29"/>
        <v>1.09407461594733</v>
      </c>
      <c r="AW18" s="41">
        <f t="shared" si="58"/>
        <v>-1.5362383299021292</v>
      </c>
      <c r="AX18" s="41">
        <f t="shared" si="30"/>
        <v>109.40746159473301</v>
      </c>
      <c r="AY18" s="41">
        <f t="shared" si="59"/>
        <v>-1.5362383299021214</v>
      </c>
      <c r="AZ18" s="41">
        <f t="shared" si="31"/>
        <v>0.3075688686814626</v>
      </c>
      <c r="BA18" s="41">
        <f t="shared" si="32"/>
        <v>1.2302754747258504</v>
      </c>
      <c r="BB18" s="37">
        <f t="shared" si="33"/>
        <v>82.034613031241491</v>
      </c>
      <c r="BC18" s="37">
        <f t="shared" si="34"/>
        <v>86.809663895898154</v>
      </c>
      <c r="BD18" s="42">
        <f t="shared" si="35"/>
        <v>4.2817348402707847</v>
      </c>
      <c r="BE18" s="42">
        <f t="shared" si="60"/>
        <v>1.3508350024792115</v>
      </c>
      <c r="BF18" s="42">
        <f t="shared" si="61"/>
        <v>5.403340009916846</v>
      </c>
      <c r="BG18" s="42">
        <f t="shared" si="36"/>
        <v>4.4226550799160291</v>
      </c>
      <c r="BH18" s="42">
        <f t="shared" si="62"/>
        <v>0.71245599422962158</v>
      </c>
      <c r="BI18" s="42">
        <f t="shared" si="63"/>
        <v>2.8498239769184863</v>
      </c>
      <c r="BJ18" s="42">
        <f t="shared" si="37"/>
        <v>4.4579344273314563</v>
      </c>
      <c r="BK18" s="43">
        <f t="shared" si="38"/>
        <v>2.1003259047414806</v>
      </c>
      <c r="BL18" s="42">
        <f t="shared" si="39"/>
        <v>-0.42460241939600557</v>
      </c>
      <c r="BM18" s="42">
        <f t="shared" si="40"/>
        <v>4.1805677665920857</v>
      </c>
      <c r="BN18" s="42">
        <f t="shared" si="41"/>
        <v>8.9908906379009182E-2</v>
      </c>
      <c r="BO18" s="42">
        <f t="shared" si="64"/>
        <v>-1.5481607328945977</v>
      </c>
      <c r="BP18" s="42">
        <f t="shared" si="2"/>
        <v>4.6950790923671004</v>
      </c>
      <c r="BQ18" s="42">
        <f t="shared" si="65"/>
        <v>-1.5481607328945657</v>
      </c>
      <c r="BR18" s="42">
        <f t="shared" si="3"/>
        <v>4.4246070822090005</v>
      </c>
      <c r="BS18" s="42">
        <f t="shared" si="4"/>
        <v>4.4322294814234056</v>
      </c>
      <c r="BT18" s="42">
        <f t="shared" si="5"/>
        <v>4.4071412683379227</v>
      </c>
      <c r="BU18" s="42">
        <f t="shared" si="42"/>
        <v>14.323888890554622</v>
      </c>
      <c r="BV18" s="42">
        <f t="shared" si="43"/>
        <v>14.765367736172587</v>
      </c>
      <c r="BW18" s="42">
        <f t="shared" si="6"/>
        <v>4.4789264594138407</v>
      </c>
      <c r="BX18" s="42">
        <f t="shared" si="44"/>
        <v>14.996562678905642</v>
      </c>
      <c r="BY18" s="142">
        <f t="shared" si="45"/>
        <v>17.374255244386493</v>
      </c>
      <c r="BZ18" s="82">
        <f t="shared" si="46"/>
        <v>4.4637179506752007</v>
      </c>
      <c r="CA18" s="117">
        <f t="shared" si="47"/>
        <v>10.118067425148283</v>
      </c>
      <c r="CB18" s="117">
        <f t="shared" si="48"/>
        <v>9.3280309415289047</v>
      </c>
      <c r="CC18" s="117">
        <f t="shared" si="49"/>
        <v>9.6765885795303177</v>
      </c>
      <c r="CD18" s="117">
        <f t="shared" si="50"/>
        <v>8.9254432355542885</v>
      </c>
      <c r="CE18" s="125">
        <f t="shared" si="51"/>
        <v>8.6251518438401185</v>
      </c>
      <c r="CF18" s="125">
        <f t="shared" si="52"/>
        <v>8.9907173145936383</v>
      </c>
      <c r="CG18" s="139">
        <f t="shared" si="53"/>
        <v>4.0682383510584428</v>
      </c>
    </row>
    <row r="19" spans="1:85">
      <c r="A19" s="34" t="s">
        <v>18</v>
      </c>
      <c r="B19" s="25">
        <v>10.48</v>
      </c>
      <c r="C19" s="24">
        <v>68.5</v>
      </c>
      <c r="D19" s="24">
        <v>75.010000000000005</v>
      </c>
      <c r="E19" s="24">
        <v>84.44</v>
      </c>
      <c r="F19" s="24">
        <v>84.286523328094404</v>
      </c>
      <c r="G19" s="24">
        <v>6.76</v>
      </c>
      <c r="H19" s="24">
        <v>4.7300000000000004</v>
      </c>
      <c r="I19" s="27">
        <v>1671154.949</v>
      </c>
      <c r="J19" s="113">
        <f t="shared" si="7"/>
        <v>15976.693278967732</v>
      </c>
      <c r="K19" s="24">
        <v>88.96</v>
      </c>
      <c r="L19" s="24">
        <v>1.24</v>
      </c>
      <c r="M19" s="24">
        <v>2.13</v>
      </c>
      <c r="N19" s="24">
        <v>2202375</v>
      </c>
      <c r="O19" s="135">
        <f t="shared" si="8"/>
        <v>23080890</v>
      </c>
      <c r="P19" s="116">
        <f t="shared" si="9"/>
        <v>7587.776870523302</v>
      </c>
      <c r="Q19" s="88">
        <f t="shared" si="0"/>
        <v>104599.55134771009</v>
      </c>
      <c r="R19" s="88">
        <f t="shared" si="1"/>
        <v>41191.719539343219</v>
      </c>
      <c r="S19" s="104">
        <v>290253</v>
      </c>
      <c r="T19" s="35"/>
      <c r="U19" s="102">
        <v>2593074.1575000002</v>
      </c>
      <c r="V19" s="102">
        <f t="shared" si="10"/>
        <v>24790.4902467516</v>
      </c>
      <c r="W19" s="87">
        <v>1900738.2602500001</v>
      </c>
      <c r="X19" s="102">
        <v>3288025</v>
      </c>
      <c r="Y19" s="144">
        <f t="shared" si="11"/>
        <v>34458502</v>
      </c>
      <c r="Z19" s="109">
        <f t="shared" si="12"/>
        <v>11328.134420660597</v>
      </c>
      <c r="AA19" s="122">
        <v>55207.5</v>
      </c>
      <c r="AB19" s="123">
        <f t="shared" si="13"/>
        <v>578574.6</v>
      </c>
      <c r="AC19" s="123">
        <f t="shared" si="14"/>
        <v>5531.329652425572</v>
      </c>
      <c r="AD19" s="123">
        <f t="shared" si="15"/>
        <v>7901.6928492311645</v>
      </c>
      <c r="AE19" s="136">
        <f t="shared" si="16"/>
        <v>57.532691650144386</v>
      </c>
      <c r="AF19" s="36">
        <f t="shared" si="17"/>
        <v>1.69</v>
      </c>
      <c r="AG19" s="36">
        <f t="shared" si="18"/>
        <v>0.31</v>
      </c>
      <c r="AH19" s="36">
        <f t="shared" si="19"/>
        <v>1.1825000000000001</v>
      </c>
      <c r="AI19" s="36">
        <f t="shared" si="20"/>
        <v>0.53249999999999997</v>
      </c>
      <c r="AJ19" s="36">
        <f t="shared" si="54"/>
        <v>148.51008036141479</v>
      </c>
      <c r="AK19" s="37">
        <f t="shared" si="21"/>
        <v>73.221600869527009</v>
      </c>
      <c r="AL19" s="36">
        <f t="shared" si="55"/>
        <v>457.71591505275853</v>
      </c>
      <c r="AM19" s="37">
        <f t="shared" si="22"/>
        <v>29.321778410756334</v>
      </c>
      <c r="AN19" s="36">
        <f t="shared" si="56"/>
        <v>111.81451895616038</v>
      </c>
      <c r="AO19" s="37">
        <f t="shared" si="23"/>
        <v>83.760869908431189</v>
      </c>
      <c r="AP19" s="37">
        <f t="shared" si="57"/>
        <v>155.61666251629512</v>
      </c>
      <c r="AQ19" s="37">
        <f t="shared" si="24"/>
        <v>49.658701088660898</v>
      </c>
      <c r="AR19" s="37">
        <f t="shared" si="25"/>
        <v>83.907125700560442</v>
      </c>
      <c r="AS19" s="40">
        <f t="shared" si="26"/>
        <v>7.8904822878610252</v>
      </c>
      <c r="AT19" s="41">
        <f t="shared" si="27"/>
        <v>0.63174397821145123</v>
      </c>
      <c r="AU19" s="41">
        <f t="shared" si="28"/>
        <v>63.174397821145106</v>
      </c>
      <c r="AV19" s="41">
        <f t="shared" si="29"/>
        <v>1.0950364963503649</v>
      </c>
      <c r="AW19" s="41">
        <f t="shared" si="58"/>
        <v>8.7917258020107039E-2</v>
      </c>
      <c r="AX19" s="41">
        <f t="shared" si="30"/>
        <v>109.5036496350365</v>
      </c>
      <c r="AY19" s="41">
        <f t="shared" si="59"/>
        <v>8.7917258020104597E-2</v>
      </c>
      <c r="AZ19" s="41">
        <f t="shared" si="31"/>
        <v>-1.3331555792572836E-2</v>
      </c>
      <c r="BA19" s="41">
        <f t="shared" si="32"/>
        <v>-5.3326223170291343E-2</v>
      </c>
      <c r="BB19" s="37">
        <f t="shared" si="33"/>
        <v>82.45707949081779</v>
      </c>
      <c r="BC19" s="37">
        <f t="shared" si="34"/>
        <v>87.776153123777874</v>
      </c>
      <c r="BD19" s="42">
        <f t="shared" si="35"/>
        <v>4.293490471281638</v>
      </c>
      <c r="BE19" s="42">
        <f t="shared" si="60"/>
        <v>1.1755631010853307</v>
      </c>
      <c r="BF19" s="42">
        <f t="shared" si="61"/>
        <v>4.7022524043413227</v>
      </c>
      <c r="BG19" s="42">
        <f t="shared" si="36"/>
        <v>4.4279659522346062</v>
      </c>
      <c r="BH19" s="42">
        <f t="shared" si="62"/>
        <v>0.53108723185770756</v>
      </c>
      <c r="BI19" s="42">
        <f t="shared" si="63"/>
        <v>2.1243489274308303</v>
      </c>
      <c r="BJ19" s="42">
        <f t="shared" si="37"/>
        <v>4.4297105407435007</v>
      </c>
      <c r="BK19" s="43">
        <f t="shared" si="38"/>
        <v>2.0656572594612492</v>
      </c>
      <c r="BL19" s="42">
        <f t="shared" si="39"/>
        <v>-0.45927106467623718</v>
      </c>
      <c r="BM19" s="42">
        <f t="shared" si="40"/>
        <v>4.1458991213118539</v>
      </c>
      <c r="BN19" s="42">
        <f t="shared" si="41"/>
        <v>9.0787692713365287E-2</v>
      </c>
      <c r="BO19" s="42">
        <f t="shared" si="64"/>
        <v>8.7878633435610476E-2</v>
      </c>
      <c r="BP19" s="42">
        <f t="shared" si="2"/>
        <v>4.6959578787014564</v>
      </c>
      <c r="BQ19" s="42">
        <f t="shared" si="65"/>
        <v>8.7878633435600761E-2</v>
      </c>
      <c r="BR19" s="42">
        <f t="shared" si="3"/>
        <v>4.43604122298012</v>
      </c>
      <c r="BS19" s="42">
        <f t="shared" si="4"/>
        <v>4.4342219866062829</v>
      </c>
      <c r="BT19" s="42">
        <f t="shared" si="5"/>
        <v>4.4122779093682318</v>
      </c>
      <c r="BU19" s="42">
        <f t="shared" si="42"/>
        <v>14.32902553158493</v>
      </c>
      <c r="BV19" s="42">
        <f t="shared" si="43"/>
        <v>14.768354663224851</v>
      </c>
      <c r="BW19" s="42">
        <f t="shared" si="6"/>
        <v>4.4881868305022721</v>
      </c>
      <c r="BX19" s="42">
        <f t="shared" si="44"/>
        <v>15.005797638535627</v>
      </c>
      <c r="BY19" s="142">
        <f t="shared" si="45"/>
        <v>17.355266317428523</v>
      </c>
      <c r="BZ19" s="82">
        <f t="shared" si="46"/>
        <v>4.4747898592371049</v>
      </c>
      <c r="CA19" s="117">
        <f t="shared" si="47"/>
        <v>10.118215400822061</v>
      </c>
      <c r="CB19" s="117">
        <f t="shared" si="48"/>
        <v>9.335044682093729</v>
      </c>
      <c r="CC19" s="117">
        <f t="shared" si="49"/>
        <v>9.67888626918214</v>
      </c>
      <c r="CD19" s="117">
        <f t="shared" si="50"/>
        <v>8.9342939250510316</v>
      </c>
      <c r="CE19" s="125">
        <f t="shared" si="51"/>
        <v>8.6181835090910752</v>
      </c>
      <c r="CF19" s="125">
        <f t="shared" si="52"/>
        <v>8.9748323002122294</v>
      </c>
      <c r="CG19" s="139">
        <f t="shared" si="53"/>
        <v>4.0523533366770339</v>
      </c>
    </row>
    <row r="20" spans="1:85">
      <c r="A20" s="34" t="s">
        <v>19</v>
      </c>
      <c r="B20" s="25">
        <v>10.92</v>
      </c>
      <c r="C20" s="24">
        <v>68.83</v>
      </c>
      <c r="D20" s="24">
        <v>75</v>
      </c>
      <c r="E20" s="24">
        <v>83.69</v>
      </c>
      <c r="F20" s="24">
        <v>84.455358170583096</v>
      </c>
      <c r="G20" s="24">
        <v>5.0999999999999996</v>
      </c>
      <c r="H20" s="24">
        <v>4.0599999999999996</v>
      </c>
      <c r="I20" s="27">
        <v>1681299.75825</v>
      </c>
      <c r="J20" s="113">
        <f t="shared" si="7"/>
        <v>16028.115302524835</v>
      </c>
      <c r="K20" s="24">
        <v>90.45</v>
      </c>
      <c r="L20" s="24">
        <v>1.01</v>
      </c>
      <c r="M20" s="24">
        <v>2.19</v>
      </c>
      <c r="N20" s="24">
        <v>2234850</v>
      </c>
      <c r="O20" s="135">
        <f t="shared" si="8"/>
        <v>24404562</v>
      </c>
      <c r="P20" s="116">
        <f t="shared" si="9"/>
        <v>7680.5831448857971</v>
      </c>
      <c r="Q20" s="88">
        <f t="shared" si="0"/>
        <v>104896.90936932257</v>
      </c>
      <c r="R20" s="88">
        <f t="shared" si="1"/>
        <v>41512.193271715711</v>
      </c>
      <c r="S20" s="104">
        <v>290974</v>
      </c>
      <c r="T20" s="35"/>
      <c r="U20" s="102">
        <v>2592091.0950000002</v>
      </c>
      <c r="V20" s="102">
        <f t="shared" si="10"/>
        <v>24710.843346906702</v>
      </c>
      <c r="W20" s="87">
        <v>1924994.7345</v>
      </c>
      <c r="X20" s="102">
        <v>3343100</v>
      </c>
      <c r="Y20" s="144">
        <f t="shared" si="11"/>
        <v>36506652</v>
      </c>
      <c r="Z20" s="109">
        <f t="shared" si="12"/>
        <v>11489.342690412201</v>
      </c>
      <c r="AA20" s="122">
        <v>54799.199999999997</v>
      </c>
      <c r="AB20" s="123">
        <f t="shared" si="13"/>
        <v>598407.26399999997</v>
      </c>
      <c r="AC20" s="123">
        <f t="shared" si="14"/>
        <v>5704.7177805126639</v>
      </c>
      <c r="AD20" s="123">
        <f t="shared" si="15"/>
        <v>8090.4330579204589</v>
      </c>
      <c r="AE20" s="136">
        <f t="shared" si="16"/>
        <v>58.906920240864871</v>
      </c>
      <c r="AF20" s="36">
        <f t="shared" si="17"/>
        <v>1.2749999999999999</v>
      </c>
      <c r="AG20" s="36">
        <f t="shared" si="18"/>
        <v>0.2525</v>
      </c>
      <c r="AH20" s="36">
        <f t="shared" si="19"/>
        <v>1.0149999999999999</v>
      </c>
      <c r="AI20" s="36">
        <f t="shared" si="20"/>
        <v>0.54749999999999999</v>
      </c>
      <c r="AJ20" s="36">
        <f t="shared" si="54"/>
        <v>150.01745767708317</v>
      </c>
      <c r="AK20" s="37">
        <f t="shared" si="21"/>
        <v>73.964800118352727</v>
      </c>
      <c r="AL20" s="36">
        <f t="shared" si="55"/>
        <v>476.2991812039005</v>
      </c>
      <c r="AM20" s="37">
        <f t="shared" si="22"/>
        <v>30.512242614233038</v>
      </c>
      <c r="AN20" s="36">
        <f t="shared" si="56"/>
        <v>112.42670344744535</v>
      </c>
      <c r="AO20" s="37">
        <f t="shared" si="23"/>
        <v>84.219460671179831</v>
      </c>
      <c r="AP20" s="37">
        <f t="shared" si="57"/>
        <v>159.02466742540199</v>
      </c>
      <c r="AQ20" s="37">
        <f t="shared" si="24"/>
        <v>50.746226642502577</v>
      </c>
      <c r="AR20" s="37">
        <f t="shared" si="25"/>
        <v>87.42994395516412</v>
      </c>
      <c r="AS20" s="40">
        <f t="shared" si="26"/>
        <v>8.1837115536830485</v>
      </c>
      <c r="AT20" s="41">
        <f t="shared" si="27"/>
        <v>0.65522110117558419</v>
      </c>
      <c r="AU20" s="41">
        <f t="shared" si="28"/>
        <v>65.522110117558427</v>
      </c>
      <c r="AV20" s="41">
        <f t="shared" si="29"/>
        <v>1.0896411448496295</v>
      </c>
      <c r="AW20" s="41">
        <f t="shared" si="58"/>
        <v>-0.49270974243484611</v>
      </c>
      <c r="AX20" s="41">
        <f t="shared" si="30"/>
        <v>108.96411448496295</v>
      </c>
      <c r="AY20" s="41">
        <f t="shared" si="59"/>
        <v>-0.49270974243484855</v>
      </c>
      <c r="AZ20" s="41">
        <f t="shared" si="31"/>
        <v>1.1866666666666692</v>
      </c>
      <c r="BA20" s="41">
        <f t="shared" si="32"/>
        <v>4.7466666666666768</v>
      </c>
      <c r="BB20" s="37">
        <f t="shared" si="33"/>
        <v>82.957638306891056</v>
      </c>
      <c r="BC20" s="37">
        <f t="shared" si="34"/>
        <v>89.070451584618866</v>
      </c>
      <c r="BD20" s="42">
        <f t="shared" si="35"/>
        <v>4.3035893059590524</v>
      </c>
      <c r="BE20" s="42">
        <f t="shared" si="60"/>
        <v>1.0098834677414459</v>
      </c>
      <c r="BF20" s="42">
        <f t="shared" si="61"/>
        <v>4.0395338709657835</v>
      </c>
      <c r="BG20" s="42">
        <f t="shared" si="36"/>
        <v>4.4334260189039663</v>
      </c>
      <c r="BH20" s="42">
        <f t="shared" si="62"/>
        <v>0.5460066669360053</v>
      </c>
      <c r="BI20" s="42">
        <f t="shared" si="63"/>
        <v>2.1840266677440212</v>
      </c>
      <c r="BJ20" s="42">
        <f t="shared" si="37"/>
        <v>4.4708378321673639</v>
      </c>
      <c r="BK20" s="43">
        <f t="shared" si="38"/>
        <v>2.1021457828770576</v>
      </c>
      <c r="BL20" s="42">
        <f t="shared" si="39"/>
        <v>-0.4227825412604288</v>
      </c>
      <c r="BM20" s="42">
        <f t="shared" si="40"/>
        <v>4.1823876447276627</v>
      </c>
      <c r="BN20" s="42">
        <f t="shared" si="41"/>
        <v>8.5848417126037579E-2</v>
      </c>
      <c r="BO20" s="42">
        <f t="shared" si="64"/>
        <v>-0.49392755873277072</v>
      </c>
      <c r="BP20" s="42">
        <f t="shared" si="2"/>
        <v>4.691018603114129</v>
      </c>
      <c r="BQ20" s="42">
        <f t="shared" si="65"/>
        <v>-0.49392755873274297</v>
      </c>
      <c r="BR20" s="42">
        <f t="shared" si="3"/>
        <v>4.4271194960447824</v>
      </c>
      <c r="BS20" s="42">
        <f t="shared" si="4"/>
        <v>4.4362230890869423</v>
      </c>
      <c r="BT20" s="42">
        <f t="shared" si="5"/>
        <v>4.4183300956627649</v>
      </c>
      <c r="BU20" s="42">
        <f t="shared" si="42"/>
        <v>14.335077717879464</v>
      </c>
      <c r="BV20" s="42">
        <f t="shared" si="43"/>
        <v>14.76797548051267</v>
      </c>
      <c r="BW20" s="42">
        <f t="shared" si="6"/>
        <v>4.5047972118413044</v>
      </c>
      <c r="BX20" s="42">
        <f t="shared" si="44"/>
        <v>15.022409078206413</v>
      </c>
      <c r="BY20" s="142">
        <f t="shared" si="45"/>
        <v>17.413005048523171</v>
      </c>
      <c r="BZ20" s="82">
        <f t="shared" si="46"/>
        <v>4.4894276474277692</v>
      </c>
      <c r="CA20" s="117">
        <f t="shared" si="47"/>
        <v>10.114997428181985</v>
      </c>
      <c r="CB20" s="117">
        <f t="shared" si="48"/>
        <v>9.3491751621056469</v>
      </c>
      <c r="CC20" s="117">
        <f t="shared" si="49"/>
        <v>9.6820996655487797</v>
      </c>
      <c r="CD20" s="117">
        <f t="shared" si="50"/>
        <v>8.9464507535828286</v>
      </c>
      <c r="CE20" s="125">
        <f t="shared" si="51"/>
        <v>8.649048792275476</v>
      </c>
      <c r="CF20" s="125">
        <f t="shared" si="52"/>
        <v>8.9984375386471065</v>
      </c>
      <c r="CG20" s="139">
        <f t="shared" si="53"/>
        <v>4.0759585751119127</v>
      </c>
    </row>
    <row r="21" spans="1:85">
      <c r="A21" s="34" t="s">
        <v>20</v>
      </c>
      <c r="B21" s="25">
        <v>11.23</v>
      </c>
      <c r="C21" s="24">
        <v>72.16</v>
      </c>
      <c r="D21" s="24">
        <v>75.89</v>
      </c>
      <c r="E21" s="24">
        <v>86.6</v>
      </c>
      <c r="F21" s="24">
        <v>85.354517805817906</v>
      </c>
      <c r="G21" s="24">
        <v>5.78</v>
      </c>
      <c r="H21" s="24">
        <v>3.97</v>
      </c>
      <c r="I21" s="27">
        <v>1703421.3515000001</v>
      </c>
      <c r="J21" s="113">
        <f t="shared" si="7"/>
        <v>16192.946155506028</v>
      </c>
      <c r="K21" s="24">
        <v>91.51</v>
      </c>
      <c r="L21" s="24">
        <v>0.99</v>
      </c>
      <c r="M21" s="24">
        <v>1.89</v>
      </c>
      <c r="N21" s="24">
        <v>2252200</v>
      </c>
      <c r="O21" s="135">
        <f t="shared" si="8"/>
        <v>25292206</v>
      </c>
      <c r="P21" s="116">
        <f t="shared" si="9"/>
        <v>7721.7667972941927</v>
      </c>
      <c r="Q21" s="88">
        <f t="shared" si="0"/>
        <v>105195.27052961836</v>
      </c>
      <c r="R21" s="88">
        <f t="shared" si="1"/>
        <v>41838.233245215881</v>
      </c>
      <c r="S21" s="104">
        <v>291669</v>
      </c>
      <c r="T21" s="35"/>
      <c r="U21" s="102">
        <v>2622854.33</v>
      </c>
      <c r="V21" s="102">
        <f t="shared" si="10"/>
        <v>24933.196300507825</v>
      </c>
      <c r="W21" s="87">
        <v>1986152.04275</v>
      </c>
      <c r="X21" s="102">
        <v>3382175</v>
      </c>
      <c r="Y21" s="144">
        <f t="shared" si="11"/>
        <v>37981825.25</v>
      </c>
      <c r="Z21" s="109">
        <f t="shared" si="12"/>
        <v>11595.93580394214</v>
      </c>
      <c r="AA21" s="122">
        <v>58964.5</v>
      </c>
      <c r="AB21" s="123">
        <f t="shared" si="13"/>
        <v>662171.33500000008</v>
      </c>
      <c r="AC21" s="123">
        <f t="shared" si="14"/>
        <v>6294.6873149925668</v>
      </c>
      <c r="AD21" s="123">
        <f t="shared" si="15"/>
        <v>8864.5392136582996</v>
      </c>
      <c r="AE21" s="136">
        <f t="shared" si="16"/>
        <v>64.54323281493275</v>
      </c>
      <c r="AF21" s="36">
        <f t="shared" si="17"/>
        <v>1.4450000000000001</v>
      </c>
      <c r="AG21" s="36">
        <f t="shared" si="18"/>
        <v>0.2475</v>
      </c>
      <c r="AH21" s="36">
        <f t="shared" si="19"/>
        <v>0.99250000000000005</v>
      </c>
      <c r="AI21" s="36">
        <f t="shared" si="20"/>
        <v>0.47249999999999998</v>
      </c>
      <c r="AJ21" s="36">
        <f t="shared" si="54"/>
        <v>151.50638094452822</v>
      </c>
      <c r="AK21" s="37">
        <f t="shared" si="21"/>
        <v>74.698900759527362</v>
      </c>
      <c r="AL21" s="36">
        <f t="shared" si="55"/>
        <v>495.20825869769538</v>
      </c>
      <c r="AM21" s="37">
        <f t="shared" si="22"/>
        <v>31.72357864601809</v>
      </c>
      <c r="AN21" s="36">
        <f t="shared" si="56"/>
        <v>112.95791962123454</v>
      </c>
      <c r="AO21" s="37">
        <f t="shared" si="23"/>
        <v>84.617397622851172</v>
      </c>
      <c r="AP21" s="37">
        <f t="shared" si="57"/>
        <v>162.03023363974208</v>
      </c>
      <c r="AQ21" s="37">
        <f t="shared" si="24"/>
        <v>51.705330326045875</v>
      </c>
      <c r="AR21" s="37">
        <f t="shared" si="25"/>
        <v>89.911929543634912</v>
      </c>
      <c r="AS21" s="40">
        <f t="shared" si="26"/>
        <v>8.372699746625937</v>
      </c>
      <c r="AT21" s="41">
        <f t="shared" si="27"/>
        <v>0.67035226153930627</v>
      </c>
      <c r="AU21" s="41">
        <f t="shared" si="28"/>
        <v>67.035226153930623</v>
      </c>
      <c r="AV21" s="41">
        <f t="shared" si="29"/>
        <v>1.0516906873614191</v>
      </c>
      <c r="AW21" s="41">
        <f t="shared" si="58"/>
        <v>-3.4828399852180252</v>
      </c>
      <c r="AX21" s="41">
        <f t="shared" si="30"/>
        <v>105.16906873614191</v>
      </c>
      <c r="AY21" s="41">
        <f t="shared" si="59"/>
        <v>-3.4828399852180283</v>
      </c>
      <c r="AZ21" s="41">
        <f t="shared" si="31"/>
        <v>2.0028989326656976</v>
      </c>
      <c r="BA21" s="41">
        <f t="shared" si="32"/>
        <v>8.0115957306627905</v>
      </c>
      <c r="BB21" s="37">
        <f t="shared" si="33"/>
        <v>84.049148088297216</v>
      </c>
      <c r="BC21" s="37">
        <f t="shared" si="34"/>
        <v>89.76193975384416</v>
      </c>
      <c r="BD21" s="42">
        <f t="shared" si="35"/>
        <v>4.3134653766292592</v>
      </c>
      <c r="BE21" s="42">
        <f t="shared" si="60"/>
        <v>0.98760706702067935</v>
      </c>
      <c r="BF21" s="42">
        <f t="shared" si="61"/>
        <v>3.9504282680827174</v>
      </c>
      <c r="BG21" s="42">
        <f t="shared" si="36"/>
        <v>4.438139891130187</v>
      </c>
      <c r="BH21" s="42">
        <f t="shared" si="62"/>
        <v>0.47138722262207722</v>
      </c>
      <c r="BI21" s="42">
        <f t="shared" si="63"/>
        <v>1.8855488904883089</v>
      </c>
      <c r="BJ21" s="42">
        <f t="shared" si="37"/>
        <v>4.4988306306009571</v>
      </c>
      <c r="BK21" s="43">
        <f t="shared" si="38"/>
        <v>2.1249763828666648</v>
      </c>
      <c r="BL21" s="42">
        <f t="shared" si="39"/>
        <v>-0.3999519412708219</v>
      </c>
      <c r="BM21" s="42">
        <f t="shared" si="40"/>
        <v>4.205218244717269</v>
      </c>
      <c r="BN21" s="42">
        <f t="shared" si="41"/>
        <v>5.0399047661453283E-2</v>
      </c>
      <c r="BO21" s="42">
        <f t="shared" si="64"/>
        <v>-3.5449369464584297</v>
      </c>
      <c r="BP21" s="42">
        <f t="shared" si="2"/>
        <v>4.6555692336495449</v>
      </c>
      <c r="BQ21" s="42">
        <f t="shared" si="65"/>
        <v>-3.5449369464584102</v>
      </c>
      <c r="BR21" s="42">
        <f t="shared" si="3"/>
        <v>4.4612998155683892</v>
      </c>
      <c r="BS21" s="42">
        <f t="shared" si="4"/>
        <v>4.4468133805380745</v>
      </c>
      <c r="BT21" s="42">
        <f t="shared" si="5"/>
        <v>4.4314017240304695</v>
      </c>
      <c r="BU21" s="42">
        <f t="shared" si="42"/>
        <v>14.348149346247169</v>
      </c>
      <c r="BV21" s="42">
        <f t="shared" si="43"/>
        <v>14.779773721660643</v>
      </c>
      <c r="BW21" s="42">
        <f t="shared" si="6"/>
        <v>4.5164482559272869</v>
      </c>
      <c r="BX21" s="42">
        <f t="shared" si="44"/>
        <v>15.034029551631825</v>
      </c>
      <c r="BY21" s="142">
        <f t="shared" si="45"/>
        <v>17.452618320382175</v>
      </c>
      <c r="BZ21" s="82">
        <f t="shared" si="46"/>
        <v>4.4971610519892371</v>
      </c>
      <c r="CA21" s="117">
        <f t="shared" si="47"/>
        <v>10.123955379310418</v>
      </c>
      <c r="CB21" s="117">
        <f t="shared" si="48"/>
        <v>9.35840995397432</v>
      </c>
      <c r="CC21" s="117">
        <f t="shared" si="49"/>
        <v>9.6923310038969444</v>
      </c>
      <c r="CD21" s="117">
        <f t="shared" si="50"/>
        <v>8.9517984765875571</v>
      </c>
      <c r="CE21" s="125">
        <f t="shared" si="51"/>
        <v>8.747461273281699</v>
      </c>
      <c r="CF21" s="125">
        <f t="shared" si="52"/>
        <v>9.0898142390026653</v>
      </c>
      <c r="CG21" s="139">
        <f t="shared" si="53"/>
        <v>4.1673352754674697</v>
      </c>
    </row>
    <row r="22" spans="1:85">
      <c r="A22" s="34" t="s">
        <v>21</v>
      </c>
      <c r="B22" s="25">
        <v>11.15</v>
      </c>
      <c r="C22" s="24">
        <v>75.62</v>
      </c>
      <c r="D22" s="24">
        <v>77.41</v>
      </c>
      <c r="E22" s="24">
        <v>86.98</v>
      </c>
      <c r="F22" s="24">
        <v>87.646740484591405</v>
      </c>
      <c r="G22" s="24">
        <v>5.88</v>
      </c>
      <c r="H22" s="24">
        <v>4.32</v>
      </c>
      <c r="I22" s="27">
        <v>1726112.281</v>
      </c>
      <c r="J22" s="113">
        <f t="shared" si="7"/>
        <v>16362.052127390147</v>
      </c>
      <c r="K22" s="24">
        <v>92.03</v>
      </c>
      <c r="L22" s="24">
        <v>1</v>
      </c>
      <c r="M22" s="24">
        <v>1.78</v>
      </c>
      <c r="N22" s="24">
        <v>2274100</v>
      </c>
      <c r="O22" s="135">
        <f t="shared" si="8"/>
        <v>25356215</v>
      </c>
      <c r="P22" s="116">
        <f t="shared" si="9"/>
        <v>7781.6977316356242</v>
      </c>
      <c r="Q22" s="88">
        <f t="shared" si="0"/>
        <v>105494.85281925488</v>
      </c>
      <c r="R22" s="88">
        <f t="shared" si="1"/>
        <v>42156.841067303729</v>
      </c>
      <c r="S22" s="104">
        <v>292237</v>
      </c>
      <c r="T22" s="35"/>
      <c r="U22" s="102">
        <v>2663484.62</v>
      </c>
      <c r="V22" s="102">
        <f t="shared" si="10"/>
        <v>25247.531503393519</v>
      </c>
      <c r="W22" s="87">
        <v>2081250.7775000001</v>
      </c>
      <c r="X22" s="102">
        <v>3401625</v>
      </c>
      <c r="Y22" s="144">
        <f t="shared" si="11"/>
        <v>37928118.75</v>
      </c>
      <c r="Z22" s="109">
        <f t="shared" si="12"/>
        <v>11639.953188679052</v>
      </c>
      <c r="AA22" s="122">
        <v>61599.1</v>
      </c>
      <c r="AB22" s="123">
        <f t="shared" si="13"/>
        <v>686829.96499999997</v>
      </c>
      <c r="AC22" s="123">
        <f t="shared" si="14"/>
        <v>6510.5542748777598</v>
      </c>
      <c r="AD22" s="123">
        <f t="shared" si="15"/>
        <v>9096.4050387971765</v>
      </c>
      <c r="AE22" s="136">
        <f t="shared" si="16"/>
        <v>66.2314615624244</v>
      </c>
      <c r="AF22" s="36">
        <f t="shared" si="17"/>
        <v>1.47</v>
      </c>
      <c r="AG22" s="36">
        <f t="shared" si="18"/>
        <v>0.25</v>
      </c>
      <c r="AH22" s="36">
        <f t="shared" si="19"/>
        <v>1.08</v>
      </c>
      <c r="AI22" s="36">
        <f t="shared" si="20"/>
        <v>0.44500000000000001</v>
      </c>
      <c r="AJ22" s="36">
        <f t="shared" si="54"/>
        <v>153.1426498587291</v>
      </c>
      <c r="AK22" s="37">
        <f t="shared" si="21"/>
        <v>75.50564888773026</v>
      </c>
      <c r="AL22" s="36">
        <f t="shared" si="55"/>
        <v>516.6012554734358</v>
      </c>
      <c r="AM22" s="37">
        <f t="shared" si="22"/>
        <v>33.094037243526067</v>
      </c>
      <c r="AN22" s="36">
        <f t="shared" si="56"/>
        <v>113.46058236354904</v>
      </c>
      <c r="AO22" s="37">
        <f t="shared" si="23"/>
        <v>84.993945042272856</v>
      </c>
      <c r="AP22" s="37">
        <f t="shared" si="57"/>
        <v>164.91437179852949</v>
      </c>
      <c r="AQ22" s="37">
        <f t="shared" si="24"/>
        <v>52.625685205849493</v>
      </c>
      <c r="AR22" s="37">
        <f t="shared" si="25"/>
        <v>89.271417133706962</v>
      </c>
      <c r="AS22" s="40">
        <f t="shared" si="26"/>
        <v>8.2608306341870588</v>
      </c>
      <c r="AT22" s="41">
        <f t="shared" si="27"/>
        <v>0.66139556718871562</v>
      </c>
      <c r="AU22" s="41">
        <f t="shared" si="28"/>
        <v>66.13955671887156</v>
      </c>
      <c r="AV22" s="41">
        <f t="shared" si="29"/>
        <v>1.0236709865115048</v>
      </c>
      <c r="AW22" s="41">
        <f t="shared" si="58"/>
        <v>-2.6642530153245731</v>
      </c>
      <c r="AX22" s="41">
        <f t="shared" si="30"/>
        <v>102.36709865115049</v>
      </c>
      <c r="AY22" s="41">
        <f t="shared" si="59"/>
        <v>-2.6642530153245643</v>
      </c>
      <c r="AZ22" s="41">
        <f t="shared" si="31"/>
        <v>2.5578090685957955</v>
      </c>
      <c r="BA22" s="41">
        <f t="shared" si="32"/>
        <v>10.231236274383182</v>
      </c>
      <c r="BB22" s="37">
        <f t="shared" si="33"/>
        <v>85.168749701912773</v>
      </c>
      <c r="BC22" s="37">
        <f t="shared" si="34"/>
        <v>90.634769200877813</v>
      </c>
      <c r="BD22" s="42">
        <f t="shared" si="35"/>
        <v>4.3242074731611613</v>
      </c>
      <c r="BE22" s="42">
        <f t="shared" si="60"/>
        <v>1.0742096531902057</v>
      </c>
      <c r="BF22" s="42">
        <f t="shared" si="61"/>
        <v>4.2968386127608227</v>
      </c>
      <c r="BG22" s="42">
        <f t="shared" si="36"/>
        <v>4.4425800191562077</v>
      </c>
      <c r="BH22" s="42">
        <f t="shared" si="62"/>
        <v>0.44401280260206732</v>
      </c>
      <c r="BI22" s="42">
        <f t="shared" si="63"/>
        <v>1.7760512104082693</v>
      </c>
      <c r="BJ22" s="42">
        <f t="shared" si="37"/>
        <v>4.4916813597567327</v>
      </c>
      <c r="BK22" s="43">
        <f t="shared" si="38"/>
        <v>2.1115251435165598</v>
      </c>
      <c r="BL22" s="42">
        <f t="shared" si="39"/>
        <v>-0.41340318062092662</v>
      </c>
      <c r="BM22" s="42">
        <f t="shared" si="40"/>
        <v>4.191767005367165</v>
      </c>
      <c r="BN22" s="42">
        <f t="shared" si="41"/>
        <v>2.3395172753835149E-2</v>
      </c>
      <c r="BO22" s="42">
        <f t="shared" si="64"/>
        <v>-2.7003874907618135</v>
      </c>
      <c r="BP22" s="42">
        <f t="shared" si="2"/>
        <v>4.6285653587419269</v>
      </c>
      <c r="BQ22" s="42">
        <f t="shared" si="65"/>
        <v>-2.700387490761802</v>
      </c>
      <c r="BR22" s="42">
        <f t="shared" si="3"/>
        <v>4.4656782071694927</v>
      </c>
      <c r="BS22" s="42">
        <f t="shared" si="4"/>
        <v>4.4733144228216952</v>
      </c>
      <c r="BT22" s="42">
        <f t="shared" si="5"/>
        <v>4.444634579016034</v>
      </c>
      <c r="BU22" s="42">
        <f t="shared" si="42"/>
        <v>14.361382201232733</v>
      </c>
      <c r="BV22" s="42">
        <f t="shared" si="43"/>
        <v>14.79514583096547</v>
      </c>
      <c r="BW22" s="42">
        <f t="shared" si="6"/>
        <v>4.5221146108507657</v>
      </c>
      <c r="BX22" s="42">
        <f t="shared" si="44"/>
        <v>15.039763816585355</v>
      </c>
      <c r="BY22" s="142">
        <f t="shared" si="45"/>
        <v>17.451203314491483</v>
      </c>
      <c r="BZ22" s="82">
        <f t="shared" si="46"/>
        <v>4.5068379054436951</v>
      </c>
      <c r="CA22" s="117">
        <f t="shared" si="47"/>
        <v>10.136483667682626</v>
      </c>
      <c r="CB22" s="117">
        <f t="shared" si="48"/>
        <v>9.3621986996861963</v>
      </c>
      <c r="CC22" s="117">
        <f t="shared" si="49"/>
        <v>9.7027200379498879</v>
      </c>
      <c r="CD22" s="117">
        <f t="shared" si="50"/>
        <v>8.9595298108003618</v>
      </c>
      <c r="CE22" s="125">
        <f t="shared" si="51"/>
        <v>8.7811798736485507</v>
      </c>
      <c r="CF22" s="125">
        <f t="shared" si="52"/>
        <v>9.1156345637702341</v>
      </c>
      <c r="CG22" s="139">
        <f t="shared" si="53"/>
        <v>4.1931556002350394</v>
      </c>
    </row>
    <row r="23" spans="1:85">
      <c r="A23" s="34" t="s">
        <v>22</v>
      </c>
      <c r="B23" s="25">
        <v>11.41</v>
      </c>
      <c r="C23" s="24">
        <v>76.849999999999994</v>
      </c>
      <c r="D23" s="24">
        <v>79.39</v>
      </c>
      <c r="E23" s="24">
        <v>87.92</v>
      </c>
      <c r="F23" s="24">
        <v>87.634780652428702</v>
      </c>
      <c r="G23" s="24">
        <v>6.71</v>
      </c>
      <c r="H23" s="24">
        <v>4.28</v>
      </c>
      <c r="I23" s="27">
        <v>1748938.2337499999</v>
      </c>
      <c r="J23" s="113">
        <f t="shared" si="7"/>
        <v>16531.523797303878</v>
      </c>
      <c r="K23" s="24">
        <v>92.71</v>
      </c>
      <c r="L23" s="24">
        <v>1.01</v>
      </c>
      <c r="M23" s="24">
        <v>2.86</v>
      </c>
      <c r="N23" s="24">
        <v>2288875</v>
      </c>
      <c r="O23" s="135">
        <f t="shared" si="8"/>
        <v>26116063.75</v>
      </c>
      <c r="P23" s="116">
        <f t="shared" si="9"/>
        <v>7815.194195475885</v>
      </c>
      <c r="Q23" s="88">
        <f t="shared" si="0"/>
        <v>105794.1333898835</v>
      </c>
      <c r="R23" s="88">
        <f t="shared" si="1"/>
        <v>42427.670562400373</v>
      </c>
      <c r="S23" s="104">
        <v>292875</v>
      </c>
      <c r="T23" s="35"/>
      <c r="U23" s="102">
        <v>2698708.2850000001</v>
      </c>
      <c r="V23" s="102">
        <f t="shared" si="10"/>
        <v>25509.054221886207</v>
      </c>
      <c r="W23" s="87">
        <v>2152677.9792499999</v>
      </c>
      <c r="X23" s="102">
        <v>3426550</v>
      </c>
      <c r="Y23" s="144">
        <f t="shared" si="11"/>
        <v>39096935.5</v>
      </c>
      <c r="Z23" s="109">
        <f t="shared" si="12"/>
        <v>11699.701237729407</v>
      </c>
      <c r="AA23" s="122">
        <v>60417.3</v>
      </c>
      <c r="AB23" s="123">
        <f t="shared" si="13"/>
        <v>689361.39300000004</v>
      </c>
      <c r="AC23" s="123">
        <f t="shared" si="14"/>
        <v>6516.0644632296771</v>
      </c>
      <c r="AD23" s="123">
        <f t="shared" si="15"/>
        <v>9033.275331996123</v>
      </c>
      <c r="AE23" s="136">
        <f t="shared" si="16"/>
        <v>65.771810444031161</v>
      </c>
      <c r="AF23" s="36">
        <f t="shared" si="17"/>
        <v>1.6775</v>
      </c>
      <c r="AG23" s="36">
        <f t="shared" si="18"/>
        <v>0.2525</v>
      </c>
      <c r="AH23" s="36">
        <f t="shared" si="19"/>
        <v>1.07</v>
      </c>
      <c r="AI23" s="36">
        <f t="shared" si="20"/>
        <v>0.71499999999999997</v>
      </c>
      <c r="AJ23" s="36">
        <f t="shared" si="54"/>
        <v>154.78127621221751</v>
      </c>
      <c r="AK23" s="37">
        <f t="shared" si="21"/>
        <v>76.31355933082898</v>
      </c>
      <c r="AL23" s="36">
        <f t="shared" si="55"/>
        <v>538.71178920769887</v>
      </c>
      <c r="AM23" s="37">
        <f t="shared" si="22"/>
        <v>34.51046203754899</v>
      </c>
      <c r="AN23" s="36">
        <f t="shared" si="56"/>
        <v>114.27182552744841</v>
      </c>
      <c r="AO23" s="37">
        <f t="shared" si="23"/>
        <v>85.601651749325114</v>
      </c>
      <c r="AP23" s="37">
        <f t="shared" si="57"/>
        <v>169.63092283196741</v>
      </c>
      <c r="AQ23" s="37">
        <f t="shared" si="24"/>
        <v>54.130779802736775</v>
      </c>
      <c r="AR23" s="37">
        <f t="shared" si="25"/>
        <v>91.353082465972776</v>
      </c>
      <c r="AS23" s="40">
        <f t="shared" si="26"/>
        <v>8.4237677913994933</v>
      </c>
      <c r="AT23" s="41">
        <f t="shared" si="27"/>
        <v>0.67444097609283382</v>
      </c>
      <c r="AU23" s="41">
        <f t="shared" si="28"/>
        <v>67.444097609283375</v>
      </c>
      <c r="AV23" s="41">
        <f t="shared" si="29"/>
        <v>1.0330513988288876</v>
      </c>
      <c r="AW23" s="41">
        <f t="shared" si="58"/>
        <v>0.91635031577379011</v>
      </c>
      <c r="AX23" s="41">
        <f t="shared" si="30"/>
        <v>103.30513988288877</v>
      </c>
      <c r="AY23" s="41">
        <f t="shared" si="59"/>
        <v>0.91635031577378745</v>
      </c>
      <c r="AZ23" s="41">
        <f t="shared" si="31"/>
        <v>0.79355082504093399</v>
      </c>
      <c r="BA23" s="41">
        <f t="shared" si="32"/>
        <v>3.174203300163736</v>
      </c>
      <c r="BB23" s="37">
        <f t="shared" si="33"/>
        <v>86.295013548055024</v>
      </c>
      <c r="BC23" s="37">
        <f t="shared" si="34"/>
        <v>91.223630163431338</v>
      </c>
      <c r="BD23" s="42">
        <f t="shared" si="35"/>
        <v>4.3348506332596406</v>
      </c>
      <c r="BE23" s="42">
        <f t="shared" si="60"/>
        <v>1.0643160098479321</v>
      </c>
      <c r="BF23" s="42">
        <f t="shared" si="61"/>
        <v>4.2572640393917283</v>
      </c>
      <c r="BG23" s="42">
        <f t="shared" si="36"/>
        <v>4.4497045790985039</v>
      </c>
      <c r="BH23" s="42">
        <f t="shared" si="62"/>
        <v>0.71245599422962158</v>
      </c>
      <c r="BI23" s="42">
        <f t="shared" si="63"/>
        <v>2.8498239769184863</v>
      </c>
      <c r="BJ23" s="42">
        <f t="shared" si="37"/>
        <v>4.5147320257245891</v>
      </c>
      <c r="BK23" s="43">
        <f t="shared" si="38"/>
        <v>2.1310572093282323</v>
      </c>
      <c r="BL23" s="42">
        <f t="shared" si="39"/>
        <v>-0.39387111480925374</v>
      </c>
      <c r="BM23" s="42">
        <f t="shared" si="40"/>
        <v>4.2112990711788374</v>
      </c>
      <c r="BN23" s="42">
        <f t="shared" si="41"/>
        <v>3.2516945752417342E-2</v>
      </c>
      <c r="BO23" s="42">
        <f t="shared" si="64"/>
        <v>0.91217729985821927</v>
      </c>
      <c r="BP23" s="42">
        <f t="shared" si="2"/>
        <v>4.6376871317405088</v>
      </c>
      <c r="BQ23" s="42">
        <f t="shared" si="65"/>
        <v>0.91217729985819673</v>
      </c>
      <c r="BR23" s="42">
        <f t="shared" si="3"/>
        <v>4.4764273100953655</v>
      </c>
      <c r="BS23" s="42">
        <f t="shared" si="4"/>
        <v>4.4731779585543423</v>
      </c>
      <c r="BT23" s="42">
        <f t="shared" si="5"/>
        <v>4.4577718159803412</v>
      </c>
      <c r="BU23" s="42">
        <f t="shared" si="42"/>
        <v>14.374519438197041</v>
      </c>
      <c r="BV23" s="42">
        <f t="shared" si="43"/>
        <v>14.8082838035356</v>
      </c>
      <c r="BW23" s="42">
        <f t="shared" si="6"/>
        <v>4.5294763416188912</v>
      </c>
      <c r="BX23" s="42">
        <f t="shared" si="44"/>
        <v>15.047064482050974</v>
      </c>
      <c r="BY23" s="142">
        <f t="shared" si="45"/>
        <v>17.481554645924959</v>
      </c>
      <c r="BZ23" s="82">
        <f t="shared" si="46"/>
        <v>4.5133139661881891</v>
      </c>
      <c r="CA23" s="117">
        <f t="shared" si="47"/>
        <v>10.14678873564991</v>
      </c>
      <c r="CB23" s="117">
        <f t="shared" si="48"/>
        <v>9.3673185852230141</v>
      </c>
      <c r="CC23" s="117">
        <f t="shared" si="49"/>
        <v>9.7130243703113504</v>
      </c>
      <c r="CD23" s="117">
        <f t="shared" si="50"/>
        <v>8.9638250916160551</v>
      </c>
      <c r="CE23" s="125">
        <f t="shared" si="51"/>
        <v>8.7820258627407828</v>
      </c>
      <c r="CF23" s="125">
        <f t="shared" si="52"/>
        <v>9.1086702973668316</v>
      </c>
      <c r="CG23" s="139">
        <f t="shared" si="53"/>
        <v>4.186191333831637</v>
      </c>
    </row>
    <row r="24" spans="1:85">
      <c r="A24" s="34" t="s">
        <v>23</v>
      </c>
      <c r="B24" s="25">
        <v>11.41</v>
      </c>
      <c r="C24" s="24">
        <v>78.19</v>
      </c>
      <c r="D24" s="24">
        <v>80.02</v>
      </c>
      <c r="E24" s="24">
        <v>87.14</v>
      </c>
      <c r="F24" s="24">
        <v>88.120555546372202</v>
      </c>
      <c r="G24" s="24">
        <v>7.46</v>
      </c>
      <c r="H24" s="24">
        <v>4.78</v>
      </c>
      <c r="I24" s="27">
        <v>1784992.514</v>
      </c>
      <c r="J24" s="113">
        <f t="shared" si="7"/>
        <v>16824.502203156098</v>
      </c>
      <c r="K24" s="24">
        <v>93.55</v>
      </c>
      <c r="L24" s="24">
        <v>1.44</v>
      </c>
      <c r="M24" s="24">
        <v>2.72</v>
      </c>
      <c r="N24" s="24">
        <v>2310750</v>
      </c>
      <c r="O24" s="135">
        <f t="shared" si="8"/>
        <v>26365657.5</v>
      </c>
      <c r="P24" s="116">
        <f t="shared" si="9"/>
        <v>7870.3214885406487</v>
      </c>
      <c r="Q24" s="88">
        <f t="shared" si="0"/>
        <v>106094.81888059394</v>
      </c>
      <c r="R24" s="88">
        <f t="shared" si="1"/>
        <v>42819.132426456941</v>
      </c>
      <c r="S24" s="104">
        <v>293603</v>
      </c>
      <c r="T24" s="35"/>
      <c r="U24" s="102">
        <v>2703494.5674999999</v>
      </c>
      <c r="V24" s="102">
        <f t="shared" si="10"/>
        <v>25481.871744770968</v>
      </c>
      <c r="W24" s="87">
        <v>2191444.9495000001</v>
      </c>
      <c r="X24" s="102">
        <v>3457700</v>
      </c>
      <c r="Y24" s="144">
        <f t="shared" si="11"/>
        <v>39452357</v>
      </c>
      <c r="Z24" s="109">
        <f t="shared" si="12"/>
        <v>11776.787021930975</v>
      </c>
      <c r="AA24" s="122">
        <v>62216.9</v>
      </c>
      <c r="AB24" s="123">
        <f t="shared" si="13"/>
        <v>709894.82900000003</v>
      </c>
      <c r="AC24" s="123">
        <f t="shared" si="14"/>
        <v>6691.1356887178645</v>
      </c>
      <c r="AD24" s="123">
        <f t="shared" si="15"/>
        <v>9192.4917351306376</v>
      </c>
      <c r="AE24" s="136">
        <f t="shared" si="16"/>
        <v>66.931074465293932</v>
      </c>
      <c r="AF24" s="36">
        <f t="shared" si="17"/>
        <v>1.865</v>
      </c>
      <c r="AG24" s="36">
        <f t="shared" si="18"/>
        <v>0.36</v>
      </c>
      <c r="AH24" s="36">
        <f t="shared" si="19"/>
        <v>1.1950000000000001</v>
      </c>
      <c r="AI24" s="36">
        <f t="shared" si="20"/>
        <v>0.68</v>
      </c>
      <c r="AJ24" s="36">
        <f t="shared" si="54"/>
        <v>156.63091246295349</v>
      </c>
      <c r="AK24" s="37">
        <f t="shared" si="21"/>
        <v>77.22550636483237</v>
      </c>
      <c r="AL24" s="36">
        <f t="shared" si="55"/>
        <v>564.46221273182687</v>
      </c>
      <c r="AM24" s="37">
        <f t="shared" si="22"/>
        <v>36.160062122943835</v>
      </c>
      <c r="AN24" s="36">
        <f t="shared" si="56"/>
        <v>115.04887394103505</v>
      </c>
      <c r="AO24" s="37">
        <f t="shared" si="23"/>
        <v>86.183742981220519</v>
      </c>
      <c r="AP24" s="37">
        <f t="shared" si="57"/>
        <v>174.24488393299694</v>
      </c>
      <c r="AQ24" s="37">
        <f t="shared" si="24"/>
        <v>55.603137013371217</v>
      </c>
      <c r="AR24" s="37">
        <f t="shared" si="25"/>
        <v>91.353082465972776</v>
      </c>
      <c r="AS24" s="40">
        <f t="shared" si="26"/>
        <v>8.3808976850447259</v>
      </c>
      <c r="AT24" s="41">
        <f t="shared" si="27"/>
        <v>0.67100862170093878</v>
      </c>
      <c r="AU24" s="41">
        <f t="shared" si="28"/>
        <v>67.10086217009389</v>
      </c>
      <c r="AV24" s="41">
        <f t="shared" si="29"/>
        <v>1.0234045274331756</v>
      </c>
      <c r="AW24" s="41">
        <f t="shared" si="58"/>
        <v>-0.93382298370131356</v>
      </c>
      <c r="AX24" s="41">
        <f t="shared" si="30"/>
        <v>102.34045274331756</v>
      </c>
      <c r="AY24" s="41">
        <f t="shared" si="59"/>
        <v>-0.933822983701317</v>
      </c>
      <c r="AZ24" s="41">
        <f t="shared" si="31"/>
        <v>0.89977505623592968</v>
      </c>
      <c r="BA24" s="41">
        <f t="shared" si="32"/>
        <v>3.5991002249437187</v>
      </c>
      <c r="BB24" s="37">
        <f t="shared" si="33"/>
        <v>88.073981234048134</v>
      </c>
      <c r="BC24" s="37">
        <f t="shared" si="34"/>
        <v>92.095463229817682</v>
      </c>
      <c r="BD24" s="42">
        <f t="shared" si="35"/>
        <v>4.3467297957897184</v>
      </c>
      <c r="BE24" s="42">
        <f t="shared" si="60"/>
        <v>1.1879162530077814</v>
      </c>
      <c r="BF24" s="42">
        <f t="shared" si="61"/>
        <v>4.7516650120311255</v>
      </c>
      <c r="BG24" s="42">
        <f t="shared" si="36"/>
        <v>4.4564815633775279</v>
      </c>
      <c r="BH24" s="42">
        <f t="shared" si="62"/>
        <v>0.67769842790239565</v>
      </c>
      <c r="BI24" s="42">
        <f t="shared" si="63"/>
        <v>2.7107937116095826</v>
      </c>
      <c r="BJ24" s="42">
        <f t="shared" si="37"/>
        <v>4.5147320257245891</v>
      </c>
      <c r="BK24" s="43">
        <f t="shared" si="38"/>
        <v>2.1259550310771784</v>
      </c>
      <c r="BL24" s="42">
        <f t="shared" si="39"/>
        <v>-0.39897329306030771</v>
      </c>
      <c r="BM24" s="42">
        <f t="shared" si="40"/>
        <v>4.2061968929277835</v>
      </c>
      <c r="BN24" s="42">
        <f t="shared" si="41"/>
        <v>2.3134841292666287E-2</v>
      </c>
      <c r="BO24" s="42">
        <f t="shared" si="64"/>
        <v>-0.9382104459751055</v>
      </c>
      <c r="BP24" s="42">
        <f t="shared" si="2"/>
        <v>4.6283050272807573</v>
      </c>
      <c r="BQ24" s="42">
        <f t="shared" si="65"/>
        <v>-0.93821044597515169</v>
      </c>
      <c r="BR24" s="42">
        <f t="shared" si="3"/>
        <v>4.4675160206892963</v>
      </c>
      <c r="BS24" s="42">
        <f t="shared" si="4"/>
        <v>4.4787058263442763</v>
      </c>
      <c r="BT24" s="42">
        <f t="shared" si="5"/>
        <v>4.4781771571328486</v>
      </c>
      <c r="BU24" s="42">
        <f t="shared" si="42"/>
        <v>14.394924779349548</v>
      </c>
      <c r="BV24" s="42">
        <f t="shared" si="43"/>
        <v>14.810055778369961</v>
      </c>
      <c r="BW24" s="42">
        <f t="shared" si="6"/>
        <v>4.5384960527200988</v>
      </c>
      <c r="BX24" s="42">
        <f t="shared" si="44"/>
        <v>15.056114186111996</v>
      </c>
      <c r="BY24" s="142">
        <f t="shared" si="45"/>
        <v>17.490604349985979</v>
      </c>
      <c r="BZ24" s="82">
        <f t="shared" si="46"/>
        <v>4.5228256828711988</v>
      </c>
      <c r="CA24" s="117">
        <f t="shared" si="47"/>
        <v>10.145722566359009</v>
      </c>
      <c r="CB24" s="117">
        <f t="shared" si="48"/>
        <v>9.3738856714401884</v>
      </c>
      <c r="CC24" s="117">
        <f t="shared" si="49"/>
        <v>9.7305915673385961</v>
      </c>
      <c r="CD24" s="117">
        <f t="shared" si="50"/>
        <v>8.9708541904552153</v>
      </c>
      <c r="CE24" s="125">
        <f t="shared" si="51"/>
        <v>8.8085388978654731</v>
      </c>
      <c r="CF24" s="125">
        <f t="shared" si="52"/>
        <v>9.1261423140867048</v>
      </c>
      <c r="CG24" s="139">
        <f t="shared" si="53"/>
        <v>4.2036633505515102</v>
      </c>
    </row>
    <row r="25" spans="1:85">
      <c r="A25" s="34" t="s">
        <v>24</v>
      </c>
      <c r="B25" s="25">
        <v>11.26</v>
      </c>
      <c r="C25" s="24">
        <v>79.739999999999995</v>
      </c>
      <c r="D25" s="24">
        <v>80.739999999999995</v>
      </c>
      <c r="E25" s="24">
        <v>90.7</v>
      </c>
      <c r="F25" s="24">
        <v>89.259220905936701</v>
      </c>
      <c r="G25" s="24">
        <v>8.52</v>
      </c>
      <c r="H25" s="24">
        <v>5.33</v>
      </c>
      <c r="I25" s="27">
        <v>1811190.1025</v>
      </c>
      <c r="J25" s="113">
        <f t="shared" si="7"/>
        <v>17022.907227929925</v>
      </c>
      <c r="K25" s="24">
        <v>94.36</v>
      </c>
      <c r="L25" s="24">
        <v>1.94</v>
      </c>
      <c r="M25" s="24">
        <v>3.32</v>
      </c>
      <c r="N25" s="24">
        <v>2334450</v>
      </c>
      <c r="O25" s="135">
        <f t="shared" si="8"/>
        <v>26285907</v>
      </c>
      <c r="P25" s="116">
        <f t="shared" si="9"/>
        <v>7931.2957388544992</v>
      </c>
      <c r="Q25" s="88">
        <f>Q26/((1/4)*Q27/Q26+(1/4)*Q28/Q27+(1/4)*Q29/Q28+(1/4)*Q30/Q29)</f>
        <v>106397.22570586143</v>
      </c>
      <c r="R25" s="88">
        <f>R26/((1/4)*R27/R26+(1/4)*R28/R27+(1/4)*R29/R28+(1/4)*R30/R29)</f>
        <v>43168.11594048782</v>
      </c>
      <c r="S25" s="104">
        <v>294334</v>
      </c>
      <c r="T25" s="35"/>
      <c r="U25" s="102">
        <v>2744494.4424999999</v>
      </c>
      <c r="V25" s="102">
        <f t="shared" si="10"/>
        <v>25794.793278607129</v>
      </c>
      <c r="W25" s="87">
        <v>2265166.9557500002</v>
      </c>
      <c r="X25" s="102">
        <v>3487600</v>
      </c>
      <c r="Y25" s="144">
        <f t="shared" si="11"/>
        <v>39270376</v>
      </c>
      <c r="Z25" s="109">
        <f t="shared" si="12"/>
        <v>11849.123784544088</v>
      </c>
      <c r="AA25" s="122">
        <v>64148.3</v>
      </c>
      <c r="AB25" s="123">
        <f t="shared" si="13"/>
        <v>722309.85800000001</v>
      </c>
      <c r="AC25" s="123">
        <f t="shared" si="14"/>
        <v>6788.8034975352548</v>
      </c>
      <c r="AD25" s="123">
        <f t="shared" si="15"/>
        <v>9230.2618190861285</v>
      </c>
      <c r="AE25" s="136">
        <f t="shared" si="16"/>
        <v>67.206080674124593</v>
      </c>
      <c r="AF25" s="36">
        <f t="shared" si="17"/>
        <v>2.13</v>
      </c>
      <c r="AG25" s="36">
        <f t="shared" si="18"/>
        <v>0.48499999999999999</v>
      </c>
      <c r="AH25" s="36">
        <f t="shared" si="19"/>
        <v>1.3325</v>
      </c>
      <c r="AI25" s="36">
        <f t="shared" si="20"/>
        <v>0.83</v>
      </c>
      <c r="AJ25" s="36">
        <f t="shared" si="54"/>
        <v>158.71801937152236</v>
      </c>
      <c r="AK25" s="37">
        <f t="shared" si="21"/>
        <v>78.254536237143768</v>
      </c>
      <c r="AL25" s="36">
        <f t="shared" si="55"/>
        <v>594.54804867043322</v>
      </c>
      <c r="AM25" s="37">
        <f t="shared" si="22"/>
        <v>38.087393434096732</v>
      </c>
      <c r="AN25" s="36">
        <f t="shared" si="56"/>
        <v>116.00377959474564</v>
      </c>
      <c r="AO25" s="37">
        <f t="shared" si="23"/>
        <v>86.899068047964647</v>
      </c>
      <c r="AP25" s="37">
        <f t="shared" si="57"/>
        <v>180.02981407957242</v>
      </c>
      <c r="AQ25" s="37">
        <f t="shared" si="24"/>
        <v>57.449161162215134</v>
      </c>
      <c r="AR25" s="37">
        <f t="shared" si="25"/>
        <v>90.152121697357884</v>
      </c>
      <c r="AS25" s="40">
        <f t="shared" si="26"/>
        <v>8.2297055079758543</v>
      </c>
      <c r="AT25" s="41">
        <f t="shared" si="27"/>
        <v>0.65890356348885948</v>
      </c>
      <c r="AU25" s="41">
        <f t="shared" si="28"/>
        <v>65.890356348885931</v>
      </c>
      <c r="AV25" s="41">
        <f t="shared" si="29"/>
        <v>1.0125407574617507</v>
      </c>
      <c r="AW25" s="41">
        <f t="shared" si="58"/>
        <v>-1.0615323344985172</v>
      </c>
      <c r="AX25" s="41">
        <f t="shared" si="30"/>
        <v>101.25407574617506</v>
      </c>
      <c r="AY25" s="41">
        <f t="shared" si="59"/>
        <v>-1.0615323344985208</v>
      </c>
      <c r="AZ25" s="41">
        <f t="shared" si="31"/>
        <v>1.6844191231112138</v>
      </c>
      <c r="BA25" s="41">
        <f t="shared" si="32"/>
        <v>6.7376764924448551</v>
      </c>
      <c r="BB25" s="37">
        <f t="shared" si="33"/>
        <v>89.366606216970794</v>
      </c>
      <c r="BC25" s="37">
        <f t="shared" si="34"/>
        <v>93.04003208345685</v>
      </c>
      <c r="BD25" s="42">
        <f t="shared" si="35"/>
        <v>4.3599667988217137</v>
      </c>
      <c r="BE25" s="42">
        <f t="shared" si="60"/>
        <v>1.3237003031995265</v>
      </c>
      <c r="BF25" s="42">
        <f t="shared" si="61"/>
        <v>5.2948012127981059</v>
      </c>
      <c r="BG25" s="42">
        <f t="shared" si="36"/>
        <v>4.4647473077945605</v>
      </c>
      <c r="BH25" s="42">
        <f t="shared" si="62"/>
        <v>0.82657444170326499</v>
      </c>
      <c r="BI25" s="42">
        <f t="shared" si="63"/>
        <v>3.30629776681306</v>
      </c>
      <c r="BJ25" s="42">
        <f t="shared" si="37"/>
        <v>4.5014984845621493</v>
      </c>
      <c r="BK25" s="43">
        <f t="shared" si="38"/>
        <v>2.1077502312997756</v>
      </c>
      <c r="BL25" s="42">
        <f t="shared" si="39"/>
        <v>-0.41717809283771051</v>
      </c>
      <c r="BM25" s="42">
        <f t="shared" si="40"/>
        <v>4.1879920931503802</v>
      </c>
      <c r="BN25" s="42">
        <f t="shared" si="41"/>
        <v>1.2462773471585756E-2</v>
      </c>
      <c r="BO25" s="42">
        <f t="shared" si="64"/>
        <v>-1.0672067821080531</v>
      </c>
      <c r="BP25" s="42">
        <f t="shared" si="2"/>
        <v>4.6176329594596774</v>
      </c>
      <c r="BQ25" s="42">
        <f t="shared" si="65"/>
        <v>-1.0672067821079878</v>
      </c>
      <c r="BR25" s="42">
        <f t="shared" si="3"/>
        <v>4.5075573571210912</v>
      </c>
      <c r="BS25" s="42">
        <f t="shared" si="4"/>
        <v>4.491544730795753</v>
      </c>
      <c r="BT25" s="42">
        <f t="shared" si="5"/>
        <v>4.4927470801502718</v>
      </c>
      <c r="BU25" s="42">
        <f t="shared" si="42"/>
        <v>14.40949470236697</v>
      </c>
      <c r="BV25" s="42">
        <f t="shared" si="43"/>
        <v>14.825107442011022</v>
      </c>
      <c r="BW25" s="42">
        <f t="shared" si="6"/>
        <v>4.547117254539474</v>
      </c>
      <c r="BX25" s="42">
        <f t="shared" si="44"/>
        <v>15.064724378535796</v>
      </c>
      <c r="BY25" s="142">
        <f t="shared" si="45"/>
        <v>17.485981001247342</v>
      </c>
      <c r="BZ25" s="82">
        <f t="shared" si="46"/>
        <v>4.5330298530454405</v>
      </c>
      <c r="CA25" s="117">
        <f t="shared" si="47"/>
        <v>10.157927939636448</v>
      </c>
      <c r="CB25" s="117">
        <f t="shared" si="48"/>
        <v>9.3800092015968488</v>
      </c>
      <c r="CC25" s="117">
        <f t="shared" si="49"/>
        <v>9.7423151999923956</v>
      </c>
      <c r="CD25" s="117">
        <f t="shared" si="50"/>
        <v>8.9785716983623178</v>
      </c>
      <c r="CE25" s="125">
        <f t="shared" si="51"/>
        <v>8.8230299896398989</v>
      </c>
      <c r="CF25" s="125">
        <f t="shared" si="52"/>
        <v>9.1302426931927592</v>
      </c>
      <c r="CG25" s="139">
        <f t="shared" si="53"/>
        <v>4.2077637296575645</v>
      </c>
    </row>
    <row r="26" spans="1:85">
      <c r="A26" s="34" t="s">
        <v>25</v>
      </c>
      <c r="B26" s="25">
        <v>11.29</v>
      </c>
      <c r="C26" s="24">
        <v>80.400000000000006</v>
      </c>
      <c r="D26" s="24">
        <v>82.1</v>
      </c>
      <c r="E26" s="24">
        <v>88.27</v>
      </c>
      <c r="F26" s="24">
        <v>89.0629098139745</v>
      </c>
      <c r="G26" s="24">
        <v>9.4</v>
      </c>
      <c r="H26" s="24">
        <v>4.3899999999999997</v>
      </c>
      <c r="I26" s="27">
        <v>1831786.0647499999</v>
      </c>
      <c r="J26" s="113">
        <f t="shared" si="7"/>
        <v>17167.349839699891</v>
      </c>
      <c r="K26" s="24">
        <v>95.36</v>
      </c>
      <c r="L26" s="24">
        <v>2.4700000000000002</v>
      </c>
      <c r="M26" s="24">
        <v>3.04</v>
      </c>
      <c r="N26" s="24">
        <v>2352300</v>
      </c>
      <c r="O26" s="135">
        <f t="shared" si="8"/>
        <v>26557466.999999996</v>
      </c>
      <c r="P26" s="116">
        <f t="shared" si="9"/>
        <v>7975.0607715700935</v>
      </c>
      <c r="Q26" s="108">
        <v>106701.738</v>
      </c>
      <c r="R26" s="65">
        <v>43455.608999999997</v>
      </c>
      <c r="S26" s="104">
        <v>294957</v>
      </c>
      <c r="T26" s="35"/>
      <c r="U26" s="102">
        <v>2762263.9725000001</v>
      </c>
      <c r="V26" s="102">
        <f t="shared" si="10"/>
        <v>25887.713023943437</v>
      </c>
      <c r="W26" s="87">
        <v>2286963.4297500001</v>
      </c>
      <c r="X26" s="102">
        <v>3524775</v>
      </c>
      <c r="Y26" s="144">
        <f t="shared" si="11"/>
        <v>39794709.75</v>
      </c>
      <c r="Z26" s="109">
        <f t="shared" si="12"/>
        <v>11950.131714114261</v>
      </c>
      <c r="AA26" s="122">
        <v>64061.1</v>
      </c>
      <c r="AB26" s="123">
        <f t="shared" si="13"/>
        <v>723249.8189999999</v>
      </c>
      <c r="AC26" s="123">
        <f t="shared" si="14"/>
        <v>6778.2384106995514</v>
      </c>
      <c r="AD26" s="123">
        <f t="shared" si="15"/>
        <v>9141.9406057634696</v>
      </c>
      <c r="AE26" s="136">
        <f t="shared" si="16"/>
        <v>66.563008711038407</v>
      </c>
      <c r="AF26" s="36">
        <f t="shared" si="17"/>
        <v>2.35</v>
      </c>
      <c r="AG26" s="36">
        <f t="shared" si="18"/>
        <v>0.61750000000000005</v>
      </c>
      <c r="AH26" s="36">
        <f t="shared" si="19"/>
        <v>1.0974999999999999</v>
      </c>
      <c r="AI26" s="36">
        <f t="shared" si="20"/>
        <v>0.76</v>
      </c>
      <c r="AJ26" s="36">
        <f t="shared" si="54"/>
        <v>160.4599496341248</v>
      </c>
      <c r="AK26" s="37">
        <f t="shared" si="21"/>
        <v>79.113379772346406</v>
      </c>
      <c r="AL26" s="36">
        <f t="shared" si="55"/>
        <v>620.64870800706524</v>
      </c>
      <c r="AM26" s="37">
        <f t="shared" si="22"/>
        <v>39.759430005853581</v>
      </c>
      <c r="AN26" s="36">
        <f t="shared" si="56"/>
        <v>116.88540831966571</v>
      </c>
      <c r="AO26" s="37">
        <f t="shared" si="23"/>
        <v>87.559500965129175</v>
      </c>
      <c r="AP26" s="37">
        <f t="shared" si="57"/>
        <v>185.50272042759141</v>
      </c>
      <c r="AQ26" s="37">
        <f t="shared" si="24"/>
        <v>59.195615661546476</v>
      </c>
      <c r="AR26" s="37">
        <f t="shared" si="25"/>
        <v>90.392313851080857</v>
      </c>
      <c r="AS26" s="40">
        <f t="shared" si="26"/>
        <v>8.2240849691029734</v>
      </c>
      <c r="AT26" s="41">
        <f t="shared" si="27"/>
        <v>0.65845356037653902</v>
      </c>
      <c r="AU26" s="41">
        <f t="shared" si="28"/>
        <v>65.8453560376539</v>
      </c>
      <c r="AV26" s="41">
        <f t="shared" si="29"/>
        <v>1.0211442786069651</v>
      </c>
      <c r="AW26" s="41">
        <f t="shared" si="58"/>
        <v>0.8496962795632903</v>
      </c>
      <c r="AX26" s="41">
        <f t="shared" si="30"/>
        <v>102.11442786069651</v>
      </c>
      <c r="AY26" s="41">
        <f t="shared" si="59"/>
        <v>0.84969627956329208</v>
      </c>
      <c r="AZ26" s="41">
        <f t="shared" si="31"/>
        <v>1.0353227771010998</v>
      </c>
      <c r="BA26" s="41">
        <f t="shared" si="32"/>
        <v>4.1412911084043991</v>
      </c>
      <c r="BB26" s="37">
        <f t="shared" si="33"/>
        <v>90.382839270317731</v>
      </c>
      <c r="BC26" s="37">
        <f t="shared" si="34"/>
        <v>93.751447865628109</v>
      </c>
      <c r="BD26" s="42">
        <f t="shared" si="35"/>
        <v>4.3708820105622195</v>
      </c>
      <c r="BE26" s="42">
        <f t="shared" si="60"/>
        <v>1.0915211740505804</v>
      </c>
      <c r="BF26" s="42">
        <f t="shared" si="61"/>
        <v>4.3660846962023214</v>
      </c>
      <c r="BG26" s="42">
        <f t="shared" si="36"/>
        <v>4.4723185732908783</v>
      </c>
      <c r="BH26" s="42">
        <f t="shared" si="62"/>
        <v>0.75712654963178139</v>
      </c>
      <c r="BI26" s="42">
        <f t="shared" si="63"/>
        <v>3.0285061985271255</v>
      </c>
      <c r="BJ26" s="42">
        <f t="shared" si="37"/>
        <v>4.5041592400121759</v>
      </c>
      <c r="BK26" s="43">
        <f t="shared" si="38"/>
        <v>2.1070670405056147</v>
      </c>
      <c r="BL26" s="42">
        <f t="shared" si="39"/>
        <v>-0.41786128363187164</v>
      </c>
      <c r="BM26" s="42">
        <f t="shared" si="40"/>
        <v>4.1873089023562198</v>
      </c>
      <c r="BN26" s="42">
        <f t="shared" si="41"/>
        <v>2.0923840273461784E-2</v>
      </c>
      <c r="BO26" s="42">
        <f t="shared" si="64"/>
        <v>0.84610668018760271</v>
      </c>
      <c r="BP26" s="42">
        <f t="shared" si="2"/>
        <v>4.6260940262615531</v>
      </c>
      <c r="BQ26" s="42">
        <f t="shared" si="65"/>
        <v>0.84610668018756385</v>
      </c>
      <c r="BR26" s="42">
        <f t="shared" si="3"/>
        <v>4.4804002990321417</v>
      </c>
      <c r="BS26" s="42">
        <f t="shared" si="4"/>
        <v>4.489342971872448</v>
      </c>
      <c r="BT26" s="42">
        <f t="shared" si="5"/>
        <v>4.5040544182973745</v>
      </c>
      <c r="BU26" s="42">
        <f t="shared" si="42"/>
        <v>14.420802040514074</v>
      </c>
      <c r="BV26" s="42">
        <f t="shared" si="43"/>
        <v>14.831561181338952</v>
      </c>
      <c r="BW26" s="42">
        <f t="shared" si="6"/>
        <v>4.5576592033170398</v>
      </c>
      <c r="BX26" s="42">
        <f t="shared" si="44"/>
        <v>15.075327162404065</v>
      </c>
      <c r="BY26" s="142">
        <f t="shared" si="45"/>
        <v>17.499244540565634</v>
      </c>
      <c r="BZ26" s="82">
        <f t="shared" si="46"/>
        <v>4.5406471086312976</v>
      </c>
      <c r="CA26" s="117">
        <f t="shared" si="47"/>
        <v>10.161523734504108</v>
      </c>
      <c r="CB26" s="117">
        <f t="shared" si="48"/>
        <v>9.388497579400525</v>
      </c>
      <c r="CC26" s="117">
        <f t="shared" si="49"/>
        <v>9.7507645936792304</v>
      </c>
      <c r="CD26" s="117">
        <f t="shared" si="50"/>
        <v>8.9840745478835835</v>
      </c>
      <c r="CE26" s="125">
        <f t="shared" si="51"/>
        <v>8.8214725257442606</v>
      </c>
      <c r="CF26" s="125">
        <f t="shared" si="52"/>
        <v>9.1206279620168846</v>
      </c>
      <c r="CG26" s="139">
        <f t="shared" si="53"/>
        <v>4.1981489984816891</v>
      </c>
    </row>
    <row r="27" spans="1:85">
      <c r="A27" s="34" t="s">
        <v>26</v>
      </c>
      <c r="B27" s="25">
        <v>10.84</v>
      </c>
      <c r="C27" s="24">
        <v>83.38</v>
      </c>
      <c r="D27" s="24">
        <v>82.95</v>
      </c>
      <c r="E27" s="24">
        <v>91.02</v>
      </c>
      <c r="F27" s="24">
        <v>90.667270592734994</v>
      </c>
      <c r="G27" s="24">
        <v>10.039999999999999</v>
      </c>
      <c r="H27" s="24">
        <v>4.51</v>
      </c>
      <c r="I27" s="27">
        <v>1829273.55825</v>
      </c>
      <c r="J27" s="113">
        <f t="shared" si="7"/>
        <v>17096.051311605625</v>
      </c>
      <c r="K27" s="24">
        <v>95.86</v>
      </c>
      <c r="L27" s="24">
        <v>2.94</v>
      </c>
      <c r="M27" s="24">
        <v>2.94</v>
      </c>
      <c r="N27" s="24">
        <v>2377875</v>
      </c>
      <c r="O27" s="135">
        <f t="shared" si="8"/>
        <v>25776165</v>
      </c>
      <c r="P27" s="116">
        <f t="shared" si="9"/>
        <v>8044.5586424347402</v>
      </c>
      <c r="Q27" s="108">
        <v>106999.77</v>
      </c>
      <c r="R27" s="65">
        <v>43527.777000000002</v>
      </c>
      <c r="S27" s="104">
        <v>295588</v>
      </c>
      <c r="T27" s="35"/>
      <c r="U27" s="102">
        <v>2762854.3574999999</v>
      </c>
      <c r="V27" s="102">
        <f t="shared" si="10"/>
        <v>25821.124265033464</v>
      </c>
      <c r="W27" s="87">
        <v>2315227.6809999999</v>
      </c>
      <c r="X27" s="102">
        <v>3543175</v>
      </c>
      <c r="Y27" s="144">
        <f t="shared" si="11"/>
        <v>38408017</v>
      </c>
      <c r="Z27" s="109">
        <f t="shared" si="12"/>
        <v>11986.870238304668</v>
      </c>
      <c r="AA27" s="122">
        <v>65556.7</v>
      </c>
      <c r="AB27" s="123">
        <f t="shared" si="13"/>
        <v>710634.62799999991</v>
      </c>
      <c r="AC27" s="123">
        <f t="shared" si="14"/>
        <v>6641.4593975295447</v>
      </c>
      <c r="AD27" s="123">
        <f t="shared" si="15"/>
        <v>8882.3351655187398</v>
      </c>
      <c r="AE27" s="136">
        <f t="shared" si="16"/>
        <v>64.672806189973159</v>
      </c>
      <c r="AF27" s="36">
        <f t="shared" si="17"/>
        <v>2.5099999999999998</v>
      </c>
      <c r="AG27" s="36">
        <f t="shared" si="18"/>
        <v>0.73499999999999999</v>
      </c>
      <c r="AH27" s="36">
        <f t="shared" si="19"/>
        <v>1.1274999999999999</v>
      </c>
      <c r="AI27" s="36">
        <f t="shared" si="20"/>
        <v>0.73499999999999999</v>
      </c>
      <c r="AJ27" s="36">
        <f t="shared" si="54"/>
        <v>162.26913556624953</v>
      </c>
      <c r="AK27" s="37">
        <f t="shared" si="21"/>
        <v>80.005383129279608</v>
      </c>
      <c r="AL27" s="36">
        <f t="shared" si="55"/>
        <v>648.63996473818383</v>
      </c>
      <c r="AM27" s="37">
        <f t="shared" si="22"/>
        <v>41.552580299117572</v>
      </c>
      <c r="AN27" s="36">
        <f t="shared" si="56"/>
        <v>117.74451607081525</v>
      </c>
      <c r="AO27" s="37">
        <f t="shared" si="23"/>
        <v>88.203063297222869</v>
      </c>
      <c r="AP27" s="37">
        <f t="shared" si="57"/>
        <v>190.95650040816261</v>
      </c>
      <c r="AQ27" s="37">
        <f t="shared" si="24"/>
        <v>60.93596676199595</v>
      </c>
      <c r="AR27" s="37">
        <f t="shared" si="25"/>
        <v>86.789431545236184</v>
      </c>
      <c r="AS27" s="40">
        <f t="shared" si="26"/>
        <v>7.8656396963829414</v>
      </c>
      <c r="AT27" s="41">
        <f t="shared" si="27"/>
        <v>0.62975497969439076</v>
      </c>
      <c r="AU27" s="41">
        <f t="shared" si="28"/>
        <v>62.975497969439083</v>
      </c>
      <c r="AV27" s="41">
        <f t="shared" si="29"/>
        <v>0.9948428879827298</v>
      </c>
      <c r="AW27" s="41">
        <f t="shared" si="58"/>
        <v>-2.5756782048581233</v>
      </c>
      <c r="AX27" s="41">
        <f t="shared" si="30"/>
        <v>99.484288798272985</v>
      </c>
      <c r="AY27" s="41">
        <f t="shared" si="59"/>
        <v>-2.5756782048581162</v>
      </c>
      <c r="AZ27" s="41">
        <f t="shared" si="31"/>
        <v>0.952380952380949</v>
      </c>
      <c r="BA27" s="41">
        <f t="shared" si="32"/>
        <v>3.809523809523796</v>
      </c>
      <c r="BB27" s="37">
        <f t="shared" si="33"/>
        <v>90.258868750219861</v>
      </c>
      <c r="BC27" s="37">
        <f t="shared" si="34"/>
        <v>94.770745267814661</v>
      </c>
      <c r="BD27" s="42">
        <f t="shared" si="35"/>
        <v>4.3820939215260655</v>
      </c>
      <c r="BE27" s="42">
        <f t="shared" si="60"/>
        <v>1.1211910963845995</v>
      </c>
      <c r="BF27" s="42">
        <f t="shared" si="61"/>
        <v>4.4847643855383978</v>
      </c>
      <c r="BG27" s="42">
        <f t="shared" si="36"/>
        <v>4.4796416936706596</v>
      </c>
      <c r="BH27" s="42">
        <f t="shared" si="62"/>
        <v>0.73231203797812228</v>
      </c>
      <c r="BI27" s="42">
        <f t="shared" si="63"/>
        <v>2.9292481519124891</v>
      </c>
      <c r="BJ27" s="42">
        <f t="shared" si="37"/>
        <v>4.4634848578621051</v>
      </c>
      <c r="BK27" s="43">
        <f t="shared" si="38"/>
        <v>2.0625038677714791</v>
      </c>
      <c r="BL27" s="42">
        <f t="shared" si="39"/>
        <v>-0.46242445636600721</v>
      </c>
      <c r="BM27" s="42">
        <f t="shared" si="40"/>
        <v>4.1427457296220842</v>
      </c>
      <c r="BN27" s="42">
        <f t="shared" si="41"/>
        <v>-5.1704558161972114E-3</v>
      </c>
      <c r="BO27" s="42">
        <f t="shared" si="64"/>
        <v>-2.6094296089658995</v>
      </c>
      <c r="BP27" s="42">
        <f t="shared" si="2"/>
        <v>4.599999730171894</v>
      </c>
      <c r="BQ27" s="42">
        <f t="shared" si="65"/>
        <v>-2.6094296089659075</v>
      </c>
      <c r="BR27" s="42">
        <f t="shared" si="3"/>
        <v>4.5110792625884955</v>
      </c>
      <c r="BS27" s="42">
        <f t="shared" si="4"/>
        <v>4.5071964385549865</v>
      </c>
      <c r="BT27" s="42">
        <f t="shared" si="5"/>
        <v>4.5026818610854349</v>
      </c>
      <c r="BU27" s="42">
        <f t="shared" si="42"/>
        <v>14.419429483302133</v>
      </c>
      <c r="BV27" s="42">
        <f t="shared" si="43"/>
        <v>14.831774890789857</v>
      </c>
      <c r="BW27" s="42">
        <f t="shared" si="6"/>
        <v>4.562888793731485</v>
      </c>
      <c r="BX27" s="42">
        <f t="shared" si="44"/>
        <v>15.080533775797436</v>
      </c>
      <c r="BY27" s="142">
        <f t="shared" si="45"/>
        <v>17.463776771808938</v>
      </c>
      <c r="BZ27" s="82">
        <f t="shared" si="46"/>
        <v>4.5514607674146168</v>
      </c>
      <c r="CA27" s="117">
        <f t="shared" si="47"/>
        <v>10.158948205862972</v>
      </c>
      <c r="CB27" s="117">
        <f t="shared" si="48"/>
        <v>9.3915671829465932</v>
      </c>
      <c r="CC27" s="117">
        <f t="shared" si="49"/>
        <v>9.7466027983752479</v>
      </c>
      <c r="CD27" s="117">
        <f t="shared" si="50"/>
        <v>8.992751196819599</v>
      </c>
      <c r="CE27" s="125">
        <f t="shared" si="51"/>
        <v>8.8010870071050338</v>
      </c>
      <c r="CF27" s="125">
        <f t="shared" si="52"/>
        <v>9.0918197705058539</v>
      </c>
      <c r="CG27" s="139">
        <f t="shared" si="53"/>
        <v>4.1693408069706583</v>
      </c>
    </row>
    <row r="28" spans="1:85">
      <c r="A28" s="34" t="s">
        <v>27</v>
      </c>
      <c r="B28" s="25">
        <v>10.84</v>
      </c>
      <c r="C28" s="24">
        <v>85.92</v>
      </c>
      <c r="D28" s="24">
        <v>83.74</v>
      </c>
      <c r="E28" s="24">
        <v>90.11</v>
      </c>
      <c r="F28" s="24">
        <v>91.120929744398296</v>
      </c>
      <c r="G28" s="24">
        <v>9.8800000000000008</v>
      </c>
      <c r="H28" s="24">
        <v>3.97</v>
      </c>
      <c r="I28" s="27">
        <v>1860326.0662499999</v>
      </c>
      <c r="J28" s="113">
        <f t="shared" si="7"/>
        <v>17336.624188323407</v>
      </c>
      <c r="K28" s="24">
        <v>96.67</v>
      </c>
      <c r="L28" s="24">
        <v>3.46</v>
      </c>
      <c r="M28" s="24">
        <v>3.83</v>
      </c>
      <c r="N28" s="24">
        <v>2396300</v>
      </c>
      <c r="O28" s="135">
        <f t="shared" si="8"/>
        <v>25975892</v>
      </c>
      <c r="P28" s="116">
        <f t="shared" si="9"/>
        <v>8086.319767834244</v>
      </c>
      <c r="Q28" s="108">
        <v>107306.13099999999</v>
      </c>
      <c r="R28" s="65">
        <v>44417.29</v>
      </c>
      <c r="S28" s="104">
        <v>296340</v>
      </c>
      <c r="T28" s="35"/>
      <c r="U28" s="102">
        <v>2796225.7250000001</v>
      </c>
      <c r="V28" s="102">
        <f t="shared" si="10"/>
        <v>26058.396653961929</v>
      </c>
      <c r="W28" s="87">
        <v>2383424.4819999998</v>
      </c>
      <c r="X28" s="102">
        <v>3572950</v>
      </c>
      <c r="Y28" s="144">
        <f t="shared" si="11"/>
        <v>38730778</v>
      </c>
      <c r="Z28" s="109">
        <f t="shared" si="12"/>
        <v>12056.927853141662</v>
      </c>
      <c r="AA28" s="122">
        <v>69935.7</v>
      </c>
      <c r="AB28" s="123">
        <f t="shared" si="13"/>
        <v>758102.98800000001</v>
      </c>
      <c r="AC28" s="123">
        <f t="shared" si="14"/>
        <v>7064.861820430373</v>
      </c>
      <c r="AD28" s="123">
        <f t="shared" si="15"/>
        <v>9382.5281500164747</v>
      </c>
      <c r="AE28" s="136">
        <f t="shared" si="16"/>
        <v>68.314740809777277</v>
      </c>
      <c r="AF28" s="36">
        <f t="shared" si="17"/>
        <v>2.4700000000000002</v>
      </c>
      <c r="AG28" s="36">
        <f t="shared" si="18"/>
        <v>0.86499999999999999</v>
      </c>
      <c r="AH28" s="36">
        <f t="shared" si="19"/>
        <v>0.99250000000000005</v>
      </c>
      <c r="AI28" s="36">
        <f t="shared" si="20"/>
        <v>0.95750000000000002</v>
      </c>
      <c r="AJ28" s="36">
        <f t="shared" si="54"/>
        <v>163.87965673674455</v>
      </c>
      <c r="AK28" s="37">
        <f t="shared" si="21"/>
        <v>80.799436556837705</v>
      </c>
      <c r="AL28" s="36">
        <f t="shared" si="55"/>
        <v>674.39097133828977</v>
      </c>
      <c r="AM28" s="37">
        <f t="shared" si="22"/>
        <v>43.202217736992552</v>
      </c>
      <c r="AN28" s="36">
        <f t="shared" si="56"/>
        <v>118.8719198121933</v>
      </c>
      <c r="AO28" s="37">
        <f t="shared" si="23"/>
        <v>89.047607628293775</v>
      </c>
      <c r="AP28" s="37">
        <f t="shared" si="57"/>
        <v>198.27013437379523</v>
      </c>
      <c r="AQ28" s="37">
        <f t="shared" si="24"/>
        <v>63.269814288980385</v>
      </c>
      <c r="AR28" s="37">
        <f t="shared" si="25"/>
        <v>86.789431545236184</v>
      </c>
      <c r="AS28" s="40">
        <f t="shared" si="26"/>
        <v>7.8629137772367335</v>
      </c>
      <c r="AT28" s="41">
        <f t="shared" si="27"/>
        <v>0.62953673156418988</v>
      </c>
      <c r="AU28" s="41">
        <f t="shared" si="28"/>
        <v>62.953673156419001</v>
      </c>
      <c r="AV28" s="41">
        <f t="shared" si="29"/>
        <v>0.97462756052141519</v>
      </c>
      <c r="AW28" s="41">
        <f t="shared" si="58"/>
        <v>-2.0320120599450409</v>
      </c>
      <c r="AX28" s="41">
        <f t="shared" si="30"/>
        <v>97.462756052141515</v>
      </c>
      <c r="AY28" s="41">
        <f t="shared" si="59"/>
        <v>-2.0320120599450506</v>
      </c>
      <c r="AZ28" s="41">
        <f t="shared" si="31"/>
        <v>1.3135896823501358</v>
      </c>
      <c r="BA28" s="41">
        <f t="shared" si="32"/>
        <v>5.2543587294005434</v>
      </c>
      <c r="BB28" s="37">
        <f t="shared" si="33"/>
        <v>91.791042126529106</v>
      </c>
      <c r="BC28" s="37">
        <f t="shared" si="34"/>
        <v>95.505077804873793</v>
      </c>
      <c r="BD28" s="42">
        <f t="shared" si="35"/>
        <v>4.3919699921962723</v>
      </c>
      <c r="BE28" s="42">
        <f t="shared" si="60"/>
        <v>0.98760706702067935</v>
      </c>
      <c r="BF28" s="42">
        <f t="shared" si="61"/>
        <v>3.9504282680827174</v>
      </c>
      <c r="BG28" s="42">
        <f t="shared" si="36"/>
        <v>4.4891711438867885</v>
      </c>
      <c r="BH28" s="42">
        <f t="shared" si="62"/>
        <v>0.95294502161289429</v>
      </c>
      <c r="BI28" s="42">
        <f t="shared" si="63"/>
        <v>3.8117800864515772</v>
      </c>
      <c r="BJ28" s="42">
        <f t="shared" si="37"/>
        <v>4.4634848578621051</v>
      </c>
      <c r="BK28" s="43">
        <f t="shared" si="38"/>
        <v>2.0621572473174021</v>
      </c>
      <c r="BL28" s="42">
        <f t="shared" si="39"/>
        <v>-0.46277107682008434</v>
      </c>
      <c r="BM28" s="42">
        <f t="shared" si="40"/>
        <v>4.1423991091680072</v>
      </c>
      <c r="BN28" s="42">
        <f t="shared" si="41"/>
        <v>-2.5699870169557368E-2</v>
      </c>
      <c r="BO28" s="42">
        <f t="shared" si="64"/>
        <v>-2.0529414353360158</v>
      </c>
      <c r="BP28" s="42">
        <f t="shared" si="2"/>
        <v>4.5794703158185337</v>
      </c>
      <c r="BQ28" s="42">
        <f t="shared" si="65"/>
        <v>-2.0529414353360309</v>
      </c>
      <c r="BR28" s="42">
        <f t="shared" si="3"/>
        <v>4.5010311462469463</v>
      </c>
      <c r="BS28" s="42">
        <f t="shared" si="4"/>
        <v>4.512187522603095</v>
      </c>
      <c r="BT28" s="42">
        <f t="shared" si="5"/>
        <v>4.5195147125441419</v>
      </c>
      <c r="BU28" s="42">
        <f t="shared" si="42"/>
        <v>14.436262334760841</v>
      </c>
      <c r="BV28" s="42">
        <f t="shared" si="43"/>
        <v>14.843781110479236</v>
      </c>
      <c r="BW28" s="42">
        <f t="shared" si="6"/>
        <v>4.5713031164765141</v>
      </c>
      <c r="BX28" s="42">
        <f t="shared" si="44"/>
        <v>15.088902143064923</v>
      </c>
      <c r="BY28" s="142">
        <f t="shared" si="45"/>
        <v>17.472145139076424</v>
      </c>
      <c r="BZ28" s="82">
        <f t="shared" si="46"/>
        <v>4.5591794168048336</v>
      </c>
      <c r="CA28" s="117">
        <f t="shared" si="47"/>
        <v>10.168095323611945</v>
      </c>
      <c r="CB28" s="117">
        <f t="shared" si="48"/>
        <v>9.3973946992843338</v>
      </c>
      <c r="CC28" s="117">
        <f t="shared" si="49"/>
        <v>9.7605765478935496</v>
      </c>
      <c r="CD28" s="117">
        <f t="shared" si="50"/>
        <v>8.9979289952800716</v>
      </c>
      <c r="CE28" s="125">
        <f t="shared" si="51"/>
        <v>8.8628887366018656</v>
      </c>
      <c r="CF28" s="125">
        <f t="shared" si="52"/>
        <v>9.1466045312728852</v>
      </c>
      <c r="CG28" s="139">
        <f t="shared" si="53"/>
        <v>4.2241255677376897</v>
      </c>
    </row>
    <row r="29" spans="1:85">
      <c r="A29" s="34" t="s">
        <v>28</v>
      </c>
      <c r="B29" s="25">
        <v>10.77</v>
      </c>
      <c r="C29" s="24">
        <v>86.29</v>
      </c>
      <c r="D29" s="24">
        <v>84.84</v>
      </c>
      <c r="E29" s="24">
        <v>94.05</v>
      </c>
      <c r="F29" s="24">
        <v>92.470261168913396</v>
      </c>
      <c r="G29" s="24">
        <v>9.0299999999999994</v>
      </c>
      <c r="H29" s="24">
        <v>3.09</v>
      </c>
      <c r="I29" s="27">
        <v>1881950.7275</v>
      </c>
      <c r="J29" s="113">
        <f t="shared" si="7"/>
        <v>17487.729741191459</v>
      </c>
      <c r="K29" s="24">
        <v>97.22</v>
      </c>
      <c r="L29" s="24">
        <v>3.97</v>
      </c>
      <c r="M29" s="24">
        <v>3.73</v>
      </c>
      <c r="N29" s="24">
        <v>2405325</v>
      </c>
      <c r="O29" s="135">
        <f t="shared" si="8"/>
        <v>25905350.25</v>
      </c>
      <c r="P29" s="116">
        <f t="shared" si="9"/>
        <v>8096.3929636536222</v>
      </c>
      <c r="Q29" s="108">
        <v>107615.497</v>
      </c>
      <c r="R29" s="65">
        <v>44588.057000000001</v>
      </c>
      <c r="S29" s="104">
        <v>297086</v>
      </c>
      <c r="T29" s="35"/>
      <c r="U29" s="102">
        <v>2842169.8824999998</v>
      </c>
      <c r="V29" s="102">
        <f t="shared" si="10"/>
        <v>26410.414500989569</v>
      </c>
      <c r="W29" s="87">
        <v>2450281.202</v>
      </c>
      <c r="X29" s="102">
        <v>3593350</v>
      </c>
      <c r="Y29" s="144">
        <f t="shared" si="11"/>
        <v>38700379.5</v>
      </c>
      <c r="Z29" s="109">
        <f t="shared" si="12"/>
        <v>12095.319200500866</v>
      </c>
      <c r="AA29" s="122">
        <v>74059.600000000006</v>
      </c>
      <c r="AB29" s="123">
        <f t="shared" si="13"/>
        <v>797621.89199999999</v>
      </c>
      <c r="AC29" s="123">
        <f t="shared" si="14"/>
        <v>7411.7753877027571</v>
      </c>
      <c r="AD29" s="123">
        <f t="shared" si="15"/>
        <v>9795.9531689564647</v>
      </c>
      <c r="AE29" s="136">
        <f t="shared" si="16"/>
        <v>71.324912755076795</v>
      </c>
      <c r="AF29" s="36">
        <f t="shared" si="17"/>
        <v>2.2574999999999998</v>
      </c>
      <c r="AG29" s="36">
        <f t="shared" si="18"/>
        <v>0.99250000000000005</v>
      </c>
      <c r="AH29" s="36">
        <f t="shared" si="19"/>
        <v>0.77249999999999996</v>
      </c>
      <c r="AI29" s="36">
        <f t="shared" si="20"/>
        <v>0.9325</v>
      </c>
      <c r="AJ29" s="36">
        <f t="shared" si="54"/>
        <v>165.1456270850359</v>
      </c>
      <c r="AK29" s="37">
        <f t="shared" si="21"/>
        <v>81.423612204239276</v>
      </c>
      <c r="AL29" s="36">
        <f t="shared" si="55"/>
        <v>695.22965235264292</v>
      </c>
      <c r="AM29" s="37">
        <f t="shared" si="22"/>
        <v>44.537166265065615</v>
      </c>
      <c r="AN29" s="36">
        <f t="shared" si="56"/>
        <v>119.980400464442</v>
      </c>
      <c r="AO29" s="37">
        <f t="shared" si="23"/>
        <v>89.877976569427616</v>
      </c>
      <c r="AP29" s="37">
        <f t="shared" si="57"/>
        <v>205.66561038593781</v>
      </c>
      <c r="AQ29" s="37">
        <f t="shared" si="24"/>
        <v>65.629778361959367</v>
      </c>
      <c r="AR29" s="37">
        <f t="shared" si="25"/>
        <v>86.228983186549229</v>
      </c>
      <c r="AS29" s="40">
        <f t="shared" si="26"/>
        <v>7.8245421075344197</v>
      </c>
      <c r="AT29" s="41">
        <f t="shared" si="27"/>
        <v>0.62646454023494158</v>
      </c>
      <c r="AU29" s="41">
        <f t="shared" si="28"/>
        <v>62.646454023494158</v>
      </c>
      <c r="AV29" s="41">
        <f t="shared" si="29"/>
        <v>0.98319619886429477</v>
      </c>
      <c r="AW29" s="41">
        <f t="shared" si="58"/>
        <v>0.87917053549105939</v>
      </c>
      <c r="AX29" s="41">
        <f t="shared" si="30"/>
        <v>98.319619886429479</v>
      </c>
      <c r="AY29" s="41">
        <f t="shared" si="59"/>
        <v>0.87917053549106583</v>
      </c>
      <c r="AZ29" s="41">
        <f t="shared" si="31"/>
        <v>0.84865629420085575</v>
      </c>
      <c r="BA29" s="41">
        <f t="shared" si="32"/>
        <v>3.394625176803423</v>
      </c>
      <c r="BB29" s="37">
        <f t="shared" si="33"/>
        <v>92.858032600823705</v>
      </c>
      <c r="BC29" s="37">
        <f t="shared" si="34"/>
        <v>95.864771218548611</v>
      </c>
      <c r="BD29" s="42">
        <f t="shared" si="35"/>
        <v>4.3996653071636782</v>
      </c>
      <c r="BE29" s="42">
        <f t="shared" si="60"/>
        <v>0.76953149674059418</v>
      </c>
      <c r="BF29" s="42">
        <f t="shared" si="61"/>
        <v>3.0781259869623767</v>
      </c>
      <c r="BG29" s="42">
        <f t="shared" si="36"/>
        <v>4.4984529344850293</v>
      </c>
      <c r="BH29" s="42">
        <f t="shared" si="62"/>
        <v>0.92817905982407467</v>
      </c>
      <c r="BI29" s="42">
        <f t="shared" si="63"/>
        <v>3.7127162392962987</v>
      </c>
      <c r="BJ29" s="42">
        <f t="shared" si="37"/>
        <v>4.4570063530189019</v>
      </c>
      <c r="BK29" s="43">
        <f t="shared" si="38"/>
        <v>2.0572652181050337</v>
      </c>
      <c r="BL29" s="42">
        <f t="shared" si="39"/>
        <v>-0.4676631060324527</v>
      </c>
      <c r="BM29" s="42">
        <f t="shared" si="40"/>
        <v>4.1375070799556388</v>
      </c>
      <c r="BN29" s="42">
        <f t="shared" si="41"/>
        <v>-1.6946586823734493E-2</v>
      </c>
      <c r="BO29" s="42">
        <f t="shared" si="64"/>
        <v>0.87532833458228743</v>
      </c>
      <c r="BP29" s="42">
        <f t="shared" si="2"/>
        <v>4.5882235991643565</v>
      </c>
      <c r="BQ29" s="42">
        <f t="shared" si="65"/>
        <v>0.87532833458228154</v>
      </c>
      <c r="BR29" s="42">
        <f t="shared" si="3"/>
        <v>4.5438265557470396</v>
      </c>
      <c r="BS29" s="42">
        <f t="shared" si="4"/>
        <v>4.5268870919492814</v>
      </c>
      <c r="BT29" s="42">
        <f t="shared" si="5"/>
        <v>4.5310717956434887</v>
      </c>
      <c r="BU29" s="42">
        <f t="shared" si="42"/>
        <v>14.447819417860186</v>
      </c>
      <c r="BV29" s="42">
        <f t="shared" si="43"/>
        <v>14.860078361538823</v>
      </c>
      <c r="BW29" s="42">
        <f t="shared" si="6"/>
        <v>4.576976451617309</v>
      </c>
      <c r="BX29" s="42">
        <f t="shared" si="44"/>
        <v>15.094595472985183</v>
      </c>
      <c r="BY29" s="142">
        <f t="shared" si="45"/>
        <v>17.471359964153478</v>
      </c>
      <c r="BZ29" s="82">
        <f t="shared" si="46"/>
        <v>4.5629385652713781</v>
      </c>
      <c r="CA29" s="117">
        <f t="shared" si="47"/>
        <v>10.181513700018055</v>
      </c>
      <c r="CB29" s="117">
        <f t="shared" si="48"/>
        <v>9.4005738138079895</v>
      </c>
      <c r="CC29" s="117">
        <f t="shared" si="49"/>
        <v>9.7692547563394179</v>
      </c>
      <c r="CD29" s="117">
        <f t="shared" si="50"/>
        <v>8.999173928350011</v>
      </c>
      <c r="CE29" s="125">
        <f t="shared" si="51"/>
        <v>8.9108252830743506</v>
      </c>
      <c r="CF29" s="125">
        <f t="shared" si="52"/>
        <v>9.1897246374314427</v>
      </c>
      <c r="CG29" s="139">
        <f t="shared" si="53"/>
        <v>4.2672456738962472</v>
      </c>
    </row>
    <row r="30" spans="1:85">
      <c r="A30" s="34" t="s">
        <v>29</v>
      </c>
      <c r="B30" s="25">
        <v>10.95</v>
      </c>
      <c r="C30" s="24">
        <v>88.52</v>
      </c>
      <c r="D30" s="24">
        <v>85.56</v>
      </c>
      <c r="E30" s="24">
        <v>93.37</v>
      </c>
      <c r="F30" s="24">
        <v>94.343976263519494</v>
      </c>
      <c r="G30" s="24">
        <v>8.02</v>
      </c>
      <c r="H30" s="24">
        <v>3.69</v>
      </c>
      <c r="I30" s="27">
        <v>1916822.3495</v>
      </c>
      <c r="J30" s="113">
        <f t="shared" si="7"/>
        <v>17760.108497543009</v>
      </c>
      <c r="K30" s="24">
        <v>98.39</v>
      </c>
      <c r="L30" s="24">
        <v>4.45</v>
      </c>
      <c r="M30" s="24">
        <v>3.64</v>
      </c>
      <c r="N30" s="24">
        <v>2432300</v>
      </c>
      <c r="O30" s="135">
        <f t="shared" si="8"/>
        <v>26633685</v>
      </c>
      <c r="P30" s="116">
        <f t="shared" si="9"/>
        <v>8169.3177848832529</v>
      </c>
      <c r="Q30" s="108">
        <v>107928.527</v>
      </c>
      <c r="R30" s="65">
        <v>44619.203000000001</v>
      </c>
      <c r="S30" s="104">
        <v>297736</v>
      </c>
      <c r="T30" s="35"/>
      <c r="U30" s="102">
        <v>2893050.94</v>
      </c>
      <c r="V30" s="102">
        <f t="shared" si="10"/>
        <v>26805.248069400594</v>
      </c>
      <c r="W30" s="87">
        <v>2536595.5375000001</v>
      </c>
      <c r="X30" s="102">
        <v>3636525</v>
      </c>
      <c r="Y30" s="144">
        <f t="shared" si="11"/>
        <v>39819948.75</v>
      </c>
      <c r="Z30" s="109">
        <f t="shared" si="12"/>
        <v>12213.924416261387</v>
      </c>
      <c r="AA30" s="122">
        <v>75955.8</v>
      </c>
      <c r="AB30" s="123">
        <f t="shared" si="13"/>
        <v>831716.01</v>
      </c>
      <c r="AC30" s="123">
        <f t="shared" si="14"/>
        <v>7706.1740127334451</v>
      </c>
      <c r="AD30" s="123">
        <f t="shared" si="15"/>
        <v>10121.309287038399</v>
      </c>
      <c r="AE30" s="136">
        <f t="shared" si="16"/>
        <v>73.69384983922545</v>
      </c>
      <c r="AF30" s="36">
        <f t="shared" si="17"/>
        <v>2.0049999999999999</v>
      </c>
      <c r="AG30" s="36">
        <f t="shared" si="18"/>
        <v>1.1125</v>
      </c>
      <c r="AH30" s="36">
        <f t="shared" si="19"/>
        <v>0.92249999999999999</v>
      </c>
      <c r="AI30" s="36">
        <f t="shared" si="20"/>
        <v>0.91</v>
      </c>
      <c r="AJ30" s="36">
        <f t="shared" si="54"/>
        <v>166.66909549489537</v>
      </c>
      <c r="AK30" s="37">
        <f t="shared" si="21"/>
        <v>82.174745026823388</v>
      </c>
      <c r="AL30" s="36">
        <f t="shared" si="55"/>
        <v>720.88362652445539</v>
      </c>
      <c r="AM30" s="37">
        <f t="shared" si="22"/>
        <v>46.180587700246534</v>
      </c>
      <c r="AN30" s="36">
        <f t="shared" si="56"/>
        <v>121.07222210866843</v>
      </c>
      <c r="AO30" s="37">
        <f t="shared" si="23"/>
        <v>90.695866156209419</v>
      </c>
      <c r="AP30" s="37">
        <f t="shared" si="57"/>
        <v>213.15183860398594</v>
      </c>
      <c r="AQ30" s="37">
        <f t="shared" si="24"/>
        <v>68.018702294334673</v>
      </c>
      <c r="AR30" s="37">
        <f t="shared" si="25"/>
        <v>87.670136108887093</v>
      </c>
      <c r="AS30" s="40">
        <f t="shared" si="26"/>
        <v>7.9543290743455382</v>
      </c>
      <c r="AT30" s="41">
        <f t="shared" si="27"/>
        <v>0.63685581059611995</v>
      </c>
      <c r="AU30" s="41">
        <f t="shared" si="28"/>
        <v>63.685581059611991</v>
      </c>
      <c r="AV30" s="41">
        <f t="shared" si="29"/>
        <v>0.96656122910076825</v>
      </c>
      <c r="AW30" s="41">
        <f t="shared" si="58"/>
        <v>-1.6919277945482123</v>
      </c>
      <c r="AX30" s="41">
        <f t="shared" si="30"/>
        <v>96.656122910076832</v>
      </c>
      <c r="AY30" s="41">
        <f t="shared" si="59"/>
        <v>-1.6919277945482074</v>
      </c>
      <c r="AZ30" s="41">
        <f t="shared" si="31"/>
        <v>1.215521271622233</v>
      </c>
      <c r="BA30" s="41">
        <f t="shared" si="32"/>
        <v>4.862085086488932</v>
      </c>
      <c r="BB30" s="37">
        <f t="shared" si="33"/>
        <v>94.578646305105494</v>
      </c>
      <c r="BC30" s="37">
        <f t="shared" si="34"/>
        <v>96.939865936983907</v>
      </c>
      <c r="BD30" s="42">
        <f t="shared" si="35"/>
        <v>4.4088480167383306</v>
      </c>
      <c r="BE30" s="42">
        <f t="shared" si="60"/>
        <v>0.91827095746523923</v>
      </c>
      <c r="BF30" s="42">
        <f t="shared" si="61"/>
        <v>3.6730838298609569</v>
      </c>
      <c r="BG30" s="42">
        <f t="shared" si="36"/>
        <v>4.5075117789733756</v>
      </c>
      <c r="BH30" s="42">
        <f t="shared" si="62"/>
        <v>0.90588444883463737</v>
      </c>
      <c r="BI30" s="42">
        <f t="shared" si="63"/>
        <v>3.6235377953385495</v>
      </c>
      <c r="BJ30" s="42">
        <f t="shared" si="37"/>
        <v>4.4735813181131148</v>
      </c>
      <c r="BK30" s="43">
        <f t="shared" si="38"/>
        <v>2.0737163181129397</v>
      </c>
      <c r="BL30" s="42">
        <f t="shared" si="39"/>
        <v>-0.45121200602454664</v>
      </c>
      <c r="BM30" s="42">
        <f t="shared" si="40"/>
        <v>4.1539581799635448</v>
      </c>
      <c r="BN30" s="42">
        <f t="shared" si="41"/>
        <v>-3.4010630968643971E-2</v>
      </c>
      <c r="BO30" s="42">
        <f t="shared" si="64"/>
        <v>-1.7064044144909478</v>
      </c>
      <c r="BP30" s="42">
        <f t="shared" si="2"/>
        <v>4.571159555019447</v>
      </c>
      <c r="BQ30" s="42">
        <f t="shared" si="65"/>
        <v>-1.7064044144909474</v>
      </c>
      <c r="BR30" s="42">
        <f t="shared" si="3"/>
        <v>4.5365700944958345</v>
      </c>
      <c r="BS30" s="42">
        <f t="shared" si="4"/>
        <v>4.5469474251926183</v>
      </c>
      <c r="BT30" s="42">
        <f t="shared" si="5"/>
        <v>4.5494317244161726</v>
      </c>
      <c r="BU30" s="42">
        <f t="shared" si="42"/>
        <v>14.466179346632872</v>
      </c>
      <c r="BV30" s="42">
        <f t="shared" si="43"/>
        <v>14.877822191822609</v>
      </c>
      <c r="BW30" s="42">
        <f t="shared" si="6"/>
        <v>4.5889391728776738</v>
      </c>
      <c r="BX30" s="42">
        <f t="shared" si="44"/>
        <v>15.106539113295298</v>
      </c>
      <c r="BY30" s="142">
        <f t="shared" si="45"/>
        <v>17.499878569557808</v>
      </c>
      <c r="BZ30" s="82">
        <f t="shared" si="46"/>
        <v>4.5740908474678923</v>
      </c>
      <c r="CA30" s="117">
        <f t="shared" si="47"/>
        <v>10.196352970813129</v>
      </c>
      <c r="CB30" s="117">
        <f t="shared" si="48"/>
        <v>9.4103319254768341</v>
      </c>
      <c r="CC30" s="117">
        <f t="shared" si="49"/>
        <v>9.7847101256233913</v>
      </c>
      <c r="CD30" s="117">
        <f t="shared" si="50"/>
        <v>9.0081406819052532</v>
      </c>
      <c r="CE30" s="125">
        <f t="shared" si="51"/>
        <v>8.9497771063914939</v>
      </c>
      <c r="CF30" s="125">
        <f t="shared" si="52"/>
        <v>9.2223983106626441</v>
      </c>
      <c r="CG30" s="139">
        <f t="shared" si="53"/>
        <v>4.2999193471274495</v>
      </c>
    </row>
    <row r="31" spans="1:85">
      <c r="A31" s="34" t="s">
        <v>30</v>
      </c>
      <c r="B31" s="25">
        <v>11.39</v>
      </c>
      <c r="C31" s="24">
        <v>90.29</v>
      </c>
      <c r="D31" s="24">
        <v>86.6</v>
      </c>
      <c r="E31" s="24">
        <v>95.45</v>
      </c>
      <c r="F31" s="24">
        <v>95.173882693949807</v>
      </c>
      <c r="G31" s="24">
        <v>7.38</v>
      </c>
      <c r="H31" s="24">
        <v>3.12</v>
      </c>
      <c r="I31" s="27">
        <v>1949863.0617500001</v>
      </c>
      <c r="J31" s="113">
        <f t="shared" si="7"/>
        <v>18013.204493015641</v>
      </c>
      <c r="K31" s="24">
        <v>98.68</v>
      </c>
      <c r="L31" s="24">
        <v>4.9000000000000004</v>
      </c>
      <c r="M31" s="24">
        <v>4.01</v>
      </c>
      <c r="N31" s="24">
        <v>2445250</v>
      </c>
      <c r="O31" s="135">
        <f t="shared" si="8"/>
        <v>27851397.5</v>
      </c>
      <c r="P31" s="116">
        <f t="shared" si="9"/>
        <v>8194.3178467065227</v>
      </c>
      <c r="Q31" s="108">
        <v>108246.318</v>
      </c>
      <c r="R31" s="65">
        <v>44968.29</v>
      </c>
      <c r="S31" s="104">
        <v>298408</v>
      </c>
      <c r="T31" s="35"/>
      <c r="U31" s="102">
        <v>2931842.5074999998</v>
      </c>
      <c r="V31" s="102">
        <f t="shared" si="10"/>
        <v>27084.916712825281</v>
      </c>
      <c r="W31" s="87">
        <v>2630922.0249999999</v>
      </c>
      <c r="X31" s="102">
        <v>3647400</v>
      </c>
      <c r="Y31" s="144">
        <f t="shared" si="11"/>
        <v>41543886</v>
      </c>
      <c r="Z31" s="109">
        <f t="shared" si="12"/>
        <v>12222.862657837592</v>
      </c>
      <c r="AA31" s="122">
        <v>84879.9</v>
      </c>
      <c r="AB31" s="123">
        <f t="shared" si="13"/>
        <v>966782.06099999999</v>
      </c>
      <c r="AC31" s="123">
        <f t="shared" si="14"/>
        <v>8931.3158993546549</v>
      </c>
      <c r="AD31" s="123">
        <f t="shared" si="15"/>
        <v>11673.897185736925</v>
      </c>
      <c r="AE31" s="136">
        <f t="shared" si="16"/>
        <v>84.99833389598794</v>
      </c>
      <c r="AF31" s="36">
        <f t="shared" si="17"/>
        <v>1.845</v>
      </c>
      <c r="AG31" s="36">
        <f t="shared" si="18"/>
        <v>1.2250000000000001</v>
      </c>
      <c r="AH31" s="36">
        <f t="shared" si="19"/>
        <v>0.78</v>
      </c>
      <c r="AI31" s="36">
        <f t="shared" si="20"/>
        <v>1.0024999999999999</v>
      </c>
      <c r="AJ31" s="36">
        <f t="shared" si="54"/>
        <v>167.96911443975557</v>
      </c>
      <c r="AK31" s="37">
        <f t="shared" si="21"/>
        <v>82.815708038032625</v>
      </c>
      <c r="AL31" s="36">
        <f t="shared" si="55"/>
        <v>743.37519567201832</v>
      </c>
      <c r="AM31" s="37">
        <f t="shared" si="22"/>
        <v>47.621422036494224</v>
      </c>
      <c r="AN31" s="36">
        <f t="shared" si="56"/>
        <v>122.28597113530782</v>
      </c>
      <c r="AO31" s="37">
        <f t="shared" si="23"/>
        <v>91.605092214425397</v>
      </c>
      <c r="AP31" s="37">
        <f t="shared" si="57"/>
        <v>221.69922733200579</v>
      </c>
      <c r="AQ31" s="37">
        <f t="shared" si="24"/>
        <v>70.746252256337499</v>
      </c>
      <c r="AR31" s="37">
        <f t="shared" si="25"/>
        <v>91.192954363490799</v>
      </c>
      <c r="AS31" s="40">
        <f t="shared" si="26"/>
        <v>8.2922221497495379</v>
      </c>
      <c r="AT31" s="41">
        <f t="shared" si="27"/>
        <v>0.66390889909924244</v>
      </c>
      <c r="AU31" s="41">
        <f t="shared" si="28"/>
        <v>66.39088990992424</v>
      </c>
      <c r="AV31" s="41">
        <f t="shared" si="29"/>
        <v>0.95913168678701943</v>
      </c>
      <c r="AW31" s="41">
        <f t="shared" si="58"/>
        <v>-0.76865718281094575</v>
      </c>
      <c r="AX31" s="41">
        <f t="shared" si="30"/>
        <v>95.913168678701936</v>
      </c>
      <c r="AY31" s="41">
        <f t="shared" si="59"/>
        <v>-0.76865718281095985</v>
      </c>
      <c r="AZ31" s="41">
        <f t="shared" si="31"/>
        <v>1.5704387990762125</v>
      </c>
      <c r="BA31" s="41">
        <f t="shared" si="32"/>
        <v>6.2817551963048501</v>
      </c>
      <c r="BB31" s="37">
        <f t="shared" si="33"/>
        <v>96.208920408689821</v>
      </c>
      <c r="BC31" s="37">
        <f t="shared" si="34"/>
        <v>97.455991112284622</v>
      </c>
      <c r="BD31" s="42">
        <f t="shared" si="35"/>
        <v>4.4166177540026919</v>
      </c>
      <c r="BE31" s="42">
        <f t="shared" si="60"/>
        <v>0.77697372643612539</v>
      </c>
      <c r="BF31" s="42">
        <f t="shared" si="61"/>
        <v>3.1078949057445016</v>
      </c>
      <c r="BG31" s="42">
        <f t="shared" si="36"/>
        <v>4.5174868619954536</v>
      </c>
      <c r="BH31" s="42">
        <f t="shared" si="62"/>
        <v>0.99750830220779463</v>
      </c>
      <c r="BI31" s="42">
        <f t="shared" si="63"/>
        <v>3.9900332088311785</v>
      </c>
      <c r="BJ31" s="42">
        <f t="shared" si="37"/>
        <v>4.5129776393096961</v>
      </c>
      <c r="BK31" s="43">
        <f t="shared" si="38"/>
        <v>2.1153179850672381</v>
      </c>
      <c r="BL31" s="42">
        <f t="shared" si="39"/>
        <v>-0.4096103390702483</v>
      </c>
      <c r="BM31" s="42">
        <f t="shared" si="40"/>
        <v>4.1955598469178428</v>
      </c>
      <c r="BN31" s="42">
        <f t="shared" si="41"/>
        <v>-4.172689675099852E-2</v>
      </c>
      <c r="BO31" s="42">
        <f t="shared" si="64"/>
        <v>-0.77162657823545489</v>
      </c>
      <c r="BP31" s="42">
        <f t="shared" si="2"/>
        <v>4.5634432892370924</v>
      </c>
      <c r="BQ31" s="42">
        <f t="shared" si="65"/>
        <v>-0.77162657823546255</v>
      </c>
      <c r="BR31" s="42">
        <f t="shared" si="3"/>
        <v>4.5586025501717566</v>
      </c>
      <c r="BS31" s="42">
        <f t="shared" si="4"/>
        <v>4.5557055627087131</v>
      </c>
      <c r="BT31" s="42">
        <f t="shared" si="5"/>
        <v>4.5665220811137681</v>
      </c>
      <c r="BU31" s="42">
        <f t="shared" si="42"/>
        <v>14.483269703330468</v>
      </c>
      <c r="BV31" s="42">
        <f t="shared" si="43"/>
        <v>14.891141625505046</v>
      </c>
      <c r="BW31" s="42">
        <f t="shared" si="6"/>
        <v>4.5918822916611557</v>
      </c>
      <c r="BX31" s="42">
        <f t="shared" si="44"/>
        <v>15.109525142964868</v>
      </c>
      <c r="BY31" s="142">
        <f t="shared" si="45"/>
        <v>17.54226092042396</v>
      </c>
      <c r="BZ31" s="82">
        <f t="shared" si="46"/>
        <v>4.5794009028969143</v>
      </c>
      <c r="CA31" s="117">
        <f t="shared" si="47"/>
        <v>10.206732273057746</v>
      </c>
      <c r="CB31" s="117">
        <f t="shared" si="48"/>
        <v>9.41106346534316</v>
      </c>
      <c r="CC31" s="117">
        <f t="shared" si="49"/>
        <v>9.7988603508831655</v>
      </c>
      <c r="CD31" s="117">
        <f t="shared" si="50"/>
        <v>9.0111962475310321</v>
      </c>
      <c r="CE31" s="125">
        <f t="shared" si="51"/>
        <v>9.0973190201651235</v>
      </c>
      <c r="CF31" s="125">
        <f t="shared" si="52"/>
        <v>9.3651106186097337</v>
      </c>
      <c r="CG31" s="139">
        <f t="shared" si="53"/>
        <v>4.4426316550745391</v>
      </c>
    </row>
    <row r="32" spans="1:85">
      <c r="A32" s="34" t="s">
        <v>31</v>
      </c>
      <c r="B32" s="25">
        <v>11.01</v>
      </c>
      <c r="C32" s="24">
        <v>92</v>
      </c>
      <c r="D32" s="24">
        <v>87.96</v>
      </c>
      <c r="E32" s="24">
        <v>94.97</v>
      </c>
      <c r="F32" s="24">
        <v>95.866843066537697</v>
      </c>
      <c r="G32" s="24">
        <v>7.3</v>
      </c>
      <c r="H32" s="24">
        <v>3.54</v>
      </c>
      <c r="I32" s="27">
        <v>1964224.9782499999</v>
      </c>
      <c r="J32" s="113">
        <f t="shared" si="7"/>
        <v>18090.608520746933</v>
      </c>
      <c r="K32" s="24">
        <v>98.77</v>
      </c>
      <c r="L32" s="24">
        <v>5.25</v>
      </c>
      <c r="M32" s="24">
        <v>3.33</v>
      </c>
      <c r="N32" s="24">
        <v>2459525</v>
      </c>
      <c r="O32" s="135">
        <f t="shared" si="8"/>
        <v>27079370.25</v>
      </c>
      <c r="P32" s="116">
        <f t="shared" si="9"/>
        <v>8220.8870913831142</v>
      </c>
      <c r="Q32" s="108">
        <v>108577.054</v>
      </c>
      <c r="R32" s="65">
        <v>45840.661</v>
      </c>
      <c r="S32" s="104">
        <v>299180</v>
      </c>
      <c r="T32" s="35"/>
      <c r="U32" s="102">
        <v>2944065.9224999999</v>
      </c>
      <c r="V32" s="102">
        <f t="shared" si="10"/>
        <v>27114.991741256857</v>
      </c>
      <c r="W32" s="87">
        <v>2672347.0924999998</v>
      </c>
      <c r="X32" s="102">
        <v>3650650</v>
      </c>
      <c r="Y32" s="144">
        <f t="shared" si="11"/>
        <v>40193656.5</v>
      </c>
      <c r="Z32" s="109">
        <f t="shared" si="12"/>
        <v>12202.185974998329</v>
      </c>
      <c r="AA32" s="122">
        <v>83395.199999999997</v>
      </c>
      <c r="AB32" s="123">
        <f t="shared" si="13"/>
        <v>918181.152</v>
      </c>
      <c r="AC32" s="123">
        <f t="shared" si="14"/>
        <v>8456.4935055246569</v>
      </c>
      <c r="AD32" s="123">
        <f t="shared" si="15"/>
        <v>10989.781452718453</v>
      </c>
      <c r="AE32" s="136">
        <f t="shared" si="16"/>
        <v>80.017246897067977</v>
      </c>
      <c r="AF32" s="36">
        <f t="shared" si="17"/>
        <v>1.825</v>
      </c>
      <c r="AG32" s="36">
        <f t="shared" si="18"/>
        <v>1.3125</v>
      </c>
      <c r="AH32" s="36">
        <f t="shared" si="19"/>
        <v>0.88500000000000001</v>
      </c>
      <c r="AI32" s="36">
        <f t="shared" si="20"/>
        <v>0.83250000000000002</v>
      </c>
      <c r="AJ32" s="36">
        <f t="shared" si="54"/>
        <v>169.45564110254742</v>
      </c>
      <c r="AK32" s="37">
        <f t="shared" si="21"/>
        <v>83.548627054169216</v>
      </c>
      <c r="AL32" s="36">
        <f t="shared" si="55"/>
        <v>769.69067759880784</v>
      </c>
      <c r="AM32" s="37">
        <f t="shared" si="22"/>
        <v>49.307220376586116</v>
      </c>
      <c r="AN32" s="36">
        <f t="shared" si="56"/>
        <v>123.30400184500924</v>
      </c>
      <c r="AO32" s="37">
        <f t="shared" si="23"/>
        <v>92.367704607110483</v>
      </c>
      <c r="AP32" s="37">
        <f t="shared" si="57"/>
        <v>229.08181160216159</v>
      </c>
      <c r="AQ32" s="37">
        <f t="shared" si="24"/>
        <v>73.102102456473546</v>
      </c>
      <c r="AR32" s="37">
        <f t="shared" si="25"/>
        <v>88.150520416333066</v>
      </c>
      <c r="AS32" s="40">
        <f t="shared" si="26"/>
        <v>8.0114008095605573</v>
      </c>
      <c r="AT32" s="41">
        <f t="shared" si="27"/>
        <v>0.64142520492878763</v>
      </c>
      <c r="AU32" s="41">
        <f t="shared" si="28"/>
        <v>64.142520492878774</v>
      </c>
      <c r="AV32" s="41">
        <f t="shared" si="29"/>
        <v>0.95608695652173903</v>
      </c>
      <c r="AW32" s="41">
        <f t="shared" si="58"/>
        <v>-0.31744653077617524</v>
      </c>
      <c r="AX32" s="41">
        <f t="shared" si="30"/>
        <v>95.608695652173907</v>
      </c>
      <c r="AY32" s="41">
        <f t="shared" si="59"/>
        <v>-0.31744653077616369</v>
      </c>
      <c r="AZ32" s="41">
        <f t="shared" si="31"/>
        <v>0.81855388813099061</v>
      </c>
      <c r="BA32" s="41">
        <f t="shared" si="32"/>
        <v>3.2742155525239625</v>
      </c>
      <c r="BB32" s="37">
        <f t="shared" si="33"/>
        <v>96.917557086090454</v>
      </c>
      <c r="BC32" s="37">
        <f t="shared" si="34"/>
        <v>98.024924461892169</v>
      </c>
      <c r="BD32" s="42">
        <f t="shared" si="35"/>
        <v>4.4254288222812415</v>
      </c>
      <c r="BE32" s="42">
        <f t="shared" si="60"/>
        <v>0.88110682785496053</v>
      </c>
      <c r="BF32" s="42">
        <f t="shared" si="61"/>
        <v>3.5244273114198421</v>
      </c>
      <c r="BG32" s="42">
        <f t="shared" si="36"/>
        <v>4.5257774003131876</v>
      </c>
      <c r="BH32" s="42">
        <f t="shared" si="62"/>
        <v>0.82905383177340752</v>
      </c>
      <c r="BI32" s="42">
        <f t="shared" si="63"/>
        <v>3.3162153270936301</v>
      </c>
      <c r="BJ32" s="42">
        <f t="shared" si="37"/>
        <v>4.479045812585194</v>
      </c>
      <c r="BK32" s="43">
        <f t="shared" si="38"/>
        <v>2.08086562838192</v>
      </c>
      <c r="BL32" s="42">
        <f t="shared" si="39"/>
        <v>-0.44406269575556639</v>
      </c>
      <c r="BM32" s="42">
        <f t="shared" si="40"/>
        <v>4.1611074902325251</v>
      </c>
      <c r="BN32" s="42">
        <f t="shared" si="41"/>
        <v>-4.4906411362479984E-2</v>
      </c>
      <c r="BO32" s="42">
        <f t="shared" si="64"/>
        <v>-0.31795146114814643</v>
      </c>
      <c r="BP32" s="42">
        <f t="shared" si="2"/>
        <v>4.5602637746256116</v>
      </c>
      <c r="BQ32" s="42">
        <f t="shared" si="65"/>
        <v>-0.31795146114808048</v>
      </c>
      <c r="BR32" s="42">
        <f t="shared" si="3"/>
        <v>4.5535610522548611</v>
      </c>
      <c r="BS32" s="42">
        <f t="shared" si="4"/>
        <v>4.5629601772313766</v>
      </c>
      <c r="BT32" s="42">
        <f t="shared" si="5"/>
        <v>4.5738606901631673</v>
      </c>
      <c r="BU32" s="42">
        <f t="shared" si="42"/>
        <v>14.490608312379866</v>
      </c>
      <c r="BV32" s="42">
        <f t="shared" si="43"/>
        <v>14.895302150733736</v>
      </c>
      <c r="BW32" s="42">
        <f t="shared" si="6"/>
        <v>4.5927939149200361</v>
      </c>
      <c r="BX32" s="42">
        <f t="shared" si="44"/>
        <v>15.110415791895704</v>
      </c>
      <c r="BY32" s="142">
        <f t="shared" si="45"/>
        <v>17.509219742630293</v>
      </c>
      <c r="BZ32" s="82">
        <f t="shared" si="46"/>
        <v>4.5852217775776616</v>
      </c>
      <c r="CA32" s="117">
        <f t="shared" si="47"/>
        <v>10.207842054693034</v>
      </c>
      <c r="CB32" s="117">
        <f t="shared" si="48"/>
        <v>9.4093703929493895</v>
      </c>
      <c r="CC32" s="117">
        <f t="shared" si="49"/>
        <v>9.8031482163391637</v>
      </c>
      <c r="CD32" s="117">
        <f t="shared" si="50"/>
        <v>9.0144334008871727</v>
      </c>
      <c r="CE32" s="125">
        <f t="shared" si="51"/>
        <v>9.0426898874275974</v>
      </c>
      <c r="CF32" s="125">
        <f t="shared" si="52"/>
        <v>9.3047211611870573</v>
      </c>
      <c r="CG32" s="139">
        <f t="shared" si="53"/>
        <v>4.3822421976518626</v>
      </c>
    </row>
    <row r="33" spans="1:85">
      <c r="A33" s="34" t="s">
        <v>32</v>
      </c>
      <c r="B33" s="25">
        <v>10.88</v>
      </c>
      <c r="C33" s="24">
        <v>90.52</v>
      </c>
      <c r="D33" s="24">
        <v>88.68</v>
      </c>
      <c r="E33" s="24">
        <v>97.82</v>
      </c>
      <c r="F33" s="24">
        <v>95.988851105793103</v>
      </c>
      <c r="G33" s="24">
        <v>7.31</v>
      </c>
      <c r="H33" s="24">
        <v>4.1399999999999997</v>
      </c>
      <c r="I33" s="27">
        <v>1980995.9087499999</v>
      </c>
      <c r="J33" s="113">
        <f t="shared" si="7"/>
        <v>18188.571109696932</v>
      </c>
      <c r="K33" s="24">
        <v>99.54</v>
      </c>
      <c r="L33" s="24">
        <v>5.24</v>
      </c>
      <c r="M33" s="24">
        <v>1.93</v>
      </c>
      <c r="N33" s="24">
        <v>2484600</v>
      </c>
      <c r="O33" s="135">
        <f t="shared" si="8"/>
        <v>27032448.000000004</v>
      </c>
      <c r="P33" s="116">
        <f t="shared" si="9"/>
        <v>8283.4910283851095</v>
      </c>
      <c r="Q33" s="108">
        <v>108914.323</v>
      </c>
      <c r="R33" s="65">
        <v>45938.512000000002</v>
      </c>
      <c r="S33" s="104">
        <v>299946</v>
      </c>
      <c r="T33" s="35"/>
      <c r="U33" s="102">
        <v>2951941.0825</v>
      </c>
      <c r="V33" s="102">
        <f t="shared" si="10"/>
        <v>27103.332244924295</v>
      </c>
      <c r="W33" s="87">
        <v>2691497.6749999998</v>
      </c>
      <c r="X33" s="102">
        <v>3679225</v>
      </c>
      <c r="Y33" s="144">
        <f t="shared" si="11"/>
        <v>40029968</v>
      </c>
      <c r="Z33" s="109">
        <f t="shared" si="12"/>
        <v>12266.291265761171</v>
      </c>
      <c r="AA33" s="122">
        <v>76275.399999999994</v>
      </c>
      <c r="AB33" s="123">
        <f t="shared" si="13"/>
        <v>829876.35199999996</v>
      </c>
      <c r="AC33" s="123">
        <f t="shared" si="14"/>
        <v>7619.5336769434807</v>
      </c>
      <c r="AD33" s="123">
        <f t="shared" si="15"/>
        <v>9831.1025384115146</v>
      </c>
      <c r="AE33" s="136">
        <f t="shared" si="16"/>
        <v>71.580837387068939</v>
      </c>
      <c r="AF33" s="36">
        <f t="shared" si="17"/>
        <v>1.8274999999999999</v>
      </c>
      <c r="AG33" s="36">
        <f t="shared" si="18"/>
        <v>1.31</v>
      </c>
      <c r="AH33" s="36">
        <f t="shared" si="19"/>
        <v>1.0349999999999999</v>
      </c>
      <c r="AI33" s="36">
        <f t="shared" si="20"/>
        <v>0.48249999999999998</v>
      </c>
      <c r="AJ33" s="36">
        <f t="shared" si="54"/>
        <v>171.2095069879588</v>
      </c>
      <c r="AK33" s="37">
        <f t="shared" si="21"/>
        <v>84.413355344179877</v>
      </c>
      <c r="AL33" s="36">
        <f t="shared" si="55"/>
        <v>801.55587165139855</v>
      </c>
      <c r="AM33" s="37">
        <f t="shared" si="22"/>
        <v>51.348539300176789</v>
      </c>
      <c r="AN33" s="36">
        <f t="shared" si="56"/>
        <v>123.89894365391142</v>
      </c>
      <c r="AO33" s="37">
        <f t="shared" si="23"/>
        <v>92.813378781839788</v>
      </c>
      <c r="AP33" s="37">
        <f t="shared" si="57"/>
        <v>233.50309056608333</v>
      </c>
      <c r="AQ33" s="37">
        <f t="shared" si="24"/>
        <v>74.512973033883497</v>
      </c>
      <c r="AR33" s="37">
        <f t="shared" si="25"/>
        <v>87.109687750200166</v>
      </c>
      <c r="AS33" s="40">
        <f t="shared" si="26"/>
        <v>7.8735143314755467</v>
      </c>
      <c r="AT33" s="41">
        <f t="shared" si="27"/>
        <v>0.6303854548819493</v>
      </c>
      <c r="AU33" s="41">
        <f t="shared" si="28"/>
        <v>63.038545488194927</v>
      </c>
      <c r="AV33" s="41">
        <f t="shared" si="29"/>
        <v>0.97967300044189143</v>
      </c>
      <c r="AW33" s="41">
        <f t="shared" si="58"/>
        <v>2.4669350166598694</v>
      </c>
      <c r="AX33" s="41">
        <f t="shared" si="30"/>
        <v>97.967300044189145</v>
      </c>
      <c r="AY33" s="41">
        <f t="shared" si="59"/>
        <v>2.4669350166598667</v>
      </c>
      <c r="AZ33" s="41">
        <f t="shared" si="31"/>
        <v>1.274244474515096</v>
      </c>
      <c r="BA33" s="41">
        <f t="shared" si="32"/>
        <v>5.0969778980603841</v>
      </c>
      <c r="BB33" s="37">
        <f t="shared" si="33"/>
        <v>97.745057821555463</v>
      </c>
      <c r="BC33" s="37">
        <f t="shared" si="34"/>
        <v>99.024294251132758</v>
      </c>
      <c r="BD33" s="42">
        <f t="shared" si="35"/>
        <v>4.4357256277586101</v>
      </c>
      <c r="BE33" s="42">
        <f t="shared" si="60"/>
        <v>1.0296805477368665</v>
      </c>
      <c r="BF33" s="42">
        <f t="shared" si="61"/>
        <v>4.1187221909474658</v>
      </c>
      <c r="BG33" s="42">
        <f t="shared" si="36"/>
        <v>4.5305907973087169</v>
      </c>
      <c r="BH33" s="42">
        <f t="shared" si="62"/>
        <v>0.48133969955292955</v>
      </c>
      <c r="BI33" s="42">
        <f t="shared" si="63"/>
        <v>1.9253587982117182</v>
      </c>
      <c r="BJ33" s="42">
        <f t="shared" si="37"/>
        <v>4.4671681032784019</v>
      </c>
      <c r="BK33" s="43">
        <f t="shared" si="38"/>
        <v>2.063504510593289</v>
      </c>
      <c r="BL33" s="42">
        <f t="shared" si="39"/>
        <v>-0.46142381354419715</v>
      </c>
      <c r="BM33" s="42">
        <f t="shared" si="40"/>
        <v>4.1437463724438945</v>
      </c>
      <c r="BN33" s="42">
        <f t="shared" si="41"/>
        <v>-2.0536436017225775E-2</v>
      </c>
      <c r="BO33" s="42">
        <f t="shared" si="64"/>
        <v>2.4369975345254211</v>
      </c>
      <c r="BP33" s="42">
        <f t="shared" si="2"/>
        <v>4.584633749970866</v>
      </c>
      <c r="BQ33" s="42">
        <f t="shared" si="65"/>
        <v>2.4369975345254424</v>
      </c>
      <c r="BR33" s="42">
        <f t="shared" si="3"/>
        <v>4.5831290551112112</v>
      </c>
      <c r="BS33" s="42">
        <f t="shared" si="4"/>
        <v>4.5642320504090694</v>
      </c>
      <c r="BT33" s="42">
        <f t="shared" si="5"/>
        <v>4.5823626382170302</v>
      </c>
      <c r="BU33" s="42">
        <f t="shared" si="42"/>
        <v>14.49911026043373</v>
      </c>
      <c r="BV33" s="42">
        <f t="shared" si="43"/>
        <v>14.897973506000616</v>
      </c>
      <c r="BW33" s="42">
        <f t="shared" si="6"/>
        <v>4.6005595734304086</v>
      </c>
      <c r="BX33" s="42">
        <f t="shared" si="44"/>
        <v>15.11821269014019</v>
      </c>
      <c r="BY33" s="142">
        <f t="shared" si="45"/>
        <v>17.505138931567988</v>
      </c>
      <c r="BZ33" s="82">
        <f t="shared" si="46"/>
        <v>4.595365216505888</v>
      </c>
      <c r="CA33" s="117">
        <f t="shared" si="47"/>
        <v>10.207411960376017</v>
      </c>
      <c r="CB33" s="117">
        <f t="shared" si="48"/>
        <v>9.4146102316859341</v>
      </c>
      <c r="CC33" s="117">
        <f t="shared" si="49"/>
        <v>9.8085487148091293</v>
      </c>
      <c r="CD33" s="117">
        <f t="shared" si="50"/>
        <v>9.0220197803074562</v>
      </c>
      <c r="CE33" s="125">
        <f t="shared" si="51"/>
        <v>8.9384704495565526</v>
      </c>
      <c r="CF33" s="125">
        <f t="shared" si="52"/>
        <v>9.1933063674225419</v>
      </c>
      <c r="CG33" s="139">
        <f t="shared" si="53"/>
        <v>4.2708274038873464</v>
      </c>
    </row>
    <row r="34" spans="1:85">
      <c r="A34" s="34" t="s">
        <v>33</v>
      </c>
      <c r="B34" s="25">
        <v>11.08</v>
      </c>
      <c r="C34" s="24">
        <v>89.91</v>
      </c>
      <c r="D34" s="24">
        <v>89.81</v>
      </c>
      <c r="E34" s="24">
        <v>96.09</v>
      </c>
      <c r="F34" s="24">
        <v>97.364309561499297</v>
      </c>
      <c r="G34" s="24">
        <v>7.44</v>
      </c>
      <c r="H34" s="24">
        <v>4.0999999999999996</v>
      </c>
      <c r="I34" s="27">
        <v>1987379.6575</v>
      </c>
      <c r="J34" s="113">
        <f t="shared" si="7"/>
        <v>18189.8281255074</v>
      </c>
      <c r="K34" s="24">
        <v>99.6</v>
      </c>
      <c r="L34" s="24">
        <v>5.25</v>
      </c>
      <c r="M34" s="24">
        <v>2.42</v>
      </c>
      <c r="N34" s="24">
        <v>2497675</v>
      </c>
      <c r="O34" s="135">
        <f t="shared" si="8"/>
        <v>27674239</v>
      </c>
      <c r="P34" s="116">
        <f t="shared" si="9"/>
        <v>8308.7166385570617</v>
      </c>
      <c r="Q34" s="108">
        <v>109257.74800000001</v>
      </c>
      <c r="R34" s="65">
        <v>45652.430999999997</v>
      </c>
      <c r="S34" s="104">
        <v>300609</v>
      </c>
      <c r="T34" s="35"/>
      <c r="U34" s="102">
        <v>2984287.9824999999</v>
      </c>
      <c r="V34" s="102">
        <f t="shared" si="10"/>
        <v>27314.200019022905</v>
      </c>
      <c r="W34" s="87">
        <v>2751351.6324999998</v>
      </c>
      <c r="X34" s="102">
        <v>3681500</v>
      </c>
      <c r="Y34" s="144">
        <f t="shared" si="11"/>
        <v>40791020</v>
      </c>
      <c r="Z34" s="109">
        <f t="shared" si="12"/>
        <v>12246.805651194742</v>
      </c>
      <c r="AA34" s="122">
        <v>75779</v>
      </c>
      <c r="AB34" s="123">
        <f t="shared" si="13"/>
        <v>839631.32</v>
      </c>
      <c r="AC34" s="123">
        <f t="shared" si="14"/>
        <v>7684.8675299439619</v>
      </c>
      <c r="AD34" s="123">
        <f t="shared" si="15"/>
        <v>9845.745549737705</v>
      </c>
      <c r="AE34" s="136">
        <f t="shared" si="16"/>
        <v>71.687454016129792</v>
      </c>
      <c r="AF34" s="36">
        <f t="shared" si="17"/>
        <v>1.86</v>
      </c>
      <c r="AG34" s="36">
        <f t="shared" si="18"/>
        <v>1.3125</v>
      </c>
      <c r="AH34" s="36">
        <f t="shared" si="19"/>
        <v>1.0249999999999999</v>
      </c>
      <c r="AI34" s="36">
        <f t="shared" si="20"/>
        <v>0.60499999999999998</v>
      </c>
      <c r="AJ34" s="36">
        <f t="shared" si="54"/>
        <v>172.96440443458539</v>
      </c>
      <c r="AK34" s="37">
        <f t="shared" si="21"/>
        <v>85.278592236457712</v>
      </c>
      <c r="AL34" s="36">
        <f t="shared" si="55"/>
        <v>834.41966238910584</v>
      </c>
      <c r="AM34" s="37">
        <f t="shared" si="22"/>
        <v>53.45382941148403</v>
      </c>
      <c r="AN34" s="36">
        <f t="shared" si="56"/>
        <v>124.6485322630176</v>
      </c>
      <c r="AO34" s="37">
        <f t="shared" si="23"/>
        <v>93.374899723469937</v>
      </c>
      <c r="AP34" s="37">
        <f t="shared" si="57"/>
        <v>239.15386535778254</v>
      </c>
      <c r="AQ34" s="37">
        <f t="shared" si="24"/>
        <v>76.316186981303474</v>
      </c>
      <c r="AR34" s="37">
        <f t="shared" si="25"/>
        <v>88.710968775020021</v>
      </c>
      <c r="AS34" s="40">
        <f t="shared" si="26"/>
        <v>7.9849130923152742</v>
      </c>
      <c r="AT34" s="41">
        <f t="shared" si="27"/>
        <v>0.63930449097800446</v>
      </c>
      <c r="AU34" s="41">
        <f t="shared" si="28"/>
        <v>63.930449097800434</v>
      </c>
      <c r="AV34" s="41">
        <f t="shared" si="29"/>
        <v>0.99888777666555451</v>
      </c>
      <c r="AW34" s="41">
        <f t="shared" si="58"/>
        <v>1.9613458996007911</v>
      </c>
      <c r="AX34" s="41">
        <f t="shared" si="30"/>
        <v>99.888777666555455</v>
      </c>
      <c r="AY34" s="41">
        <f t="shared" si="59"/>
        <v>1.9613458996007944</v>
      </c>
      <c r="AZ34" s="41">
        <f t="shared" si="31"/>
        <v>2.0933080948669414</v>
      </c>
      <c r="BA34" s="41">
        <f t="shared" si="32"/>
        <v>8.3732323794677654</v>
      </c>
      <c r="BB34" s="37">
        <f t="shared" si="33"/>
        <v>98.06004074904709</v>
      </c>
      <c r="BC34" s="37">
        <f t="shared" si="34"/>
        <v>99.545401329669971</v>
      </c>
      <c r="BD34" s="42">
        <f t="shared" si="35"/>
        <v>4.4459234527350562</v>
      </c>
      <c r="BE34" s="42">
        <f t="shared" si="60"/>
        <v>1.0197824976446057</v>
      </c>
      <c r="BF34" s="42">
        <f t="shared" si="61"/>
        <v>4.0791299905784228</v>
      </c>
      <c r="BG34" s="42">
        <f t="shared" si="36"/>
        <v>4.5366225695404365</v>
      </c>
      <c r="BH34" s="42">
        <f t="shared" si="62"/>
        <v>0.60317722317195788</v>
      </c>
      <c r="BI34" s="42">
        <f t="shared" si="63"/>
        <v>2.4127088926878315</v>
      </c>
      <c r="BJ34" s="42">
        <f t="shared" si="37"/>
        <v>4.4853835431697426</v>
      </c>
      <c r="BK34" s="43">
        <f t="shared" si="38"/>
        <v>2.0775538977399033</v>
      </c>
      <c r="BL34" s="42">
        <f t="shared" si="39"/>
        <v>-0.44737442639758301</v>
      </c>
      <c r="BM34" s="42">
        <f t="shared" si="40"/>
        <v>4.157795759590508</v>
      </c>
      <c r="BN34" s="42">
        <f t="shared" si="41"/>
        <v>-1.1128423138231063E-3</v>
      </c>
      <c r="BO34" s="42">
        <f t="shared" si="64"/>
        <v>1.9423593703402668</v>
      </c>
      <c r="BP34" s="42">
        <f t="shared" si="2"/>
        <v>4.6040573436742687</v>
      </c>
      <c r="BQ34" s="42">
        <f t="shared" si="65"/>
        <v>1.9423593703402631</v>
      </c>
      <c r="BR34" s="42">
        <f t="shared" ref="BR34:BR65" si="66">LN(E34)</f>
        <v>4.5652852522891765</v>
      </c>
      <c r="BS34" s="42">
        <f t="shared" ref="BS34:BS65" si="67">LN(F34)</f>
        <v>4.5784597118892396</v>
      </c>
      <c r="BT34" s="42">
        <f t="shared" ref="BT34:BT65" si="68">LN(BB34)</f>
        <v>4.5855799517751841</v>
      </c>
      <c r="BU34" s="42">
        <f t="shared" si="42"/>
        <v>14.502327573991883</v>
      </c>
      <c r="BV34" s="42">
        <f t="shared" si="43"/>
        <v>14.908871744529803</v>
      </c>
      <c r="BW34" s="42">
        <f t="shared" ref="BW34:BW65" si="69">LN(K34)</f>
        <v>4.6011621645905523</v>
      </c>
      <c r="BX34" s="42">
        <f t="shared" si="44"/>
        <v>15.118830835790909</v>
      </c>
      <c r="BY34" s="142">
        <f t="shared" si="45"/>
        <v>17.523972517110046</v>
      </c>
      <c r="BZ34" s="82">
        <f t="shared" si="46"/>
        <v>4.6006138348642978</v>
      </c>
      <c r="CA34" s="117">
        <f t="shared" si="47"/>
        <v>10.215161993160335</v>
      </c>
      <c r="CB34" s="117">
        <f t="shared" si="48"/>
        <v>9.4130204188004711</v>
      </c>
      <c r="CC34" s="117">
        <f t="shared" si="49"/>
        <v>9.8086178226224146</v>
      </c>
      <c r="CD34" s="117">
        <f t="shared" si="50"/>
        <v>9.0250604401296854</v>
      </c>
      <c r="CE34" s="125">
        <f t="shared" si="51"/>
        <v>8.9470084183412357</v>
      </c>
      <c r="CF34" s="125">
        <f t="shared" si="52"/>
        <v>9.1947947169756485</v>
      </c>
      <c r="CG34" s="139">
        <f t="shared" si="53"/>
        <v>4.272315753440453</v>
      </c>
    </row>
    <row r="35" spans="1:85">
      <c r="A35" s="34" t="s">
        <v>34</v>
      </c>
      <c r="B35" s="25">
        <v>10.86</v>
      </c>
      <c r="C35" s="24">
        <v>93.19</v>
      </c>
      <c r="D35" s="24">
        <v>91.69</v>
      </c>
      <c r="E35" s="24">
        <v>98.08</v>
      </c>
      <c r="F35" s="24">
        <v>97.982126833287396</v>
      </c>
      <c r="G35" s="24">
        <v>7.62</v>
      </c>
      <c r="H35" s="24">
        <v>3.97</v>
      </c>
      <c r="I35" s="27">
        <v>2011054.2350000001</v>
      </c>
      <c r="J35" s="113">
        <f t="shared" si="7"/>
        <v>18347.706288824687</v>
      </c>
      <c r="K35" s="24">
        <v>100.37</v>
      </c>
      <c r="L35" s="24">
        <v>5.25</v>
      </c>
      <c r="M35" s="24">
        <v>2.65</v>
      </c>
      <c r="N35" s="24">
        <v>2506150</v>
      </c>
      <c r="O35" s="135">
        <f t="shared" si="8"/>
        <v>27216789</v>
      </c>
      <c r="P35" s="116">
        <f t="shared" si="9"/>
        <v>8318.2313033549744</v>
      </c>
      <c r="Q35" s="108">
        <v>109607.93700000001</v>
      </c>
      <c r="R35" s="65">
        <v>45936.228000000003</v>
      </c>
      <c r="S35" s="104">
        <v>301284</v>
      </c>
      <c r="T35" s="35"/>
      <c r="U35" s="102">
        <v>3015314.415</v>
      </c>
      <c r="V35" s="102">
        <f t="shared" si="10"/>
        <v>27510.000621579075</v>
      </c>
      <c r="W35" s="87">
        <v>2810452.5024999999</v>
      </c>
      <c r="X35" s="102">
        <v>3709675</v>
      </c>
      <c r="Y35" s="144">
        <f t="shared" si="11"/>
        <v>40287070.5</v>
      </c>
      <c r="Z35" s="109">
        <f t="shared" si="12"/>
        <v>12312.884189004395</v>
      </c>
      <c r="AA35" s="122">
        <v>77869.399999999994</v>
      </c>
      <c r="AB35" s="123">
        <f t="shared" si="13"/>
        <v>845661.68399999989</v>
      </c>
      <c r="AC35" s="123">
        <f t="shared" si="14"/>
        <v>7715.3325493207658</v>
      </c>
      <c r="AD35" s="123">
        <f t="shared" si="15"/>
        <v>9819.0056098218993</v>
      </c>
      <c r="AE35" s="136">
        <f t="shared" si="16"/>
        <v>71.492758936572358</v>
      </c>
      <c r="AF35" s="36">
        <f t="shared" si="17"/>
        <v>1.905</v>
      </c>
      <c r="AG35" s="36">
        <f t="shared" si="18"/>
        <v>1.3125</v>
      </c>
      <c r="AH35" s="36">
        <f t="shared" si="19"/>
        <v>0.99250000000000005</v>
      </c>
      <c r="AI35" s="36">
        <f t="shared" si="20"/>
        <v>0.66249999999999998</v>
      </c>
      <c r="AJ35" s="36">
        <f t="shared" si="54"/>
        <v>174.68107614859863</v>
      </c>
      <c r="AK35" s="37">
        <f t="shared" si="21"/>
        <v>86.124982264404551</v>
      </c>
      <c r="AL35" s="36">
        <f t="shared" si="55"/>
        <v>867.54612298595339</v>
      </c>
      <c r="AM35" s="37">
        <f t="shared" si="22"/>
        <v>55.575946439119953</v>
      </c>
      <c r="AN35" s="36">
        <f t="shared" si="56"/>
        <v>125.4743287892601</v>
      </c>
      <c r="AO35" s="37">
        <f t="shared" si="23"/>
        <v>93.993508434137937</v>
      </c>
      <c r="AP35" s="37">
        <f t="shared" si="57"/>
        <v>245.49144278976377</v>
      </c>
      <c r="AQ35" s="37">
        <f t="shared" si="24"/>
        <v>78.338565936308015</v>
      </c>
      <c r="AR35" s="37">
        <f t="shared" si="25"/>
        <v>86.949559647718161</v>
      </c>
      <c r="AS35" s="40">
        <f t="shared" si="26"/>
        <v>7.8007946864958466</v>
      </c>
      <c r="AT35" s="41">
        <f t="shared" si="27"/>
        <v>0.62456322550006782</v>
      </c>
      <c r="AU35" s="41">
        <f t="shared" si="28"/>
        <v>62.456322550006774</v>
      </c>
      <c r="AV35" s="41">
        <f t="shared" si="29"/>
        <v>0.98390385234467215</v>
      </c>
      <c r="AW35" s="41">
        <f t="shared" si="58"/>
        <v>-1.5000608347517346</v>
      </c>
      <c r="AX35" s="41">
        <f t="shared" si="30"/>
        <v>98.390385234467217</v>
      </c>
      <c r="AY35" s="41">
        <f t="shared" si="59"/>
        <v>-1.5000608347517366</v>
      </c>
      <c r="AZ35" s="41">
        <f t="shared" si="31"/>
        <v>0.65437888537465128</v>
      </c>
      <c r="BA35" s="41">
        <f t="shared" si="32"/>
        <v>2.6175155414986051</v>
      </c>
      <c r="BB35" s="37">
        <f t="shared" si="33"/>
        <v>99.228176905420369</v>
      </c>
      <c r="BC35" s="37">
        <f t="shared" si="34"/>
        <v>99.883174369104239</v>
      </c>
      <c r="BD35" s="42">
        <f t="shared" si="35"/>
        <v>4.4557995234052621</v>
      </c>
      <c r="BE35" s="42">
        <f t="shared" si="60"/>
        <v>0.98760706702059053</v>
      </c>
      <c r="BF35" s="42">
        <f t="shared" si="61"/>
        <v>3.9504282680823621</v>
      </c>
      <c r="BG35" s="42">
        <f t="shared" si="36"/>
        <v>4.5432257206740081</v>
      </c>
      <c r="BH35" s="42">
        <f t="shared" si="62"/>
        <v>0.6603151133571572</v>
      </c>
      <c r="BI35" s="42">
        <f t="shared" si="63"/>
        <v>2.6412604534286288</v>
      </c>
      <c r="BJ35" s="42">
        <f t="shared" si="37"/>
        <v>4.4653281763563939</v>
      </c>
      <c r="BK35" s="43">
        <f t="shared" ref="BK35:BK65" si="70">LN(AS35)</f>
        <v>2.0542256113899202</v>
      </c>
      <c r="BL35" s="42">
        <f t="shared" si="39"/>
        <v>-0.47070271274756587</v>
      </c>
      <c r="BM35" s="42">
        <f t="shared" ref="BM35:BM65" si="71">LN(AU35)</f>
        <v>4.1344674732405258</v>
      </c>
      <c r="BN35" s="42">
        <f t="shared" ref="BN35:BN65" si="72">LN(AV35)</f>
        <v>-1.6227097735754734E-2</v>
      </c>
      <c r="BO35" s="42">
        <f t="shared" si="64"/>
        <v>-1.5114255421931628</v>
      </c>
      <c r="BP35" s="42">
        <f t="shared" ref="BP35:BP65" si="73">LN(AX35)</f>
        <v>4.5889430882523365</v>
      </c>
      <c r="BQ35" s="42">
        <f t="shared" si="65"/>
        <v>-1.5114255421932121</v>
      </c>
      <c r="BR35" s="42">
        <f t="shared" si="66"/>
        <v>4.5857834721879014</v>
      </c>
      <c r="BS35" s="42">
        <f t="shared" si="67"/>
        <v>4.5847850827852845</v>
      </c>
      <c r="BT35" s="42">
        <f t="shared" si="68"/>
        <v>4.5974220153439962</v>
      </c>
      <c r="BU35" s="42">
        <f t="shared" si="42"/>
        <v>14.514169637560695</v>
      </c>
      <c r="BV35" s="42">
        <f t="shared" si="43"/>
        <v>14.919214666288358</v>
      </c>
      <c r="BW35" s="42">
        <f t="shared" si="69"/>
        <v>4.608863357825709</v>
      </c>
      <c r="BX35" s="42">
        <f t="shared" si="44"/>
        <v>15.126454829668253</v>
      </c>
      <c r="BY35" s="142">
        <f t="shared" si="45"/>
        <v>17.511541144174043</v>
      </c>
      <c r="BZ35" s="82">
        <f t="shared" si="46"/>
        <v>4.6040012467357787</v>
      </c>
      <c r="CA35" s="117">
        <f t="shared" si="47"/>
        <v>10.222304876513279</v>
      </c>
      <c r="CB35" s="117">
        <f t="shared" si="48"/>
        <v>9.4184014881614058</v>
      </c>
      <c r="CC35" s="117">
        <f t="shared" si="49"/>
        <v>9.8172598477856159</v>
      </c>
      <c r="CD35" s="117">
        <f t="shared" si="50"/>
        <v>9.0262049274847573</v>
      </c>
      <c r="CE35" s="125">
        <f t="shared" ref="CE35:CE65" si="74">LN(AC35)</f>
        <v>8.9509648681224494</v>
      </c>
      <c r="CF35" s="125">
        <f t="shared" ref="CF35:CF65" si="75">LN(AD35)</f>
        <v>9.1920751344922653</v>
      </c>
      <c r="CG35" s="139">
        <f t="shared" si="53"/>
        <v>4.2695961709570707</v>
      </c>
    </row>
    <row r="36" spans="1:85">
      <c r="A36" s="34" t="s">
        <v>35</v>
      </c>
      <c r="B36" s="25">
        <v>10.92</v>
      </c>
      <c r="C36" s="24">
        <v>96.06</v>
      </c>
      <c r="D36" s="24">
        <v>92.29</v>
      </c>
      <c r="E36" s="24">
        <v>97.98</v>
      </c>
      <c r="F36" s="24">
        <v>98.662016650763206</v>
      </c>
      <c r="G36" s="24">
        <v>7.7</v>
      </c>
      <c r="H36" s="24">
        <v>3.98</v>
      </c>
      <c r="I36" s="27">
        <v>2018928.79</v>
      </c>
      <c r="J36" s="113">
        <f t="shared" si="7"/>
        <v>18358.429618918301</v>
      </c>
      <c r="K36" s="24">
        <v>101.04</v>
      </c>
      <c r="L36" s="24">
        <v>5.07</v>
      </c>
      <c r="M36" s="24">
        <v>2.36</v>
      </c>
      <c r="N36" s="24">
        <v>2517300</v>
      </c>
      <c r="O36" s="135">
        <f t="shared" si="8"/>
        <v>27488916</v>
      </c>
      <c r="P36" s="116">
        <f t="shared" si="9"/>
        <v>8333.7195675060084</v>
      </c>
      <c r="Q36" s="108">
        <v>109972.848</v>
      </c>
      <c r="R36" s="65">
        <v>46263.398999999998</v>
      </c>
      <c r="S36" s="104">
        <v>302062</v>
      </c>
      <c r="T36" s="35"/>
      <c r="U36" s="102">
        <v>3032447.5</v>
      </c>
      <c r="V36" s="102">
        <f t="shared" si="10"/>
        <v>27574.510937463401</v>
      </c>
      <c r="W36" s="87">
        <v>2871329.8149999999</v>
      </c>
      <c r="X36" s="102">
        <v>3734625</v>
      </c>
      <c r="Y36" s="144">
        <f t="shared" si="11"/>
        <v>40782105</v>
      </c>
      <c r="Z36" s="109">
        <f t="shared" si="12"/>
        <v>12363.769689666358</v>
      </c>
      <c r="AA36" s="122">
        <v>82077.600000000006</v>
      </c>
      <c r="AB36" s="123">
        <f t="shared" si="13"/>
        <v>896287.39200000011</v>
      </c>
      <c r="AC36" s="123">
        <f t="shared" si="14"/>
        <v>8150.0789358478742</v>
      </c>
      <c r="AD36" s="123">
        <f t="shared" si="15"/>
        <v>10304.294637830413</v>
      </c>
      <c r="AE36" s="136">
        <f t="shared" si="16"/>
        <v>75.026176970193944</v>
      </c>
      <c r="AF36" s="36">
        <f t="shared" si="17"/>
        <v>1.925</v>
      </c>
      <c r="AG36" s="36">
        <f t="shared" si="18"/>
        <v>1.2675000000000001</v>
      </c>
      <c r="AH36" s="36">
        <f t="shared" si="19"/>
        <v>0.995</v>
      </c>
      <c r="AI36" s="36">
        <f t="shared" si="20"/>
        <v>0.59</v>
      </c>
      <c r="AJ36" s="36">
        <f t="shared" si="54"/>
        <v>176.41915285627718</v>
      </c>
      <c r="AK36" s="37">
        <f t="shared" si="21"/>
        <v>86.981925837935364</v>
      </c>
      <c r="AL36" s="36">
        <f t="shared" si="55"/>
        <v>902.07445868079435</v>
      </c>
      <c r="AM36" s="37">
        <f t="shared" si="22"/>
        <v>57.787869107396929</v>
      </c>
      <c r="AN36" s="36">
        <f t="shared" si="56"/>
        <v>126.21462732911674</v>
      </c>
      <c r="AO36" s="37">
        <f t="shared" si="23"/>
        <v>94.548070133899358</v>
      </c>
      <c r="AP36" s="37">
        <f t="shared" si="57"/>
        <v>251.2850408396022</v>
      </c>
      <c r="AQ36" s="37">
        <f t="shared" si="24"/>
        <v>80.187356092404883</v>
      </c>
      <c r="AR36" s="37">
        <f t="shared" si="25"/>
        <v>87.42994395516412</v>
      </c>
      <c r="AS36" s="40">
        <f t="shared" si="26"/>
        <v>7.8124382082073618</v>
      </c>
      <c r="AT36" s="41">
        <f t="shared" si="27"/>
        <v>0.62549545301900411</v>
      </c>
      <c r="AU36" s="41">
        <f t="shared" si="28"/>
        <v>62.549545301900409</v>
      </c>
      <c r="AV36" s="41">
        <f t="shared" si="29"/>
        <v>0.96075369560691237</v>
      </c>
      <c r="AW36" s="41">
        <f t="shared" si="58"/>
        <v>-2.3528881081817357</v>
      </c>
      <c r="AX36" s="41">
        <f t="shared" si="30"/>
        <v>96.075369560691243</v>
      </c>
      <c r="AY36" s="41">
        <f t="shared" si="59"/>
        <v>-2.3528881081817326</v>
      </c>
      <c r="AZ36" s="41">
        <f t="shared" si="31"/>
        <v>1.7661718496045031</v>
      </c>
      <c r="BA36" s="41">
        <f t="shared" si="32"/>
        <v>7.0646873984180125</v>
      </c>
      <c r="BB36" s="37">
        <f t="shared" si="33"/>
        <v>99.61671825999575</v>
      </c>
      <c r="BC36" s="37">
        <f t="shared" si="34"/>
        <v>100.32756013779944</v>
      </c>
      <c r="BD36" s="42">
        <f t="shared" si="35"/>
        <v>4.4657003480825246</v>
      </c>
      <c r="BE36" s="42">
        <f t="shared" si="60"/>
        <v>0.99008246772624986</v>
      </c>
      <c r="BF36" s="42">
        <f t="shared" si="61"/>
        <v>3.9603298709049994</v>
      </c>
      <c r="BG36" s="42">
        <f t="shared" si="36"/>
        <v>4.5491083838321638</v>
      </c>
      <c r="BH36" s="42">
        <f t="shared" si="62"/>
        <v>0.58826631581556654</v>
      </c>
      <c r="BI36" s="42">
        <f t="shared" si="63"/>
        <v>2.3530652632622662</v>
      </c>
      <c r="BJ36" s="42">
        <f t="shared" si="37"/>
        <v>4.4708378321673639</v>
      </c>
      <c r="BK36" s="43">
        <f t="shared" si="70"/>
        <v>2.0557171056817833</v>
      </c>
      <c r="BL36" s="42">
        <f t="shared" si="39"/>
        <v>-0.46921121845570324</v>
      </c>
      <c r="BM36" s="42">
        <f t="shared" si="71"/>
        <v>4.135958967532388</v>
      </c>
      <c r="BN36" s="42">
        <f t="shared" si="72"/>
        <v>-4.0037202959192941E-2</v>
      </c>
      <c r="BO36" s="42">
        <f t="shared" si="64"/>
        <v>-2.3810105223438205</v>
      </c>
      <c r="BP36" s="42">
        <f t="shared" si="73"/>
        <v>4.5651329830288985</v>
      </c>
      <c r="BQ36" s="42">
        <f t="shared" si="65"/>
        <v>-2.3810105223438072</v>
      </c>
      <c r="BR36" s="42">
        <f t="shared" si="66"/>
        <v>4.5847633762104287</v>
      </c>
      <c r="BS36" s="42">
        <f t="shared" si="67"/>
        <v>4.591700036005804</v>
      </c>
      <c r="BT36" s="42">
        <f t="shared" si="68"/>
        <v>4.6013300045206647</v>
      </c>
      <c r="BU36" s="42">
        <f t="shared" si="42"/>
        <v>14.518077626737364</v>
      </c>
      <c r="BV36" s="42">
        <f t="shared" si="43"/>
        <v>14.924880607202006</v>
      </c>
      <c r="BW36" s="42">
        <f t="shared" si="69"/>
        <v>4.6155164780422355</v>
      </c>
      <c r="BX36" s="42">
        <f t="shared" si="44"/>
        <v>15.133157969902051</v>
      </c>
      <c r="BY36" s="142">
        <f t="shared" si="45"/>
        <v>17.52375394021881</v>
      </c>
      <c r="BZ36" s="82">
        <f t="shared" si="46"/>
        <v>4.6084404342704453</v>
      </c>
      <c r="CA36" s="117">
        <f t="shared" si="47"/>
        <v>10.224647108242335</v>
      </c>
      <c r="CB36" s="117">
        <f t="shared" si="48"/>
        <v>9.4225256755846889</v>
      </c>
      <c r="CC36" s="117">
        <f t="shared" si="49"/>
        <v>9.8178441277776933</v>
      </c>
      <c r="CD36" s="117">
        <f t="shared" si="50"/>
        <v>9.0280651622089092</v>
      </c>
      <c r="CE36" s="125">
        <f t="shared" si="74"/>
        <v>9.0057828915681135</v>
      </c>
      <c r="CF36" s="125">
        <f t="shared" si="75"/>
        <v>9.2403160424452579</v>
      </c>
      <c r="CG36" s="139">
        <f t="shared" si="53"/>
        <v>4.3178370789100633</v>
      </c>
    </row>
    <row r="37" spans="1:85">
      <c r="A37" s="34" t="s">
        <v>36</v>
      </c>
      <c r="B37" s="25">
        <v>10.86</v>
      </c>
      <c r="C37" s="24">
        <v>100.53</v>
      </c>
      <c r="D37" s="24">
        <v>93.92</v>
      </c>
      <c r="E37" s="24">
        <v>101.49</v>
      </c>
      <c r="F37" s="24">
        <v>99.330411639919404</v>
      </c>
      <c r="G37" s="24">
        <v>7.86</v>
      </c>
      <c r="H37" s="24">
        <v>3.81</v>
      </c>
      <c r="I37" s="27">
        <v>2032244.09075</v>
      </c>
      <c r="J37" s="113">
        <f t="shared" si="7"/>
        <v>18417.343693119663</v>
      </c>
      <c r="K37" s="24">
        <v>101.4</v>
      </c>
      <c r="L37" s="24">
        <v>4.49</v>
      </c>
      <c r="M37" s="24">
        <v>3.97</v>
      </c>
      <c r="N37" s="24">
        <v>2520450</v>
      </c>
      <c r="O37" s="135">
        <f t="shared" si="8"/>
        <v>27372087</v>
      </c>
      <c r="P37" s="116">
        <f t="shared" si="9"/>
        <v>8323.0139781857088</v>
      </c>
      <c r="Q37" s="108">
        <v>110344.039</v>
      </c>
      <c r="R37" s="65">
        <v>47309.726000000002</v>
      </c>
      <c r="S37" s="104">
        <v>302829</v>
      </c>
      <c r="T37" s="35"/>
      <c r="U37" s="102">
        <v>3055997.5449999999</v>
      </c>
      <c r="V37" s="102">
        <f t="shared" si="10"/>
        <v>27695.17567686642</v>
      </c>
      <c r="W37" s="87">
        <v>2961173.69</v>
      </c>
      <c r="X37" s="102">
        <v>3747950</v>
      </c>
      <c r="Y37" s="144">
        <f t="shared" si="11"/>
        <v>40702737</v>
      </c>
      <c r="Z37" s="109">
        <f t="shared" si="12"/>
        <v>12376.45668017264</v>
      </c>
      <c r="AA37" s="122">
        <v>87115.8</v>
      </c>
      <c r="AB37" s="123">
        <f t="shared" si="13"/>
        <v>946077.58799999999</v>
      </c>
      <c r="AC37" s="123">
        <f t="shared" si="14"/>
        <v>8573.8894150865726</v>
      </c>
      <c r="AD37" s="123">
        <f t="shared" si="15"/>
        <v>10774.091439993976</v>
      </c>
      <c r="AE37" s="136">
        <f t="shared" si="16"/>
        <v>78.446795193759797</v>
      </c>
      <c r="AF37" s="36">
        <f t="shared" si="17"/>
        <v>1.9650000000000001</v>
      </c>
      <c r="AG37" s="36">
        <f t="shared" si="18"/>
        <v>1.1225000000000001</v>
      </c>
      <c r="AH37" s="36">
        <f t="shared" si="19"/>
        <v>0.95250000000000001</v>
      </c>
      <c r="AI37" s="36">
        <f t="shared" si="20"/>
        <v>0.99250000000000005</v>
      </c>
      <c r="AJ37" s="36">
        <f t="shared" si="54"/>
        <v>178.09954528723321</v>
      </c>
      <c r="AK37" s="37">
        <f t="shared" si="21"/>
        <v>87.810428681541708</v>
      </c>
      <c r="AL37" s="36">
        <f t="shared" si="55"/>
        <v>936.44349555653264</v>
      </c>
      <c r="AM37" s="37">
        <f t="shared" si="22"/>
        <v>59.989586920388746</v>
      </c>
      <c r="AN37" s="36">
        <f t="shared" si="56"/>
        <v>127.46730750535822</v>
      </c>
      <c r="AO37" s="37">
        <f t="shared" si="23"/>
        <v>95.486459729978307</v>
      </c>
      <c r="AP37" s="37">
        <f t="shared" si="57"/>
        <v>261.26105696093441</v>
      </c>
      <c r="AQ37" s="37">
        <f t="shared" si="24"/>
        <v>83.370794129273364</v>
      </c>
      <c r="AR37" s="37">
        <f t="shared" si="25"/>
        <v>86.949559647718161</v>
      </c>
      <c r="AS37" s="40">
        <f t="shared" si="26"/>
        <v>7.7725912060900768</v>
      </c>
      <c r="AT37" s="41">
        <f t="shared" si="27"/>
        <v>0.62230514059968578</v>
      </c>
      <c r="AU37" s="41">
        <f t="shared" si="28"/>
        <v>62.230514059968577</v>
      </c>
      <c r="AV37" s="41">
        <f t="shared" si="29"/>
        <v>0.93424848303988861</v>
      </c>
      <c r="AW37" s="41">
        <f t="shared" si="58"/>
        <v>-2.7587937145826227</v>
      </c>
      <c r="AX37" s="41">
        <f t="shared" si="30"/>
        <v>93.424848303988867</v>
      </c>
      <c r="AY37" s="41">
        <f t="shared" si="59"/>
        <v>-2.7587937145826227</v>
      </c>
      <c r="AZ37" s="41">
        <f t="shared" si="31"/>
        <v>2.9280238500851707</v>
      </c>
      <c r="BA37" s="41">
        <f t="shared" si="32"/>
        <v>11.712095400340683</v>
      </c>
      <c r="BB37" s="37">
        <f t="shared" si="33"/>
        <v>100.27371347940608</v>
      </c>
      <c r="BC37" s="37">
        <f t="shared" si="34"/>
        <v>100.45310409935908</v>
      </c>
      <c r="BD37" s="42">
        <f t="shared" si="35"/>
        <v>4.4751802712816557</v>
      </c>
      <c r="BE37" s="42">
        <f t="shared" si="60"/>
        <v>0.94799231991311572</v>
      </c>
      <c r="BF37" s="42">
        <f t="shared" si="61"/>
        <v>3.7919692796524629</v>
      </c>
      <c r="BG37" s="42">
        <f t="shared" si="36"/>
        <v>4.5589844545023706</v>
      </c>
      <c r="BH37" s="42">
        <f t="shared" si="62"/>
        <v>0.98760706702067935</v>
      </c>
      <c r="BI37" s="42">
        <f t="shared" si="63"/>
        <v>3.9504282680827174</v>
      </c>
      <c r="BJ37" s="42">
        <f t="shared" si="37"/>
        <v>4.4653281763563939</v>
      </c>
      <c r="BK37" s="43">
        <f t="shared" si="70"/>
        <v>2.0506035973418886</v>
      </c>
      <c r="BL37" s="42">
        <f t="shared" si="39"/>
        <v>-0.47432472679559806</v>
      </c>
      <c r="BM37" s="42">
        <f t="shared" si="71"/>
        <v>4.1308454591924937</v>
      </c>
      <c r="BN37" s="42">
        <f t="shared" si="72"/>
        <v>-6.8012834337542377E-2</v>
      </c>
      <c r="BO37" s="42">
        <f t="shared" si="64"/>
        <v>-2.7975631378349437</v>
      </c>
      <c r="BP37" s="42">
        <f t="shared" si="73"/>
        <v>4.5371573516505492</v>
      </c>
      <c r="BQ37" s="42">
        <f t="shared" si="65"/>
        <v>-2.7975631378349242</v>
      </c>
      <c r="BR37" s="42">
        <f t="shared" si="66"/>
        <v>4.6199602714607266</v>
      </c>
      <c r="BS37" s="42">
        <f t="shared" si="67"/>
        <v>4.5984517843837782</v>
      </c>
      <c r="BT37" s="42">
        <f t="shared" si="68"/>
        <v>4.607903581650163</v>
      </c>
      <c r="BU37" s="42">
        <f t="shared" si="42"/>
        <v>14.524651203866862</v>
      </c>
      <c r="BV37" s="42">
        <f t="shared" si="43"/>
        <v>14.93261662593053</v>
      </c>
      <c r="BW37" s="42">
        <f t="shared" si="69"/>
        <v>4.619073091157083</v>
      </c>
      <c r="BX37" s="42">
        <f t="shared" si="44"/>
        <v>15.136719581803225</v>
      </c>
      <c r="BY37" s="142">
        <f t="shared" si="45"/>
        <v>17.521805896309015</v>
      </c>
      <c r="BZ37" s="82">
        <f t="shared" si="46"/>
        <v>4.609690992718372</v>
      </c>
      <c r="CA37" s="117">
        <f t="shared" si="47"/>
        <v>10.229013513717222</v>
      </c>
      <c r="CB37" s="117">
        <f t="shared" si="48"/>
        <v>9.4235512920385354</v>
      </c>
      <c r="CC37" s="117">
        <f t="shared" si="49"/>
        <v>9.8210480916535552</v>
      </c>
      <c r="CD37" s="117">
        <f t="shared" si="50"/>
        <v>9.0267797252095061</v>
      </c>
      <c r="CE37" s="125">
        <f t="shared" si="74"/>
        <v>9.0564767493708249</v>
      </c>
      <c r="CF37" s="125">
        <f t="shared" si="75"/>
        <v>9.2848995903024747</v>
      </c>
      <c r="CG37" s="139">
        <f t="shared" si="53"/>
        <v>4.36242062676728</v>
      </c>
    </row>
    <row r="38" spans="1:85">
      <c r="A38" s="34" t="s">
        <v>37</v>
      </c>
      <c r="B38" s="25">
        <v>10.69</v>
      </c>
      <c r="C38" s="24">
        <v>103.78</v>
      </c>
      <c r="D38" s="24">
        <v>96.67</v>
      </c>
      <c r="E38" s="24">
        <v>98.17</v>
      </c>
      <c r="F38" s="24">
        <v>99.770783488595498</v>
      </c>
      <c r="G38" s="24">
        <v>7.93</v>
      </c>
      <c r="H38" s="24">
        <v>3.89</v>
      </c>
      <c r="I38" s="27">
        <v>2050636.8895</v>
      </c>
      <c r="J38" s="113">
        <f t="shared" si="7"/>
        <v>18520.484899045263</v>
      </c>
      <c r="K38" s="24">
        <v>100.71</v>
      </c>
      <c r="L38" s="24">
        <v>3.17</v>
      </c>
      <c r="M38" s="24">
        <v>4.09</v>
      </c>
      <c r="N38" s="24">
        <v>2515250</v>
      </c>
      <c r="O38" s="135">
        <f t="shared" si="8"/>
        <v>26888022.5</v>
      </c>
      <c r="P38" s="116">
        <f t="shared" si="9"/>
        <v>8287.6432483014505</v>
      </c>
      <c r="Q38" s="108">
        <v>110722.63499999999</v>
      </c>
      <c r="R38" s="65">
        <v>46802.5</v>
      </c>
      <c r="S38" s="104">
        <v>303494</v>
      </c>
      <c r="T38" s="35"/>
      <c r="U38" s="102">
        <v>3059140.21</v>
      </c>
      <c r="V38" s="102">
        <f t="shared" si="10"/>
        <v>27628.860259693061</v>
      </c>
      <c r="W38" s="87">
        <v>3023165.7549999999</v>
      </c>
      <c r="X38" s="102">
        <v>3722375</v>
      </c>
      <c r="Y38" s="144">
        <f t="shared" si="11"/>
        <v>39792188.75</v>
      </c>
      <c r="Z38" s="109">
        <f t="shared" si="12"/>
        <v>12265.069490665384</v>
      </c>
      <c r="AA38" s="122">
        <v>91047.6</v>
      </c>
      <c r="AB38" s="123">
        <f t="shared" si="13"/>
        <v>973298.84400000004</v>
      </c>
      <c r="AC38" s="123">
        <f t="shared" si="14"/>
        <v>8790.423421552423</v>
      </c>
      <c r="AD38" s="123">
        <f t="shared" si="15"/>
        <v>10977.337099863835</v>
      </c>
      <c r="AE38" s="136">
        <f t="shared" si="16"/>
        <v>79.926638830008017</v>
      </c>
      <c r="AF38" s="36">
        <f t="shared" si="17"/>
        <v>1.9824999999999999</v>
      </c>
      <c r="AG38" s="36">
        <f t="shared" si="18"/>
        <v>0.79249999999999998</v>
      </c>
      <c r="AH38" s="36">
        <f t="shared" si="19"/>
        <v>0.97250000000000003</v>
      </c>
      <c r="AI38" s="36">
        <f t="shared" si="20"/>
        <v>1.0225</v>
      </c>
      <c r="AJ38" s="36">
        <f t="shared" si="54"/>
        <v>179.83156336515154</v>
      </c>
      <c r="AK38" s="37">
        <f t="shared" si="21"/>
        <v>88.664385100469687</v>
      </c>
      <c r="AL38" s="36">
        <f t="shared" si="55"/>
        <v>972.87114753368166</v>
      </c>
      <c r="AM38" s="37">
        <f t="shared" si="22"/>
        <v>62.323181851591869</v>
      </c>
      <c r="AN38" s="36">
        <f t="shared" si="56"/>
        <v>128.7706607246005</v>
      </c>
      <c r="AO38" s="37">
        <f t="shared" si="23"/>
        <v>96.462808780717324</v>
      </c>
      <c r="AP38" s="37">
        <f t="shared" si="57"/>
        <v>271.94663419063659</v>
      </c>
      <c r="AQ38" s="37">
        <f t="shared" si="24"/>
        <v>86.780659609160622</v>
      </c>
      <c r="AR38" s="37">
        <f t="shared" si="25"/>
        <v>85.588470776621293</v>
      </c>
      <c r="AS38" s="40">
        <f t="shared" si="26"/>
        <v>7.6547094257911237</v>
      </c>
      <c r="AT38" s="41">
        <f t="shared" si="27"/>
        <v>0.61286704770145117</v>
      </c>
      <c r="AU38" s="41">
        <f t="shared" si="28"/>
        <v>61.286704770145107</v>
      </c>
      <c r="AV38" s="41">
        <f t="shared" si="29"/>
        <v>0.9314896897282714</v>
      </c>
      <c r="AW38" s="41">
        <f t="shared" si="58"/>
        <v>-0.29529545529906143</v>
      </c>
      <c r="AX38" s="41">
        <f t="shared" si="30"/>
        <v>93.148968972827134</v>
      </c>
      <c r="AY38" s="41">
        <f t="shared" si="59"/>
        <v>-0.29529545529907331</v>
      </c>
      <c r="AZ38" s="41">
        <f t="shared" si="31"/>
        <v>3.7964208130754074</v>
      </c>
      <c r="BA38" s="41">
        <f t="shared" si="32"/>
        <v>15.185683252301629</v>
      </c>
      <c r="BB38" s="37">
        <f t="shared" si="33"/>
        <v>101.18123942096815</v>
      </c>
      <c r="BC38" s="37">
        <f t="shared" si="34"/>
        <v>100.24585692472094</v>
      </c>
      <c r="BD38" s="42">
        <f t="shared" si="35"/>
        <v>4.4848582878329273</v>
      </c>
      <c r="BE38" s="42">
        <f t="shared" si="60"/>
        <v>0.96780165512715399</v>
      </c>
      <c r="BF38" s="42">
        <f t="shared" si="61"/>
        <v>3.871206620508616</v>
      </c>
      <c r="BG38" s="42">
        <f t="shared" si="36"/>
        <v>4.5691575328227065</v>
      </c>
      <c r="BH38" s="42">
        <f t="shared" si="62"/>
        <v>1.0173078320335982</v>
      </c>
      <c r="BI38" s="42">
        <f t="shared" si="63"/>
        <v>4.0692313281343928</v>
      </c>
      <c r="BJ38" s="42">
        <f t="shared" si="37"/>
        <v>4.4495505868875584</v>
      </c>
      <c r="BK38" s="43">
        <f t="shared" si="70"/>
        <v>2.0353210696421185</v>
      </c>
      <c r="BL38" s="42">
        <f t="shared" si="39"/>
        <v>-0.48960725449536774</v>
      </c>
      <c r="BM38" s="42">
        <f t="shared" si="71"/>
        <v>4.1155629314927236</v>
      </c>
      <c r="BN38" s="42">
        <f t="shared" si="72"/>
        <v>-7.0970157463079456E-2</v>
      </c>
      <c r="BO38" s="42">
        <f t="shared" si="64"/>
        <v>-0.29573231255370785</v>
      </c>
      <c r="BP38" s="42">
        <f t="shared" si="73"/>
        <v>4.5342000285250119</v>
      </c>
      <c r="BQ38" s="42">
        <f t="shared" si="65"/>
        <v>-0.29573231255373145</v>
      </c>
      <c r="BR38" s="42">
        <f t="shared" si="66"/>
        <v>4.5867006697044301</v>
      </c>
      <c r="BS38" s="42">
        <f t="shared" si="67"/>
        <v>4.6028753898423167</v>
      </c>
      <c r="BT38" s="42">
        <f t="shared" si="68"/>
        <v>4.6169133584524138</v>
      </c>
      <c r="BU38" s="42">
        <f t="shared" si="42"/>
        <v>14.533660980669113</v>
      </c>
      <c r="BV38" s="42">
        <f t="shared" si="43"/>
        <v>14.933644457322913</v>
      </c>
      <c r="BW38" s="42">
        <f t="shared" si="69"/>
        <v>4.6122450996600532</v>
      </c>
      <c r="BX38" s="42">
        <f t="shared" si="44"/>
        <v>15.12987246339288</v>
      </c>
      <c r="BY38" s="142">
        <f t="shared" si="45"/>
        <v>17.499181188429834</v>
      </c>
      <c r="BZ38" s="82">
        <f t="shared" si="46"/>
        <v>4.6076257378984717</v>
      </c>
      <c r="CA38" s="117">
        <f t="shared" si="47"/>
        <v>10.226616166965064</v>
      </c>
      <c r="CB38" s="117">
        <f t="shared" si="48"/>
        <v>9.4145106224462403</v>
      </c>
      <c r="CC38" s="117">
        <f t="shared" si="49"/>
        <v>9.8266326903112642</v>
      </c>
      <c r="CD38" s="117">
        <f t="shared" si="50"/>
        <v>9.0225209192076559</v>
      </c>
      <c r="CE38" s="125">
        <f t="shared" si="74"/>
        <v>9.0814181603441231</v>
      </c>
      <c r="CF38" s="125">
        <f t="shared" si="75"/>
        <v>9.303588162869044</v>
      </c>
      <c r="CG38" s="139">
        <f t="shared" si="53"/>
        <v>4.3811091993338493</v>
      </c>
    </row>
    <row r="39" spans="1:85">
      <c r="A39" s="34" t="s">
        <v>38</v>
      </c>
      <c r="B39" s="25">
        <v>10.28</v>
      </c>
      <c r="C39" s="24">
        <v>112.24</v>
      </c>
      <c r="D39" s="24">
        <v>100.34</v>
      </c>
      <c r="E39" s="24">
        <v>101.1</v>
      </c>
      <c r="F39" s="24">
        <v>101.211404894791</v>
      </c>
      <c r="G39" s="24">
        <v>7.95</v>
      </c>
      <c r="H39" s="24">
        <v>4.91</v>
      </c>
      <c r="I39" s="27">
        <v>2066827.45475</v>
      </c>
      <c r="J39" s="113">
        <f t="shared" si="7"/>
        <v>18602.425691955952</v>
      </c>
      <c r="K39" s="24">
        <v>101.21</v>
      </c>
      <c r="L39" s="24">
        <v>2.08</v>
      </c>
      <c r="M39" s="24">
        <v>4.37</v>
      </c>
      <c r="N39" s="24">
        <v>2519475</v>
      </c>
      <c r="O39" s="135">
        <f t="shared" si="8"/>
        <v>25900203</v>
      </c>
      <c r="P39" s="116">
        <f t="shared" si="9"/>
        <v>8283.3870331404523</v>
      </c>
      <c r="Q39" s="108">
        <v>111105.266</v>
      </c>
      <c r="R39" s="65">
        <v>47263.167999999998</v>
      </c>
      <c r="S39" s="104">
        <v>304160</v>
      </c>
      <c r="T39" s="35"/>
      <c r="U39" s="102">
        <v>3077171.2974999999</v>
      </c>
      <c r="V39" s="102">
        <f t="shared" si="10"/>
        <v>27695.998653205148</v>
      </c>
      <c r="W39" s="87">
        <v>3085782.0550000002</v>
      </c>
      <c r="X39" s="102">
        <v>3740850</v>
      </c>
      <c r="Y39" s="144">
        <f t="shared" si="11"/>
        <v>38455938</v>
      </c>
      <c r="Z39" s="109">
        <f t="shared" si="12"/>
        <v>12298.954497632823</v>
      </c>
      <c r="AA39" s="122">
        <v>93973.9</v>
      </c>
      <c r="AB39" s="123">
        <f t="shared" si="13"/>
        <v>966051.69199999992</v>
      </c>
      <c r="AC39" s="123">
        <f t="shared" si="14"/>
        <v>8694.9226331000373</v>
      </c>
      <c r="AD39" s="123">
        <f t="shared" si="15"/>
        <v>10763.478501021516</v>
      </c>
      <c r="AE39" s="136">
        <f t="shared" si="16"/>
        <v>78.369521759186384</v>
      </c>
      <c r="AF39" s="36">
        <f t="shared" si="17"/>
        <v>1.9875</v>
      </c>
      <c r="AG39" s="36">
        <f t="shared" si="18"/>
        <v>0.52</v>
      </c>
      <c r="AH39" s="36">
        <f t="shared" si="19"/>
        <v>1.2275</v>
      </c>
      <c r="AI39" s="36">
        <f t="shared" si="20"/>
        <v>1.0925</v>
      </c>
      <c r="AJ39" s="36">
        <f t="shared" si="54"/>
        <v>182.03899580545877</v>
      </c>
      <c r="AK39" s="37">
        <f t="shared" si="21"/>
        <v>89.752740427577947</v>
      </c>
      <c r="AL39" s="36">
        <f t="shared" si="55"/>
        <v>1020.6391208775854</v>
      </c>
      <c r="AM39" s="37">
        <f t="shared" si="22"/>
        <v>65.383250080505036</v>
      </c>
      <c r="AN39" s="36">
        <f t="shared" si="56"/>
        <v>130.17748019301678</v>
      </c>
      <c r="AO39" s="37">
        <f t="shared" si="23"/>
        <v>97.516664966646672</v>
      </c>
      <c r="AP39" s="37">
        <f t="shared" si="57"/>
        <v>283.8307021047674</v>
      </c>
      <c r="AQ39" s="37">
        <f t="shared" si="24"/>
        <v>90.572974434080948</v>
      </c>
      <c r="AR39" s="37">
        <f t="shared" si="25"/>
        <v>82.305844675740587</v>
      </c>
      <c r="AS39" s="40">
        <f t="shared" si="26"/>
        <v>7.3513067376747383</v>
      </c>
      <c r="AT39" s="41">
        <f t="shared" si="27"/>
        <v>0.58857539933344571</v>
      </c>
      <c r="AU39" s="41">
        <f t="shared" si="28"/>
        <v>58.857539933344583</v>
      </c>
      <c r="AV39" s="41">
        <f t="shared" si="29"/>
        <v>0.89397719173200296</v>
      </c>
      <c r="AW39" s="41">
        <f t="shared" si="58"/>
        <v>-4.0271511762208938</v>
      </c>
      <c r="AX39" s="41">
        <f t="shared" si="30"/>
        <v>89.397719173200301</v>
      </c>
      <c r="AY39" s="41">
        <f t="shared" si="59"/>
        <v>-4.0271511762208831</v>
      </c>
      <c r="AZ39" s="41">
        <f t="shared" si="31"/>
        <v>2.9599362168626575</v>
      </c>
      <c r="BA39" s="41">
        <f t="shared" si="32"/>
        <v>11.83974486745063</v>
      </c>
      <c r="BB39" s="37">
        <f t="shared" si="33"/>
        <v>101.98010413822216</v>
      </c>
      <c r="BC39" s="37">
        <f t="shared" si="34"/>
        <v>100.41424525411442</v>
      </c>
      <c r="BD39" s="42">
        <f t="shared" si="35"/>
        <v>4.4970585609142457</v>
      </c>
      <c r="BE39" s="42">
        <f t="shared" si="60"/>
        <v>1.2200273081318436</v>
      </c>
      <c r="BF39" s="42">
        <f t="shared" si="61"/>
        <v>4.8801092325273743</v>
      </c>
      <c r="BG39" s="42">
        <f t="shared" si="36"/>
        <v>4.580023286133013</v>
      </c>
      <c r="BH39" s="42">
        <f t="shared" si="62"/>
        <v>1.0865753310306481</v>
      </c>
      <c r="BI39" s="42">
        <f t="shared" si="63"/>
        <v>4.3463013241225923</v>
      </c>
      <c r="BJ39" s="42">
        <f t="shared" si="37"/>
        <v>4.4104421218776242</v>
      </c>
      <c r="BK39" s="43">
        <f t="shared" si="70"/>
        <v>1.9948780848611716</v>
      </c>
      <c r="BL39" s="42">
        <f t="shared" si="39"/>
        <v>-0.53005023927631501</v>
      </c>
      <c r="BM39" s="42">
        <f t="shared" si="71"/>
        <v>4.0751199467117765</v>
      </c>
      <c r="BN39" s="42">
        <f t="shared" si="72"/>
        <v>-0.11207501673809846</v>
      </c>
      <c r="BO39" s="42">
        <f t="shared" si="64"/>
        <v>-4.1104859275018999</v>
      </c>
      <c r="BP39" s="42">
        <f t="shared" si="73"/>
        <v>4.493095169249993</v>
      </c>
      <c r="BQ39" s="42">
        <f t="shared" si="65"/>
        <v>-4.1104859275018946</v>
      </c>
      <c r="BR39" s="42">
        <f t="shared" si="66"/>
        <v>4.6161101260264257</v>
      </c>
      <c r="BS39" s="42">
        <f t="shared" si="67"/>
        <v>4.6172114470924255</v>
      </c>
      <c r="BT39" s="42">
        <f t="shared" si="68"/>
        <v>4.624777736789679</v>
      </c>
      <c r="BU39" s="42">
        <f t="shared" si="42"/>
        <v>14.541525359006378</v>
      </c>
      <c r="BV39" s="42">
        <f t="shared" si="43"/>
        <v>14.939521323050387</v>
      </c>
      <c r="BW39" s="42">
        <f t="shared" si="69"/>
        <v>4.6171975662008098</v>
      </c>
      <c r="BX39" s="42">
        <f t="shared" si="44"/>
        <v>15.134823416295454</v>
      </c>
      <c r="BY39" s="142">
        <f t="shared" si="45"/>
        <v>17.465023676322474</v>
      </c>
      <c r="BZ39" s="82">
        <f t="shared" si="46"/>
        <v>4.6093040821940434</v>
      </c>
      <c r="CA39" s="117">
        <f t="shared" si="47"/>
        <v>10.229043228788214</v>
      </c>
      <c r="CB39" s="117">
        <f t="shared" si="48"/>
        <v>9.4172695375553346</v>
      </c>
      <c r="CC39" s="117">
        <f t="shared" si="49"/>
        <v>9.8310472647442051</v>
      </c>
      <c r="CD39" s="117">
        <f t="shared" si="50"/>
        <v>9.0220072257097499</v>
      </c>
      <c r="CE39" s="125">
        <f t="shared" si="74"/>
        <v>9.0704945288879628</v>
      </c>
      <c r="CF39" s="125">
        <f t="shared" si="75"/>
        <v>9.2839140622358904</v>
      </c>
      <c r="CG39" s="139">
        <f t="shared" si="53"/>
        <v>4.3614350987006949</v>
      </c>
    </row>
    <row r="40" spans="1:85">
      <c r="A40" s="34" t="s">
        <v>39</v>
      </c>
      <c r="B40" s="25">
        <v>10.79</v>
      </c>
      <c r="C40" s="24">
        <v>113.45</v>
      </c>
      <c r="D40" s="24">
        <v>103.31</v>
      </c>
      <c r="E40" s="24">
        <v>99.53</v>
      </c>
      <c r="F40" s="24">
        <v>100.02659734498501</v>
      </c>
      <c r="G40" s="24">
        <v>8.5</v>
      </c>
      <c r="H40" s="24">
        <v>5.48</v>
      </c>
      <c r="I40" s="27">
        <v>2069944.9505</v>
      </c>
      <c r="J40" s="113">
        <f t="shared" si="7"/>
        <v>18564.831235859689</v>
      </c>
      <c r="K40" s="24">
        <v>100.72</v>
      </c>
      <c r="L40" s="24">
        <v>1.94</v>
      </c>
      <c r="M40" s="24">
        <v>5.3</v>
      </c>
      <c r="N40" s="24">
        <v>2501275</v>
      </c>
      <c r="O40" s="135">
        <f t="shared" si="8"/>
        <v>26988757.249999996</v>
      </c>
      <c r="P40" s="116">
        <f t="shared" si="9"/>
        <v>8203.5375300916348</v>
      </c>
      <c r="Q40" s="108">
        <v>111498.183</v>
      </c>
      <c r="R40" s="65">
        <v>47382.171000000002</v>
      </c>
      <c r="S40" s="104">
        <v>304902</v>
      </c>
      <c r="T40" s="35"/>
      <c r="U40" s="102">
        <v>3075070.5825</v>
      </c>
      <c r="V40" s="102">
        <f t="shared" si="10"/>
        <v>27579.557798713187</v>
      </c>
      <c r="W40" s="87">
        <v>3114849.2275</v>
      </c>
      <c r="X40" s="102">
        <v>3722900</v>
      </c>
      <c r="Y40" s="144">
        <f t="shared" si="11"/>
        <v>40170091</v>
      </c>
      <c r="Z40" s="109">
        <f t="shared" si="12"/>
        <v>12210.152770398357</v>
      </c>
      <c r="AA40" s="122">
        <v>98751.9</v>
      </c>
      <c r="AB40" s="123">
        <f t="shared" si="13"/>
        <v>1065533.0009999999</v>
      </c>
      <c r="AC40" s="123">
        <f t="shared" si="14"/>
        <v>9556.5055172244374</v>
      </c>
      <c r="AD40" s="123">
        <f t="shared" si="15"/>
        <v>11711.424976385561</v>
      </c>
      <c r="AE40" s="136">
        <f t="shared" si="16"/>
        <v>85.27157595296174</v>
      </c>
      <c r="AF40" s="36">
        <f t="shared" si="17"/>
        <v>2.125</v>
      </c>
      <c r="AG40" s="36">
        <f t="shared" si="18"/>
        <v>0.48499999999999999</v>
      </c>
      <c r="AH40" s="36">
        <f t="shared" si="19"/>
        <v>1.37</v>
      </c>
      <c r="AI40" s="36">
        <f t="shared" si="20"/>
        <v>1.325</v>
      </c>
      <c r="AJ40" s="36">
        <f t="shared" si="54"/>
        <v>184.53293004799357</v>
      </c>
      <c r="AK40" s="37">
        <f t="shared" si="21"/>
        <v>90.982352971435773</v>
      </c>
      <c r="AL40" s="36">
        <f t="shared" si="55"/>
        <v>1076.570144701677</v>
      </c>
      <c r="AM40" s="37">
        <f t="shared" si="22"/>
        <v>68.966252184916698</v>
      </c>
      <c r="AN40" s="36">
        <f t="shared" si="56"/>
        <v>131.90233180557425</v>
      </c>
      <c r="AO40" s="37">
        <f t="shared" si="23"/>
        <v>98.808760777454737</v>
      </c>
      <c r="AP40" s="37">
        <f t="shared" si="57"/>
        <v>298.87372931632007</v>
      </c>
      <c r="AQ40" s="37">
        <f t="shared" si="24"/>
        <v>95.373342079087237</v>
      </c>
      <c r="AR40" s="37">
        <f t="shared" si="25"/>
        <v>86.38911128903122</v>
      </c>
      <c r="AS40" s="40">
        <f t="shared" si="26"/>
        <v>7.7125863650026663</v>
      </c>
      <c r="AT40" s="41">
        <f t="shared" si="27"/>
        <v>0.61750090992815576</v>
      </c>
      <c r="AU40" s="41">
        <f t="shared" si="28"/>
        <v>61.750090992815579</v>
      </c>
      <c r="AV40" s="41">
        <f t="shared" si="29"/>
        <v>0.91062141912736894</v>
      </c>
      <c r="AW40" s="41">
        <f t="shared" si="58"/>
        <v>1.8618179019891137</v>
      </c>
      <c r="AX40" s="41">
        <f t="shared" si="30"/>
        <v>91.062141912736891</v>
      </c>
      <c r="AY40" s="41">
        <f t="shared" si="59"/>
        <v>1.8618179019891057</v>
      </c>
      <c r="AZ40" s="41">
        <f t="shared" si="31"/>
        <v>-4.8107637208401837</v>
      </c>
      <c r="BA40" s="41">
        <f t="shared" si="32"/>
        <v>-19.243054883360735</v>
      </c>
      <c r="BB40" s="37">
        <f t="shared" si="33"/>
        <v>102.13392565849702</v>
      </c>
      <c r="BC40" s="37">
        <f t="shared" si="34"/>
        <v>99.68888014288099</v>
      </c>
      <c r="BD40" s="42">
        <f t="shared" si="35"/>
        <v>4.5106655643204627</v>
      </c>
      <c r="BE40" s="42">
        <f t="shared" si="60"/>
        <v>1.3607003406217011</v>
      </c>
      <c r="BF40" s="42">
        <f t="shared" si="61"/>
        <v>5.4428013624868044</v>
      </c>
      <c r="BG40" s="42">
        <f t="shared" si="36"/>
        <v>4.5931862726592936</v>
      </c>
      <c r="BH40" s="42">
        <f t="shared" si="62"/>
        <v>1.3162986526280562</v>
      </c>
      <c r="BI40" s="42">
        <f t="shared" si="63"/>
        <v>5.2651946105122249</v>
      </c>
      <c r="BJ40" s="42">
        <f t="shared" si="37"/>
        <v>4.4588616411206479</v>
      </c>
      <c r="BK40" s="43">
        <f t="shared" si="70"/>
        <v>2.0428535872242595</v>
      </c>
      <c r="BL40" s="42">
        <f t="shared" si="39"/>
        <v>-0.48207473691322689</v>
      </c>
      <c r="BM40" s="42">
        <f t="shared" si="71"/>
        <v>4.1230954490748646</v>
      </c>
      <c r="BN40" s="42">
        <f t="shared" si="72"/>
        <v>-9.362803436449664E-2</v>
      </c>
      <c r="BO40" s="42">
        <f t="shared" si="64"/>
        <v>1.8446982373601817</v>
      </c>
      <c r="BP40" s="42">
        <f t="shared" si="73"/>
        <v>4.511542151623595</v>
      </c>
      <c r="BQ40" s="42">
        <f t="shared" si="65"/>
        <v>1.8446982373601983</v>
      </c>
      <c r="BR40" s="42">
        <f t="shared" si="66"/>
        <v>4.6004591062579721</v>
      </c>
      <c r="BS40" s="42">
        <f t="shared" si="67"/>
        <v>4.6054361240732744</v>
      </c>
      <c r="BT40" s="42">
        <f t="shared" si="68"/>
        <v>4.6262849487098743</v>
      </c>
      <c r="BU40" s="42">
        <f t="shared" si="42"/>
        <v>14.543032570926574</v>
      </c>
      <c r="BV40" s="42">
        <f t="shared" si="43"/>
        <v>14.93883841261786</v>
      </c>
      <c r="BW40" s="42">
        <f t="shared" si="69"/>
        <v>4.6123443897360916</v>
      </c>
      <c r="BX40" s="42">
        <f t="shared" si="44"/>
        <v>15.130013492435024</v>
      </c>
      <c r="BY40" s="142">
        <f t="shared" si="45"/>
        <v>17.508633271705069</v>
      </c>
      <c r="BZ40" s="82">
        <f t="shared" si="46"/>
        <v>4.602054137576804</v>
      </c>
      <c r="CA40" s="117">
        <f t="shared" si="47"/>
        <v>10.224830117814594</v>
      </c>
      <c r="CB40" s="117">
        <f t="shared" si="48"/>
        <v>9.4100230789346142</v>
      </c>
      <c r="CC40" s="117">
        <f t="shared" si="49"/>
        <v>9.829024276123306</v>
      </c>
      <c r="CD40" s="117">
        <f t="shared" si="50"/>
        <v>9.0123207463322199</v>
      </c>
      <c r="CE40" s="125">
        <f t="shared" si="74"/>
        <v>9.1649774075513779</v>
      </c>
      <c r="CF40" s="125">
        <f t="shared" si="75"/>
        <v>9.3683201380341821</v>
      </c>
      <c r="CG40" s="139">
        <f t="shared" si="53"/>
        <v>4.4458411744989874</v>
      </c>
    </row>
    <row r="41" spans="1:85">
      <c r="A41" s="34" t="s">
        <v>40</v>
      </c>
      <c r="B41" s="25">
        <v>13.53</v>
      </c>
      <c r="C41" s="24">
        <v>87.57</v>
      </c>
      <c r="D41" s="24">
        <v>98.34</v>
      </c>
      <c r="E41" s="24">
        <v>100.35</v>
      </c>
      <c r="F41" s="24">
        <v>97.949299024030594</v>
      </c>
      <c r="G41" s="24">
        <v>8.7100000000000009</v>
      </c>
      <c r="H41" s="24">
        <v>6.18</v>
      </c>
      <c r="I41" s="27">
        <v>1995786.7277500001</v>
      </c>
      <c r="J41" s="113">
        <f t="shared" si="7"/>
        <v>17836.798338558841</v>
      </c>
      <c r="K41" s="24">
        <v>98.6</v>
      </c>
      <c r="L41" s="24">
        <v>0.5</v>
      </c>
      <c r="M41" s="24">
        <v>1.6</v>
      </c>
      <c r="N41" s="24">
        <v>2471175</v>
      </c>
      <c r="O41" s="135">
        <f t="shared" si="8"/>
        <v>33434997.75</v>
      </c>
      <c r="P41" s="116">
        <f t="shared" si="9"/>
        <v>8085.8822836500703</v>
      </c>
      <c r="Q41" s="108">
        <v>111891.534</v>
      </c>
      <c r="R41" s="65">
        <v>47073.036999999997</v>
      </c>
      <c r="S41" s="104">
        <v>305616</v>
      </c>
      <c r="T41" s="35"/>
      <c r="U41" s="102">
        <v>3016762.8925000001</v>
      </c>
      <c r="V41" s="102">
        <f t="shared" si="10"/>
        <v>26961.493731062797</v>
      </c>
      <c r="W41" s="87">
        <v>3026866.8075000001</v>
      </c>
      <c r="X41" s="102">
        <v>3644250</v>
      </c>
      <c r="Y41" s="144">
        <f t="shared" si="11"/>
        <v>49306702.5</v>
      </c>
      <c r="Z41" s="109">
        <f t="shared" si="12"/>
        <v>11924.277524736925</v>
      </c>
      <c r="AA41" s="122">
        <v>95136.9</v>
      </c>
      <c r="AB41" s="123">
        <f t="shared" si="13"/>
        <v>1287202.2569999998</v>
      </c>
      <c r="AC41" s="123">
        <f t="shared" si="14"/>
        <v>11504.018320099176</v>
      </c>
      <c r="AD41" s="123">
        <f t="shared" si="15"/>
        <v>13932.565208654012</v>
      </c>
      <c r="AE41" s="136">
        <f t="shared" si="16"/>
        <v>101.44382897938313</v>
      </c>
      <c r="AF41" s="36">
        <f t="shared" si="17"/>
        <v>2.1775000000000002</v>
      </c>
      <c r="AG41" s="36">
        <f t="shared" si="18"/>
        <v>0.125</v>
      </c>
      <c r="AH41" s="36">
        <f t="shared" si="19"/>
        <v>1.5449999999999999</v>
      </c>
      <c r="AI41" s="36">
        <f t="shared" si="20"/>
        <v>0.4</v>
      </c>
      <c r="AJ41" s="36">
        <f t="shared" si="54"/>
        <v>187.38396381723507</v>
      </c>
      <c r="AK41" s="37">
        <f t="shared" si="21"/>
        <v>92.388030324844465</v>
      </c>
      <c r="AL41" s="36">
        <f t="shared" si="55"/>
        <v>1143.1021796442408</v>
      </c>
      <c r="AM41" s="37">
        <f t="shared" si="22"/>
        <v>73.228366569944555</v>
      </c>
      <c r="AN41" s="36">
        <f t="shared" si="56"/>
        <v>132.42994113279656</v>
      </c>
      <c r="AO41" s="37">
        <f t="shared" si="23"/>
        <v>99.203995820564572</v>
      </c>
      <c r="AP41" s="37">
        <f t="shared" si="57"/>
        <v>303.65570898538118</v>
      </c>
      <c r="AQ41" s="37">
        <f t="shared" si="24"/>
        <v>96.899315552352633</v>
      </c>
      <c r="AR41" s="37">
        <f t="shared" si="25"/>
        <v>108.32666132906323</v>
      </c>
      <c r="AS41" s="40">
        <f t="shared" si="26"/>
        <v>9.5620621264813614</v>
      </c>
      <c r="AT41" s="41">
        <f t="shared" si="27"/>
        <v>0.76557743206416018</v>
      </c>
      <c r="AU41" s="41">
        <f t="shared" si="28"/>
        <v>76.557743206416006</v>
      </c>
      <c r="AV41" s="41">
        <f t="shared" si="29"/>
        <v>1.1229873244261734</v>
      </c>
      <c r="AW41" s="41">
        <f t="shared" si="58"/>
        <v>23.320987277271676</v>
      </c>
      <c r="AX41" s="41">
        <f t="shared" si="30"/>
        <v>112.29873244261735</v>
      </c>
      <c r="AY41" s="41">
        <f t="shared" si="59"/>
        <v>23.320987277271687</v>
      </c>
      <c r="AZ41" s="41">
        <f t="shared" si="31"/>
        <v>-2.2167988610941713</v>
      </c>
      <c r="BA41" s="41">
        <f t="shared" si="32"/>
        <v>-8.8671954443766854</v>
      </c>
      <c r="BB41" s="37">
        <f t="shared" si="33"/>
        <v>98.47485713714083</v>
      </c>
      <c r="BC41" s="37">
        <f t="shared" si="34"/>
        <v>98.48923784353336</v>
      </c>
      <c r="BD41" s="42">
        <f t="shared" si="35"/>
        <v>4.525997428317444</v>
      </c>
      <c r="BE41" s="42">
        <f t="shared" si="60"/>
        <v>1.5331863996981276</v>
      </c>
      <c r="BF41" s="42">
        <f t="shared" si="61"/>
        <v>6.1327455987925106</v>
      </c>
      <c r="BG41" s="42">
        <f t="shared" si="36"/>
        <v>4.597178293928831</v>
      </c>
      <c r="BH41" s="42">
        <f t="shared" si="62"/>
        <v>0.39920212695374602</v>
      </c>
      <c r="BI41" s="42">
        <f t="shared" si="63"/>
        <v>1.5968085078149841</v>
      </c>
      <c r="BJ41" s="42">
        <f t="shared" si="37"/>
        <v>4.6851513040333019</v>
      </c>
      <c r="BK41" s="43">
        <f t="shared" si="70"/>
        <v>2.2578034074094688</v>
      </c>
      <c r="BL41" s="42">
        <f t="shared" si="39"/>
        <v>-0.26712491672801764</v>
      </c>
      <c r="BM41" s="42">
        <f t="shared" si="71"/>
        <v>4.3380452692600739</v>
      </c>
      <c r="BN41" s="42">
        <f t="shared" si="72"/>
        <v>0.11599238844966032</v>
      </c>
      <c r="BO41" s="42">
        <f t="shared" si="64"/>
        <v>20.962042281415698</v>
      </c>
      <c r="BP41" s="42">
        <f t="shared" si="73"/>
        <v>4.7211625744377521</v>
      </c>
      <c r="BQ41" s="42">
        <f t="shared" si="65"/>
        <v>20.962042281415716</v>
      </c>
      <c r="BR41" s="42">
        <f t="shared" si="66"/>
        <v>4.6086640752423467</v>
      </c>
      <c r="BS41" s="42">
        <f t="shared" si="67"/>
        <v>4.5844499878976688</v>
      </c>
      <c r="BT41" s="42">
        <f t="shared" si="68"/>
        <v>4.5898012581033489</v>
      </c>
      <c r="BU41" s="42">
        <f t="shared" si="42"/>
        <v>14.506548880320048</v>
      </c>
      <c r="BV41" s="42">
        <f t="shared" si="43"/>
        <v>14.919694924565565</v>
      </c>
      <c r="BW41" s="42">
        <f t="shared" si="69"/>
        <v>4.5910712616085894</v>
      </c>
      <c r="BX41" s="42">
        <f t="shared" si="44"/>
        <v>15.10866114093626</v>
      </c>
      <c r="BY41" s="142">
        <f t="shared" si="45"/>
        <v>17.713570583118955</v>
      </c>
      <c r="BZ41" s="82">
        <f t="shared" si="46"/>
        <v>4.5899472817369409</v>
      </c>
      <c r="CA41" s="117">
        <f t="shared" si="47"/>
        <v>10.202164968946269</v>
      </c>
      <c r="CB41" s="117">
        <f t="shared" si="48"/>
        <v>9.3863317289934791</v>
      </c>
      <c r="CC41" s="117">
        <f t="shared" si="49"/>
        <v>9.789018924700752</v>
      </c>
      <c r="CD41" s="117">
        <f t="shared" si="50"/>
        <v>8.9978748920499871</v>
      </c>
      <c r="CE41" s="125">
        <f t="shared" si="74"/>
        <v>9.3504516724577496</v>
      </c>
      <c r="CF41" s="125">
        <f t="shared" si="75"/>
        <v>9.541984199759602</v>
      </c>
      <c r="CG41" s="139">
        <f t="shared" si="53"/>
        <v>4.6195052362244065</v>
      </c>
    </row>
    <row r="42" spans="1:85">
      <c r="A42" s="34" t="s">
        <v>41</v>
      </c>
      <c r="B42" s="25">
        <v>14.33</v>
      </c>
      <c r="C42" s="24">
        <v>81.17</v>
      </c>
      <c r="D42" s="24">
        <v>96.16</v>
      </c>
      <c r="E42" s="24">
        <v>93.03</v>
      </c>
      <c r="F42" s="24">
        <v>94.730679720492006</v>
      </c>
      <c r="G42" s="24">
        <v>7.99</v>
      </c>
      <c r="H42" s="24">
        <v>6.17</v>
      </c>
      <c r="I42" s="27">
        <v>1889964.8489999999</v>
      </c>
      <c r="J42" s="113">
        <f t="shared" si="7"/>
        <v>16832.359830391848</v>
      </c>
      <c r="K42" s="24">
        <v>97.23</v>
      </c>
      <c r="L42" s="24">
        <v>0.18</v>
      </c>
      <c r="M42" s="24">
        <v>-0.04</v>
      </c>
      <c r="N42" s="24">
        <v>2462700</v>
      </c>
      <c r="O42" s="135">
        <f t="shared" si="8"/>
        <v>35290491</v>
      </c>
      <c r="P42" s="116">
        <f t="shared" si="9"/>
        <v>8041.8107544156974</v>
      </c>
      <c r="Q42" s="108">
        <v>112281.633</v>
      </c>
      <c r="R42" s="65">
        <v>47248.527000000002</v>
      </c>
      <c r="S42" s="104">
        <v>306237</v>
      </c>
      <c r="T42" s="35"/>
      <c r="U42" s="102">
        <v>2900702.4325000001</v>
      </c>
      <c r="V42" s="102">
        <f t="shared" si="10"/>
        <v>25834.166773295863</v>
      </c>
      <c r="W42" s="87">
        <v>2959722.95</v>
      </c>
      <c r="X42" s="102">
        <v>3593750</v>
      </c>
      <c r="Y42" s="144">
        <f t="shared" si="11"/>
        <v>51498437.5</v>
      </c>
      <c r="Z42" s="109">
        <f t="shared" si="12"/>
        <v>11735.192024477774</v>
      </c>
      <c r="AA42" s="122">
        <v>85480.3</v>
      </c>
      <c r="AB42" s="123">
        <f t="shared" si="13"/>
        <v>1224932.699</v>
      </c>
      <c r="AC42" s="123">
        <f t="shared" si="14"/>
        <v>10909.466368377452</v>
      </c>
      <c r="AD42" s="123">
        <f t="shared" si="15"/>
        <v>13057.158265734428</v>
      </c>
      <c r="AE42" s="136">
        <f t="shared" si="16"/>
        <v>95.069939399470073</v>
      </c>
      <c r="AF42" s="36">
        <f t="shared" si="17"/>
        <v>1.9975000000000001</v>
      </c>
      <c r="AG42" s="36">
        <f t="shared" si="18"/>
        <v>4.4999999999999998E-2</v>
      </c>
      <c r="AH42" s="36">
        <f t="shared" si="19"/>
        <v>1.5425</v>
      </c>
      <c r="AI42" s="36">
        <f t="shared" si="20"/>
        <v>-0.01</v>
      </c>
      <c r="AJ42" s="36">
        <f t="shared" si="54"/>
        <v>190.27436145911594</v>
      </c>
      <c r="AK42" s="37">
        <f t="shared" si="21"/>
        <v>93.813115692605194</v>
      </c>
      <c r="AL42" s="36">
        <f t="shared" si="55"/>
        <v>1213.6315841282906</v>
      </c>
      <c r="AM42" s="37">
        <f t="shared" si="22"/>
        <v>77.746556787310155</v>
      </c>
      <c r="AN42" s="36">
        <f t="shared" si="56"/>
        <v>132.41669813868327</v>
      </c>
      <c r="AO42" s="37">
        <f t="shared" si="23"/>
        <v>99.194075420982514</v>
      </c>
      <c r="AP42" s="37">
        <f t="shared" si="57"/>
        <v>303.53424670178703</v>
      </c>
      <c r="AQ42" s="37">
        <f t="shared" si="24"/>
        <v>96.860555826131687</v>
      </c>
      <c r="AR42" s="37">
        <f t="shared" si="25"/>
        <v>114.73178542834268</v>
      </c>
      <c r="AS42" s="40">
        <f t="shared" si="26"/>
        <v>9.9726062396223156</v>
      </c>
      <c r="AT42" s="41">
        <f t="shared" si="27"/>
        <v>0.79844725697536545</v>
      </c>
      <c r="AU42" s="41">
        <f t="shared" si="28"/>
        <v>79.844725697536546</v>
      </c>
      <c r="AV42" s="41">
        <f t="shared" si="29"/>
        <v>1.184674140692374</v>
      </c>
      <c r="AW42" s="41">
        <f t="shared" si="58"/>
        <v>5.4930999597632511</v>
      </c>
      <c r="AX42" s="41">
        <f t="shared" si="30"/>
        <v>118.46741406923739</v>
      </c>
      <c r="AY42" s="41">
        <f t="shared" si="59"/>
        <v>5.4930999597632404</v>
      </c>
      <c r="AZ42" s="41">
        <f t="shared" si="31"/>
        <v>-0.76955074875207918</v>
      </c>
      <c r="BA42" s="41">
        <f t="shared" si="32"/>
        <v>-3.0782029950083167</v>
      </c>
      <c r="BB42" s="37">
        <f t="shared" si="33"/>
        <v>93.253460358118133</v>
      </c>
      <c r="BC42" s="37">
        <f t="shared" si="34"/>
        <v>98.151464804099106</v>
      </c>
      <c r="BD42" s="42">
        <f t="shared" si="35"/>
        <v>4.5413046723845918</v>
      </c>
      <c r="BE42" s="42">
        <f t="shared" si="60"/>
        <v>1.5307244067147785</v>
      </c>
      <c r="BF42" s="42">
        <f t="shared" si="61"/>
        <v>6.122897626859114</v>
      </c>
      <c r="BG42" s="42">
        <f t="shared" si="36"/>
        <v>4.5970782889284978</v>
      </c>
      <c r="BH42" s="42">
        <f t="shared" si="62"/>
        <v>-1.0000500033324755E-2</v>
      </c>
      <c r="BI42" s="42">
        <f t="shared" si="63"/>
        <v>-4.000200013329902E-2</v>
      </c>
      <c r="BJ42" s="42">
        <f t="shared" si="37"/>
        <v>4.7425971036906853</v>
      </c>
      <c r="BK42" s="43">
        <f t="shared" si="70"/>
        <v>2.2998419579993721</v>
      </c>
      <c r="BL42" s="42">
        <f t="shared" si="39"/>
        <v>-0.22508636613811436</v>
      </c>
      <c r="BM42" s="42">
        <f t="shared" si="71"/>
        <v>4.3800838198499772</v>
      </c>
      <c r="BN42" s="42">
        <f t="shared" si="72"/>
        <v>0.16946775001381309</v>
      </c>
      <c r="BO42" s="42">
        <f t="shared" si="64"/>
        <v>5.3475361564152761</v>
      </c>
      <c r="BP42" s="42">
        <f t="shared" si="73"/>
        <v>4.7746379360019047</v>
      </c>
      <c r="BQ42" s="42">
        <f t="shared" si="65"/>
        <v>5.3475361564152557</v>
      </c>
      <c r="BR42" s="42">
        <f t="shared" si="66"/>
        <v>4.5329220217804673</v>
      </c>
      <c r="BS42" s="42">
        <f t="shared" si="67"/>
        <v>4.5510379152073357</v>
      </c>
      <c r="BT42" s="42">
        <f t="shared" si="68"/>
        <v>4.5353211662334747</v>
      </c>
      <c r="BU42" s="42">
        <f t="shared" si="42"/>
        <v>14.452068788450173</v>
      </c>
      <c r="BV42" s="42">
        <f t="shared" si="43"/>
        <v>14.880463483730082</v>
      </c>
      <c r="BW42" s="42">
        <f t="shared" si="69"/>
        <v>4.5770793058215657</v>
      </c>
      <c r="BX42" s="42">
        <f t="shared" si="44"/>
        <v>15.094706783527798</v>
      </c>
      <c r="BY42" s="142">
        <f t="shared" si="45"/>
        <v>17.75706202536788</v>
      </c>
      <c r="BZ42" s="82">
        <f t="shared" si="46"/>
        <v>4.5865118447486415</v>
      </c>
      <c r="CA42" s="117">
        <f t="shared" si="47"/>
        <v>10.159453188345013</v>
      </c>
      <c r="CB42" s="117">
        <f t="shared" si="48"/>
        <v>9.3703474715494366</v>
      </c>
      <c r="CC42" s="117">
        <f t="shared" si="49"/>
        <v>9.7310584930651043</v>
      </c>
      <c r="CD42" s="117">
        <f t="shared" si="50"/>
        <v>8.9924095550261054</v>
      </c>
      <c r="CE42" s="125">
        <f t="shared" si="74"/>
        <v>9.2973861654748244</v>
      </c>
      <c r="CF42" s="125">
        <f t="shared" si="75"/>
        <v>9.4770917884753025</v>
      </c>
      <c r="CG42" s="139">
        <f t="shared" si="53"/>
        <v>4.554612824940107</v>
      </c>
    </row>
    <row r="43" spans="1:85">
      <c r="A43" s="34" t="s">
        <v>42</v>
      </c>
      <c r="B43" s="25">
        <v>13.2</v>
      </c>
      <c r="C43" s="24">
        <v>88.07</v>
      </c>
      <c r="D43" s="24">
        <v>95.42</v>
      </c>
      <c r="E43" s="24">
        <v>93.07</v>
      </c>
      <c r="F43" s="24">
        <v>93.400667278600096</v>
      </c>
      <c r="G43" s="24">
        <v>5.9</v>
      </c>
      <c r="H43" s="24">
        <v>5.96</v>
      </c>
      <c r="I43" s="27">
        <v>1878900.5857500001</v>
      </c>
      <c r="J43" s="113">
        <f t="shared" si="7"/>
        <v>16677.055413154016</v>
      </c>
      <c r="K43" s="24">
        <v>97.1</v>
      </c>
      <c r="L43" s="24">
        <v>0.18</v>
      </c>
      <c r="M43" s="24">
        <v>-1.1499999999999999</v>
      </c>
      <c r="N43" s="24">
        <v>2451600</v>
      </c>
      <c r="O43" s="135">
        <f t="shared" si="8"/>
        <v>32361120</v>
      </c>
      <c r="P43" s="116">
        <f t="shared" si="9"/>
        <v>7989.1548754179348</v>
      </c>
      <c r="Q43" s="108">
        <v>112663.80899999999</v>
      </c>
      <c r="R43" s="65">
        <v>47764.097000000002</v>
      </c>
      <c r="S43" s="104">
        <v>306866</v>
      </c>
      <c r="T43" s="35"/>
      <c r="U43" s="102">
        <v>2871140.61</v>
      </c>
      <c r="V43" s="102">
        <f t="shared" si="10"/>
        <v>25484.142915849756</v>
      </c>
      <c r="W43" s="87">
        <v>2959990.7</v>
      </c>
      <c r="X43" s="102">
        <v>3588900</v>
      </c>
      <c r="Y43" s="144">
        <f t="shared" si="11"/>
        <v>47373480</v>
      </c>
      <c r="Z43" s="109">
        <f t="shared" si="12"/>
        <v>11695.332816278114</v>
      </c>
      <c r="AA43" s="122">
        <v>81245.3</v>
      </c>
      <c r="AB43" s="123">
        <f t="shared" si="13"/>
        <v>1072437.96</v>
      </c>
      <c r="AC43" s="123">
        <f t="shared" si="14"/>
        <v>9518.9215553683262</v>
      </c>
      <c r="AD43" s="123">
        <f t="shared" si="15"/>
        <v>11263.811281171178</v>
      </c>
      <c r="AE43" s="136">
        <f t="shared" si="16"/>
        <v>82.012474239376857</v>
      </c>
      <c r="AF43" s="36">
        <f t="shared" si="17"/>
        <v>1.4750000000000001</v>
      </c>
      <c r="AG43" s="36">
        <f t="shared" si="18"/>
        <v>4.4999999999999998E-2</v>
      </c>
      <c r="AH43" s="36">
        <f t="shared" si="19"/>
        <v>1.49</v>
      </c>
      <c r="AI43" s="36">
        <f t="shared" si="20"/>
        <v>-0.28749999999999998</v>
      </c>
      <c r="AJ43" s="36">
        <f t="shared" si="54"/>
        <v>193.10944944485675</v>
      </c>
      <c r="AK43" s="37">
        <f t="shared" si="21"/>
        <v>95.210931116425002</v>
      </c>
      <c r="AL43" s="36">
        <f t="shared" si="55"/>
        <v>1285.9640265423368</v>
      </c>
      <c r="AM43" s="37">
        <f t="shared" si="22"/>
        <v>82.380251571833838</v>
      </c>
      <c r="AN43" s="36">
        <f t="shared" si="56"/>
        <v>132.03600013153456</v>
      </c>
      <c r="AO43" s="37">
        <f t="shared" si="23"/>
        <v>98.908892454147193</v>
      </c>
      <c r="AP43" s="37">
        <f t="shared" si="57"/>
        <v>300.04360286471649</v>
      </c>
      <c r="AQ43" s="37">
        <f t="shared" si="24"/>
        <v>95.746659434131175</v>
      </c>
      <c r="AR43" s="37">
        <f t="shared" si="25"/>
        <v>105.68454763811049</v>
      </c>
      <c r="AS43" s="40">
        <f t="shared" si="26"/>
        <v>9.0253232389538862</v>
      </c>
      <c r="AT43" s="41">
        <f t="shared" si="27"/>
        <v>0.72260394227012692</v>
      </c>
      <c r="AU43" s="41">
        <f t="shared" si="28"/>
        <v>72.260394227012696</v>
      </c>
      <c r="AV43" s="41">
        <f t="shared" si="29"/>
        <v>1.0834563415464973</v>
      </c>
      <c r="AW43" s="41">
        <f t="shared" si="58"/>
        <v>-8.543935895040363</v>
      </c>
      <c r="AX43" s="41">
        <f t="shared" si="30"/>
        <v>108.34563415464973</v>
      </c>
      <c r="AY43" s="41">
        <f t="shared" si="59"/>
        <v>-8.5439358950403559</v>
      </c>
      <c r="AZ43" s="41">
        <f t="shared" si="31"/>
        <v>0.13623978201633413</v>
      </c>
      <c r="BA43" s="41">
        <f t="shared" si="32"/>
        <v>0.54495912806533653</v>
      </c>
      <c r="BB43" s="37">
        <f t="shared" si="33"/>
        <v>92.707534419378277</v>
      </c>
      <c r="BC43" s="37">
        <f t="shared" si="34"/>
        <v>97.709071796698481</v>
      </c>
      <c r="BD43" s="42">
        <f t="shared" si="35"/>
        <v>4.5560947578572266</v>
      </c>
      <c r="BE43" s="42">
        <f t="shared" si="60"/>
        <v>1.4790085472634829</v>
      </c>
      <c r="BF43" s="42">
        <f t="shared" si="61"/>
        <v>5.9160341890539314</v>
      </c>
      <c r="BG43" s="42">
        <f t="shared" si="36"/>
        <v>4.5941991481776547</v>
      </c>
      <c r="BH43" s="42">
        <f t="shared" si="62"/>
        <v>-0.28791407508430567</v>
      </c>
      <c r="BI43" s="42">
        <f t="shared" si="63"/>
        <v>-1.1516563003372227</v>
      </c>
      <c r="BJ43" s="42">
        <f t="shared" si="37"/>
        <v>4.6604586914429298</v>
      </c>
      <c r="BK43" s="43">
        <f t="shared" si="70"/>
        <v>2.2000343195281378</v>
      </c>
      <c r="BL43" s="42">
        <f t="shared" si="39"/>
        <v>-0.32489400460934853</v>
      </c>
      <c r="BM43" s="42">
        <f t="shared" si="71"/>
        <v>4.2802761813787429</v>
      </c>
      <c r="BN43" s="42">
        <f t="shared" si="72"/>
        <v>8.0156247270592992E-2</v>
      </c>
      <c r="BO43" s="42">
        <f t="shared" si="64"/>
        <v>-8.9311502743220093</v>
      </c>
      <c r="BP43" s="42">
        <f t="shared" si="73"/>
        <v>4.6853264332586848</v>
      </c>
      <c r="BQ43" s="42">
        <f t="shared" si="65"/>
        <v>-8.9311502743219862</v>
      </c>
      <c r="BR43" s="42">
        <f t="shared" si="66"/>
        <v>4.5333518981976191</v>
      </c>
      <c r="BS43" s="42">
        <f t="shared" si="67"/>
        <v>4.5368984895197704</v>
      </c>
      <c r="BT43" s="42">
        <f t="shared" si="68"/>
        <v>4.5294497467164234</v>
      </c>
      <c r="BU43" s="42">
        <f t="shared" si="42"/>
        <v>14.446197368933122</v>
      </c>
      <c r="BV43" s="42">
        <f t="shared" si="43"/>
        <v>14.87021993387048</v>
      </c>
      <c r="BW43" s="42">
        <f t="shared" si="69"/>
        <v>4.5757413752972793</v>
      </c>
      <c r="BX43" s="42">
        <f t="shared" si="44"/>
        <v>15.093356306827106</v>
      </c>
      <c r="BY43" s="142">
        <f t="shared" si="45"/>
        <v>17.673573136419432</v>
      </c>
      <c r="BZ43" s="82">
        <f t="shared" si="46"/>
        <v>4.5819944083378878</v>
      </c>
      <c r="CA43" s="117">
        <f t="shared" si="47"/>
        <v>10.145811691282566</v>
      </c>
      <c r="CB43" s="117">
        <f t="shared" si="48"/>
        <v>9.3669451366106316</v>
      </c>
      <c r="CC43" s="117">
        <f t="shared" si="49"/>
        <v>9.7217891263452074</v>
      </c>
      <c r="CD43" s="117">
        <f t="shared" si="50"/>
        <v>8.9858402603772412</v>
      </c>
      <c r="CE43" s="125">
        <f t="shared" si="74"/>
        <v>9.1610368393693946</v>
      </c>
      <c r="CF43" s="125">
        <f t="shared" si="75"/>
        <v>9.3293503241000835</v>
      </c>
      <c r="CG43" s="139">
        <f t="shared" si="53"/>
        <v>4.4068713605648879</v>
      </c>
    </row>
    <row r="44" spans="1:85">
      <c r="A44" s="34" t="s">
        <v>43</v>
      </c>
      <c r="B44" s="25">
        <v>13.5</v>
      </c>
      <c r="C44" s="24">
        <v>91.72</v>
      </c>
      <c r="D44" s="24">
        <v>95.55</v>
      </c>
      <c r="E44" s="24">
        <v>94.98</v>
      </c>
      <c r="F44" s="24">
        <v>95.291717738028595</v>
      </c>
      <c r="G44" s="24">
        <v>4.9000000000000004</v>
      </c>
      <c r="H44" s="24">
        <v>5.13</v>
      </c>
      <c r="I44" s="27">
        <v>1932481.8512500001</v>
      </c>
      <c r="J44" s="113">
        <f t="shared" si="7"/>
        <v>17095.150815633009</v>
      </c>
      <c r="K44" s="24">
        <v>97.42</v>
      </c>
      <c r="L44" s="24">
        <v>0.15</v>
      </c>
      <c r="M44" s="24">
        <v>-1.62</v>
      </c>
      <c r="N44" s="24">
        <v>2466475</v>
      </c>
      <c r="O44" s="135">
        <f t="shared" si="8"/>
        <v>33297412.5</v>
      </c>
      <c r="P44" s="116">
        <f t="shared" si="9"/>
        <v>8019.1531766442431</v>
      </c>
      <c r="Q44" s="108">
        <v>113042.69100000001</v>
      </c>
      <c r="R44" s="65">
        <v>49052.771000000001</v>
      </c>
      <c r="S44" s="104">
        <v>307573</v>
      </c>
      <c r="T44" s="35"/>
      <c r="U44" s="102">
        <v>2930765.5225</v>
      </c>
      <c r="V44" s="102">
        <f t="shared" si="10"/>
        <v>25926.183254961616</v>
      </c>
      <c r="W44" s="87">
        <v>3041326.4775</v>
      </c>
      <c r="X44" s="102">
        <v>3600625</v>
      </c>
      <c r="Y44" s="144">
        <f t="shared" si="11"/>
        <v>48608437.5</v>
      </c>
      <c r="Z44" s="109">
        <f t="shared" si="12"/>
        <v>11706.570472700791</v>
      </c>
      <c r="AA44" s="122">
        <v>87533.4</v>
      </c>
      <c r="AB44" s="123">
        <f t="shared" si="13"/>
        <v>1181700.8999999999</v>
      </c>
      <c r="AC44" s="123">
        <f t="shared" si="14"/>
        <v>10453.580762687256</v>
      </c>
      <c r="AD44" s="123">
        <f t="shared" si="15"/>
        <v>12254.23885669851</v>
      </c>
      <c r="AE44" s="136">
        <f t="shared" si="16"/>
        <v>89.223835828831497</v>
      </c>
      <c r="AF44" s="36">
        <f t="shared" si="17"/>
        <v>1.2250000000000001</v>
      </c>
      <c r="AG44" s="36">
        <f t="shared" si="18"/>
        <v>3.7499999999999999E-2</v>
      </c>
      <c r="AH44" s="36">
        <f t="shared" si="19"/>
        <v>1.2825</v>
      </c>
      <c r="AI44" s="36">
        <f t="shared" si="20"/>
        <v>-0.40500000000000003</v>
      </c>
      <c r="AJ44" s="36">
        <f t="shared" si="54"/>
        <v>195.58607813398706</v>
      </c>
      <c r="AK44" s="37">
        <f t="shared" si="21"/>
        <v>96.432011307993164</v>
      </c>
      <c r="AL44" s="36">
        <f t="shared" si="55"/>
        <v>1351.9339811039586</v>
      </c>
      <c r="AM44" s="37">
        <f t="shared" si="22"/>
        <v>86.606358477468916</v>
      </c>
      <c r="AN44" s="36">
        <f t="shared" si="56"/>
        <v>131.50125433100186</v>
      </c>
      <c r="AO44" s="37">
        <f t="shared" si="23"/>
        <v>98.508311439707896</v>
      </c>
      <c r="AP44" s="37">
        <f t="shared" si="57"/>
        <v>295.18289649830808</v>
      </c>
      <c r="AQ44" s="37">
        <f t="shared" si="24"/>
        <v>94.19556355129825</v>
      </c>
      <c r="AR44" s="37">
        <f t="shared" si="25"/>
        <v>108.08646917534026</v>
      </c>
      <c r="AS44" s="40">
        <f t="shared" si="26"/>
        <v>9.07665284976148</v>
      </c>
      <c r="AT44" s="41">
        <f t="shared" si="27"/>
        <v>0.7267135988600063</v>
      </c>
      <c r="AU44" s="41">
        <f t="shared" si="28"/>
        <v>72.67135988600063</v>
      </c>
      <c r="AV44" s="41">
        <f t="shared" si="29"/>
        <v>1.0417575228957696</v>
      </c>
      <c r="AW44" s="41">
        <f t="shared" si="58"/>
        <v>-3.8486847186853752</v>
      </c>
      <c r="AX44" s="41">
        <f t="shared" si="30"/>
        <v>104.17575228957696</v>
      </c>
      <c r="AY44" s="41">
        <f t="shared" si="59"/>
        <v>-3.8486847186853761</v>
      </c>
      <c r="AZ44" s="41">
        <f t="shared" si="31"/>
        <v>0.86865515436944651</v>
      </c>
      <c r="BA44" s="41">
        <f t="shared" si="32"/>
        <v>3.4746206174777861</v>
      </c>
      <c r="BB44" s="37">
        <f t="shared" si="33"/>
        <v>95.351307620179256</v>
      </c>
      <c r="BC44" s="37">
        <f t="shared" si="34"/>
        <v>98.301918281841211</v>
      </c>
      <c r="BD44" s="42">
        <f t="shared" si="35"/>
        <v>4.5688382140045896</v>
      </c>
      <c r="BE44" s="42">
        <f t="shared" si="60"/>
        <v>1.2743456147362942</v>
      </c>
      <c r="BF44" s="42">
        <f t="shared" si="61"/>
        <v>5.0973824589451766</v>
      </c>
      <c r="BG44" s="42">
        <f t="shared" si="36"/>
        <v>4.5901409247167999</v>
      </c>
      <c r="BH44" s="42">
        <f t="shared" si="62"/>
        <v>-0.40582234608548262</v>
      </c>
      <c r="BI44" s="42">
        <f t="shared" si="63"/>
        <v>-1.6232893843419305</v>
      </c>
      <c r="BJ44" s="42">
        <f t="shared" si="37"/>
        <v>4.6829315472949888</v>
      </c>
      <c r="BK44" s="43">
        <f t="shared" si="70"/>
        <v>2.2057054957719799</v>
      </c>
      <c r="BL44" s="42">
        <f t="shared" si="39"/>
        <v>-0.31922282836550664</v>
      </c>
      <c r="BM44" s="42">
        <f t="shared" si="71"/>
        <v>4.2859473576225851</v>
      </c>
      <c r="BN44" s="42">
        <f t="shared" si="72"/>
        <v>4.090921269657824E-2</v>
      </c>
      <c r="BO44" s="42">
        <f t="shared" si="64"/>
        <v>-3.9247034574014754</v>
      </c>
      <c r="BP44" s="42">
        <f t="shared" si="73"/>
        <v>4.6460793986846696</v>
      </c>
      <c r="BQ44" s="42">
        <f t="shared" si="65"/>
        <v>-3.9247034574015238</v>
      </c>
      <c r="BR44" s="42">
        <f t="shared" si="66"/>
        <v>4.5536663431209758</v>
      </c>
      <c r="BS44" s="42">
        <f t="shared" si="67"/>
        <v>4.5569428996225216</v>
      </c>
      <c r="BT44" s="42">
        <f t="shared" si="68"/>
        <v>4.5575680458504451</v>
      </c>
      <c r="BU44" s="42">
        <f t="shared" si="42"/>
        <v>14.474315668067144</v>
      </c>
      <c r="BV44" s="42">
        <f t="shared" si="43"/>
        <v>14.890774217345879</v>
      </c>
      <c r="BW44" s="42">
        <f t="shared" si="69"/>
        <v>4.5790315283783967</v>
      </c>
      <c r="BX44" s="42">
        <f t="shared" si="44"/>
        <v>15.096617999468785</v>
      </c>
      <c r="BY44" s="142">
        <f t="shared" si="45"/>
        <v>17.699307684913169</v>
      </c>
      <c r="BZ44" s="82">
        <f t="shared" si="46"/>
        <v>4.5880435415287488</v>
      </c>
      <c r="CA44" s="117">
        <f t="shared" si="47"/>
        <v>10.163008673520475</v>
      </c>
      <c r="CB44" s="117">
        <f t="shared" si="48"/>
        <v>9.367905542022763</v>
      </c>
      <c r="CC44" s="117">
        <f t="shared" si="49"/>
        <v>9.7465501242417396</v>
      </c>
      <c r="CD44" s="117">
        <f t="shared" si="50"/>
        <v>8.9895881063385534</v>
      </c>
      <c r="CE44" s="125">
        <f t="shared" si="74"/>
        <v>9.2546998554160353</v>
      </c>
      <c r="CF44" s="125">
        <f t="shared" si="75"/>
        <v>9.4136271852368498</v>
      </c>
      <c r="CG44" s="139">
        <f t="shared" si="53"/>
        <v>4.4911482217016552</v>
      </c>
    </row>
    <row r="45" spans="1:85">
      <c r="A45" s="34" t="s">
        <v>44</v>
      </c>
      <c r="B45" s="25">
        <v>13.05</v>
      </c>
      <c r="C45" s="24">
        <v>95.43</v>
      </c>
      <c r="D45" s="24">
        <v>96.38</v>
      </c>
      <c r="E45" s="24">
        <v>99.3</v>
      </c>
      <c r="F45" s="24">
        <v>96.839529668377395</v>
      </c>
      <c r="G45" s="24">
        <v>4.92</v>
      </c>
      <c r="H45" s="24">
        <v>3.97</v>
      </c>
      <c r="I45" s="27">
        <v>1969966.8102500001</v>
      </c>
      <c r="J45" s="113">
        <f t="shared" si="7"/>
        <v>17370.503188131821</v>
      </c>
      <c r="K45" s="24">
        <v>98.36</v>
      </c>
      <c r="L45" s="24">
        <v>0.12</v>
      </c>
      <c r="M45" s="24">
        <v>1.44</v>
      </c>
      <c r="N45" s="24">
        <v>2466200</v>
      </c>
      <c r="O45" s="135">
        <f t="shared" si="8"/>
        <v>32183910</v>
      </c>
      <c r="P45" s="116">
        <f t="shared" si="9"/>
        <v>7999.7404998621405</v>
      </c>
      <c r="Q45" s="108">
        <v>113408.736</v>
      </c>
      <c r="R45" s="65">
        <v>49293.987000000001</v>
      </c>
      <c r="S45" s="104">
        <v>308285</v>
      </c>
      <c r="T45" s="35"/>
      <c r="U45" s="102">
        <v>2979954.2574999998</v>
      </c>
      <c r="V45" s="102">
        <f t="shared" si="10"/>
        <v>26276.231995919607</v>
      </c>
      <c r="W45" s="87">
        <v>3127475.9525000001</v>
      </c>
      <c r="X45" s="102">
        <v>3635475</v>
      </c>
      <c r="Y45" s="144">
        <f t="shared" si="11"/>
        <v>47442948.75</v>
      </c>
      <c r="Z45" s="109">
        <f t="shared" si="12"/>
        <v>11792.57829605722</v>
      </c>
      <c r="AA45" s="122">
        <v>99604.3</v>
      </c>
      <c r="AB45" s="123">
        <f t="shared" si="13"/>
        <v>1299836.1150000002</v>
      </c>
      <c r="AC45" s="123">
        <f t="shared" si="14"/>
        <v>11461.516641892562</v>
      </c>
      <c r="AD45" s="123">
        <f t="shared" si="15"/>
        <v>13346.833763500168</v>
      </c>
      <c r="AE45" s="136">
        <f t="shared" si="16"/>
        <v>97.179083782775237</v>
      </c>
      <c r="AF45" s="36">
        <f t="shared" si="17"/>
        <v>1.23</v>
      </c>
      <c r="AG45" s="36">
        <f t="shared" si="18"/>
        <v>0.03</v>
      </c>
      <c r="AH45" s="36">
        <f t="shared" si="19"/>
        <v>0.99250000000000005</v>
      </c>
      <c r="AI45" s="36">
        <f t="shared" si="20"/>
        <v>0.36</v>
      </c>
      <c r="AJ45" s="36">
        <f t="shared" si="54"/>
        <v>197.52726995946688</v>
      </c>
      <c r="AK45" s="37">
        <f t="shared" si="21"/>
        <v>97.389099020225004</v>
      </c>
      <c r="AL45" s="36">
        <f t="shared" si="55"/>
        <v>1405.6057601537857</v>
      </c>
      <c r="AM45" s="37">
        <f t="shared" si="22"/>
        <v>90.04463090902442</v>
      </c>
      <c r="AN45" s="36">
        <f t="shared" si="56"/>
        <v>131.97465884659348</v>
      </c>
      <c r="AO45" s="37">
        <f t="shared" si="23"/>
        <v>98.862941360890872</v>
      </c>
      <c r="AP45" s="37">
        <f t="shared" si="57"/>
        <v>299.43353020788373</v>
      </c>
      <c r="AQ45" s="37">
        <f t="shared" si="24"/>
        <v>95.551979666436949</v>
      </c>
      <c r="AR45" s="37">
        <f t="shared" si="25"/>
        <v>104.4835868694956</v>
      </c>
      <c r="AS45" s="40">
        <f t="shared" si="26"/>
        <v>8.7191469729797788</v>
      </c>
      <c r="AT45" s="41">
        <f t="shared" si="27"/>
        <v>0.69809023002240023</v>
      </c>
      <c r="AU45" s="41">
        <f t="shared" si="28"/>
        <v>69.809023002240011</v>
      </c>
      <c r="AV45" s="41">
        <f t="shared" si="29"/>
        <v>1.0099549407942994</v>
      </c>
      <c r="AW45" s="41">
        <f t="shared" si="58"/>
        <v>-3.0527816120846167</v>
      </c>
      <c r="AX45" s="41">
        <f t="shared" si="30"/>
        <v>100.99549407942993</v>
      </c>
      <c r="AY45" s="41">
        <f t="shared" si="59"/>
        <v>-3.0527816120846225</v>
      </c>
      <c r="AZ45" s="41">
        <f t="shared" si="31"/>
        <v>1.494085909939824</v>
      </c>
      <c r="BA45" s="41">
        <f t="shared" si="32"/>
        <v>5.9763436397592962</v>
      </c>
      <c r="BB45" s="37">
        <f t="shared" si="33"/>
        <v>97.200866959857848</v>
      </c>
      <c r="BC45" s="37">
        <f t="shared" si="34"/>
        <v>98.290958094720921</v>
      </c>
      <c r="BD45" s="42">
        <f t="shared" si="35"/>
        <v>4.5787142846747955</v>
      </c>
      <c r="BE45" s="42">
        <f t="shared" si="60"/>
        <v>0.98760706702059053</v>
      </c>
      <c r="BF45" s="42">
        <f t="shared" si="61"/>
        <v>3.9504282680823621</v>
      </c>
      <c r="BG45" s="42">
        <f t="shared" si="36"/>
        <v>4.5937344602269308</v>
      </c>
      <c r="BH45" s="42">
        <f t="shared" si="62"/>
        <v>0.3593535510130863</v>
      </c>
      <c r="BI45" s="42">
        <f t="shared" si="63"/>
        <v>1.4374142040523452</v>
      </c>
      <c r="BJ45" s="42">
        <f t="shared" si="37"/>
        <v>4.6490299956193075</v>
      </c>
      <c r="BK45" s="43">
        <f t="shared" si="70"/>
        <v>2.1655214089362227</v>
      </c>
      <c r="BL45" s="42">
        <f t="shared" si="39"/>
        <v>-0.35940691520126378</v>
      </c>
      <c r="BM45" s="42">
        <f t="shared" si="71"/>
        <v>4.2457632707868278</v>
      </c>
      <c r="BN45" s="42">
        <f t="shared" si="72"/>
        <v>9.9057167830241388E-3</v>
      </c>
      <c r="BO45" s="42">
        <f t="shared" si="64"/>
        <v>-3.10034959135541</v>
      </c>
      <c r="BP45" s="42">
        <f t="shared" si="73"/>
        <v>4.6150759027711157</v>
      </c>
      <c r="BQ45" s="42">
        <f t="shared" si="65"/>
        <v>-3.1003495913553891</v>
      </c>
      <c r="BR45" s="42">
        <f t="shared" si="66"/>
        <v>4.598145571051127</v>
      </c>
      <c r="BS45" s="42">
        <f t="shared" si="67"/>
        <v>4.5730552752672473</v>
      </c>
      <c r="BT45" s="42">
        <f t="shared" si="68"/>
        <v>4.5767796307667172</v>
      </c>
      <c r="BU45" s="42">
        <f t="shared" si="42"/>
        <v>14.493527252983416</v>
      </c>
      <c r="BV45" s="42">
        <f t="shared" si="43"/>
        <v>14.907418508531563</v>
      </c>
      <c r="BW45" s="42">
        <f t="shared" si="69"/>
        <v>4.5886342173479919</v>
      </c>
      <c r="BX45" s="42">
        <f t="shared" si="44"/>
        <v>15.106250334415405</v>
      </c>
      <c r="BY45" s="142">
        <f t="shared" si="45"/>
        <v>17.675038468184106</v>
      </c>
      <c r="BZ45" s="82">
        <f t="shared" si="46"/>
        <v>4.5879320401627419</v>
      </c>
      <c r="CA45" s="117">
        <f t="shared" si="47"/>
        <v>10.176420083168074</v>
      </c>
      <c r="CB45" s="117">
        <f t="shared" si="48"/>
        <v>9.3752256546154698</v>
      </c>
      <c r="CC45" s="117">
        <f t="shared" si="49"/>
        <v>9.7625288276199278</v>
      </c>
      <c r="CD45" s="117">
        <f t="shared" si="50"/>
        <v>8.9871643826186336</v>
      </c>
      <c r="CE45" s="125">
        <f t="shared" si="74"/>
        <v>9.3467503237367531</v>
      </c>
      <c r="CF45" s="125">
        <f t="shared" si="75"/>
        <v>9.4990344644254456</v>
      </c>
      <c r="CG45" s="139">
        <f t="shared" si="53"/>
        <v>4.576555500890251</v>
      </c>
    </row>
    <row r="46" spans="1:85">
      <c r="A46" s="34" t="s">
        <v>45</v>
      </c>
      <c r="B46" s="25">
        <v>12.46</v>
      </c>
      <c r="C46" s="24">
        <v>97.63</v>
      </c>
      <c r="D46" s="24">
        <v>97.82</v>
      </c>
      <c r="E46" s="24">
        <v>96.47</v>
      </c>
      <c r="F46" s="24">
        <v>98.218613587840295</v>
      </c>
      <c r="G46" s="24">
        <v>4.91</v>
      </c>
      <c r="H46" s="24">
        <v>4.75</v>
      </c>
      <c r="I46" s="27">
        <v>1986703.1610000001</v>
      </c>
      <c r="J46" s="113">
        <f t="shared" si="7"/>
        <v>17463.222982939646</v>
      </c>
      <c r="K46" s="24">
        <v>98.78</v>
      </c>
      <c r="L46" s="24">
        <v>0.13</v>
      </c>
      <c r="M46" s="24">
        <v>2.36</v>
      </c>
      <c r="N46" s="24">
        <v>2479425</v>
      </c>
      <c r="O46" s="135">
        <f t="shared" si="8"/>
        <v>30893635.500000004</v>
      </c>
      <c r="P46" s="116">
        <f t="shared" si="9"/>
        <v>8026.6267400453216</v>
      </c>
      <c r="Q46" s="108">
        <v>113764.977</v>
      </c>
      <c r="R46" s="65">
        <v>48373.624000000003</v>
      </c>
      <c r="S46" s="104">
        <v>308900</v>
      </c>
      <c r="T46" s="35"/>
      <c r="U46" s="102">
        <v>3019471.23</v>
      </c>
      <c r="V46" s="102">
        <f t="shared" si="10"/>
        <v>26541.307435943138</v>
      </c>
      <c r="W46" s="87">
        <v>3214753.2250000001</v>
      </c>
      <c r="X46" s="102">
        <v>3651200</v>
      </c>
      <c r="Y46" s="144">
        <f t="shared" si="11"/>
        <v>45493952</v>
      </c>
      <c r="Z46" s="109">
        <f t="shared" si="12"/>
        <v>11820.006474587246</v>
      </c>
      <c r="AA46" s="122">
        <v>101327</v>
      </c>
      <c r="AB46" s="123">
        <f t="shared" si="13"/>
        <v>1262534.4200000002</v>
      </c>
      <c r="AC46" s="123">
        <f t="shared" si="14"/>
        <v>11097.742497675714</v>
      </c>
      <c r="AD46" s="123">
        <f t="shared" si="15"/>
        <v>12811.677939486333</v>
      </c>
      <c r="AE46" s="136">
        <f t="shared" si="16"/>
        <v>93.282582666465373</v>
      </c>
      <c r="AF46" s="36">
        <f t="shared" si="17"/>
        <v>1.2275</v>
      </c>
      <c r="AG46" s="36">
        <f t="shared" si="18"/>
        <v>3.2500000000000001E-2</v>
      </c>
      <c r="AH46" s="36">
        <f t="shared" si="19"/>
        <v>1.1875</v>
      </c>
      <c r="AI46" s="36">
        <f t="shared" si="20"/>
        <v>0.59</v>
      </c>
      <c r="AJ46" s="36">
        <f t="shared" si="54"/>
        <v>199.87290629023556</v>
      </c>
      <c r="AK46" s="37">
        <f t="shared" si="21"/>
        <v>98.545594571090177</v>
      </c>
      <c r="AL46" s="36">
        <f t="shared" si="55"/>
        <v>1472.3720337610907</v>
      </c>
      <c r="AM46" s="37">
        <f t="shared" si="22"/>
        <v>94.321750877203087</v>
      </c>
      <c r="AN46" s="36">
        <f t="shared" si="56"/>
        <v>132.75330933378839</v>
      </c>
      <c r="AO46" s="37">
        <f t="shared" si="23"/>
        <v>99.446232714920129</v>
      </c>
      <c r="AP46" s="37">
        <f t="shared" si="57"/>
        <v>306.50016152078979</v>
      </c>
      <c r="AQ46" s="37">
        <f t="shared" si="24"/>
        <v>97.807006386564865</v>
      </c>
      <c r="AR46" s="37">
        <f t="shared" si="25"/>
        <v>99.759807846277027</v>
      </c>
      <c r="AS46" s="40">
        <f t="shared" si="26"/>
        <v>8.2757901758684334</v>
      </c>
      <c r="AT46" s="41">
        <f t="shared" si="27"/>
        <v>0.66259328870043499</v>
      </c>
      <c r="AU46" s="41">
        <f t="shared" si="28"/>
        <v>66.259328870043504</v>
      </c>
      <c r="AV46" s="41">
        <f t="shared" si="29"/>
        <v>1.0019461231178941</v>
      </c>
      <c r="AW46" s="41">
        <f t="shared" si="58"/>
        <v>-0.79298762280489177</v>
      </c>
      <c r="AX46" s="41">
        <f t="shared" si="30"/>
        <v>100.19461231178941</v>
      </c>
      <c r="AY46" s="41">
        <f t="shared" si="59"/>
        <v>-0.79298762280488388</v>
      </c>
      <c r="AZ46" s="41">
        <f t="shared" si="31"/>
        <v>1.6356573297894084</v>
      </c>
      <c r="BA46" s="41">
        <f t="shared" si="32"/>
        <v>6.5426293191576335</v>
      </c>
      <c r="BB46" s="37">
        <f t="shared" si="33"/>
        <v>98.026661482983741</v>
      </c>
      <c r="BC46" s="37">
        <f t="shared" si="34"/>
        <v>98.81804345714194</v>
      </c>
      <c r="BD46" s="42">
        <f t="shared" si="35"/>
        <v>4.5905193301245584</v>
      </c>
      <c r="BE46" s="42">
        <f t="shared" si="60"/>
        <v>1.1805045449762908</v>
      </c>
      <c r="BF46" s="42">
        <f t="shared" si="61"/>
        <v>4.722018179905163</v>
      </c>
      <c r="BG46" s="42">
        <f t="shared" si="36"/>
        <v>4.5996171233850864</v>
      </c>
      <c r="BH46" s="42">
        <f t="shared" si="62"/>
        <v>0.58826631581556654</v>
      </c>
      <c r="BI46" s="42">
        <f t="shared" si="63"/>
        <v>2.3530652632622662</v>
      </c>
      <c r="BJ46" s="42">
        <f t="shared" si="37"/>
        <v>4.6027653752099118</v>
      </c>
      <c r="BK46" s="43">
        <f t="shared" si="70"/>
        <v>2.1133344062352202</v>
      </c>
      <c r="BL46" s="42">
        <f t="shared" si="39"/>
        <v>-0.41159391790226629</v>
      </c>
      <c r="BM46" s="42">
        <f t="shared" si="71"/>
        <v>4.1935762680858248</v>
      </c>
      <c r="BN46" s="42">
        <f t="shared" si="72"/>
        <v>1.944231873631033E-3</v>
      </c>
      <c r="BO46" s="42">
        <f t="shared" si="64"/>
        <v>-0.7961484909393105</v>
      </c>
      <c r="BP46" s="42">
        <f t="shared" si="73"/>
        <v>4.6071144178617223</v>
      </c>
      <c r="BQ46" s="42">
        <f t="shared" si="65"/>
        <v>-0.79614849093934126</v>
      </c>
      <c r="BR46" s="42">
        <f t="shared" si="66"/>
        <v>4.5692320791824619</v>
      </c>
      <c r="BS46" s="42">
        <f t="shared" si="67"/>
        <v>4.5871957451361984</v>
      </c>
      <c r="BT46" s="42">
        <f t="shared" si="68"/>
        <v>4.5852394976188764</v>
      </c>
      <c r="BU46" s="42">
        <f t="shared" si="42"/>
        <v>14.501987119835576</v>
      </c>
      <c r="BV46" s="42">
        <f t="shared" si="43"/>
        <v>14.92059228461714</v>
      </c>
      <c r="BW46" s="42">
        <f t="shared" si="69"/>
        <v>4.5928951551124788</v>
      </c>
      <c r="BX46" s="42">
        <f t="shared" si="44"/>
        <v>15.110566438649894</v>
      </c>
      <c r="BY46" s="142">
        <f t="shared" si="45"/>
        <v>17.6330899520092</v>
      </c>
      <c r="BZ46" s="82">
        <f t="shared" si="46"/>
        <v>4.5932802141641416</v>
      </c>
      <c r="CA46" s="117">
        <f t="shared" si="47"/>
        <v>10.186457569519213</v>
      </c>
      <c r="CB46" s="117">
        <f t="shared" si="48"/>
        <v>9.3775488387253585</v>
      </c>
      <c r="CC46" s="117">
        <f t="shared" si="49"/>
        <v>9.7678524047376492</v>
      </c>
      <c r="CD46" s="117">
        <f t="shared" si="50"/>
        <v>8.9905196364954314</v>
      </c>
      <c r="CE46" s="125">
        <f t="shared" si="74"/>
        <v>9.3144969880284219</v>
      </c>
      <c r="CF46" s="125">
        <f t="shared" si="75"/>
        <v>9.4581123730017911</v>
      </c>
      <c r="CG46" s="139">
        <f t="shared" si="53"/>
        <v>4.5356334094665964</v>
      </c>
    </row>
    <row r="47" spans="1:85">
      <c r="A47" s="34" t="s">
        <v>46</v>
      </c>
      <c r="B47" s="25">
        <v>12.65</v>
      </c>
      <c r="C47" s="24">
        <v>98.84</v>
      </c>
      <c r="D47" s="24">
        <v>99.42</v>
      </c>
      <c r="E47" s="24">
        <v>99.35</v>
      </c>
      <c r="F47" s="24">
        <v>99.835178858856395</v>
      </c>
      <c r="G47" s="24">
        <v>4.9400000000000004</v>
      </c>
      <c r="H47" s="24">
        <v>3.96</v>
      </c>
      <c r="I47" s="27">
        <v>2010973.696</v>
      </c>
      <c r="J47" s="113">
        <f t="shared" si="7"/>
        <v>17622.406993419696</v>
      </c>
      <c r="K47" s="24">
        <v>99.74</v>
      </c>
      <c r="L47" s="24">
        <v>0.19</v>
      </c>
      <c r="M47" s="24">
        <v>1.76</v>
      </c>
      <c r="N47" s="24">
        <v>2499600</v>
      </c>
      <c r="O47" s="135">
        <f t="shared" si="8"/>
        <v>31619940</v>
      </c>
      <c r="P47" s="116">
        <f t="shared" si="9"/>
        <v>8077.374239393519</v>
      </c>
      <c r="Q47" s="108">
        <v>114114.587</v>
      </c>
      <c r="R47" s="65">
        <v>49443.762000000002</v>
      </c>
      <c r="S47" s="104">
        <v>309457</v>
      </c>
      <c r="T47" s="35"/>
      <c r="U47" s="102">
        <v>3060329.85</v>
      </c>
      <c r="V47" s="102">
        <f t="shared" si="10"/>
        <v>26818.04255226372</v>
      </c>
      <c r="W47" s="87">
        <v>3293022.6675</v>
      </c>
      <c r="X47" s="102">
        <v>3686475</v>
      </c>
      <c r="Y47" s="144">
        <f t="shared" si="11"/>
        <v>46633908.75</v>
      </c>
      <c r="Z47" s="109">
        <f t="shared" si="12"/>
        <v>11912.721315077701</v>
      </c>
      <c r="AA47" s="122">
        <v>105259</v>
      </c>
      <c r="AB47" s="123">
        <f t="shared" si="13"/>
        <v>1331526.3500000001</v>
      </c>
      <c r="AC47" s="123">
        <f t="shared" si="14"/>
        <v>11668.327292811393</v>
      </c>
      <c r="AD47" s="123">
        <f t="shared" si="15"/>
        <v>13379.324245366877</v>
      </c>
      <c r="AE47" s="136">
        <f t="shared" si="16"/>
        <v>97.415648897424546</v>
      </c>
      <c r="AF47" s="36">
        <f t="shared" si="17"/>
        <v>1.2350000000000001</v>
      </c>
      <c r="AG47" s="36">
        <f t="shared" si="18"/>
        <v>4.7500000000000001E-2</v>
      </c>
      <c r="AH47" s="36">
        <f t="shared" si="19"/>
        <v>0.99</v>
      </c>
      <c r="AI47" s="36">
        <f t="shared" si="20"/>
        <v>0.44</v>
      </c>
      <c r="AJ47" s="36">
        <f t="shared" si="54"/>
        <v>201.8516480625089</v>
      </c>
      <c r="AK47" s="37">
        <f t="shared" si="21"/>
        <v>99.521195957343963</v>
      </c>
      <c r="AL47" s="36">
        <f t="shared" si="55"/>
        <v>1530.67796629803</v>
      </c>
      <c r="AM47" s="37">
        <f t="shared" si="22"/>
        <v>98.056892211940351</v>
      </c>
      <c r="AN47" s="36">
        <f t="shared" si="56"/>
        <v>133.33742389485707</v>
      </c>
      <c r="AO47" s="37">
        <f t="shared" si="23"/>
        <v>99.883796138865776</v>
      </c>
      <c r="AP47" s="37">
        <f t="shared" si="57"/>
        <v>311.89456436355573</v>
      </c>
      <c r="AQ47" s="37">
        <f t="shared" si="24"/>
        <v>99.528409698968417</v>
      </c>
      <c r="AR47" s="37">
        <f t="shared" si="25"/>
        <v>101.28102481985589</v>
      </c>
      <c r="AS47" s="40">
        <f t="shared" si="26"/>
        <v>8.3562280935531597</v>
      </c>
      <c r="AT47" s="41">
        <f t="shared" si="27"/>
        <v>0.66903347426366366</v>
      </c>
      <c r="AU47" s="41">
        <f t="shared" si="28"/>
        <v>66.903347426366366</v>
      </c>
      <c r="AV47" s="41">
        <f t="shared" si="29"/>
        <v>1.0058680696074465</v>
      </c>
      <c r="AW47" s="41">
        <f t="shared" si="58"/>
        <v>0.39143287239316721</v>
      </c>
      <c r="AX47" s="41">
        <f t="shared" si="30"/>
        <v>100.58680696074464</v>
      </c>
      <c r="AY47" s="41">
        <f t="shared" si="59"/>
        <v>0.39143287239315744</v>
      </c>
      <c r="AZ47" s="41">
        <f t="shared" si="31"/>
        <v>1.0360088513377663</v>
      </c>
      <c r="BA47" s="41">
        <f t="shared" si="32"/>
        <v>4.1440354053510653</v>
      </c>
      <c r="BB47" s="37">
        <f t="shared" si="33"/>
        <v>99.224203000589412</v>
      </c>
      <c r="BC47" s="37">
        <f t="shared" si="34"/>
        <v>99.622122639511971</v>
      </c>
      <c r="BD47" s="42">
        <f t="shared" si="35"/>
        <v>4.6003706461749321</v>
      </c>
      <c r="BE47" s="42">
        <f t="shared" si="60"/>
        <v>0.98513160503737041</v>
      </c>
      <c r="BF47" s="42">
        <f t="shared" si="61"/>
        <v>3.9405264201494816</v>
      </c>
      <c r="BG47" s="42">
        <f t="shared" si="36"/>
        <v>4.604007471686379</v>
      </c>
      <c r="BH47" s="42">
        <f t="shared" si="62"/>
        <v>0.43903483012925903</v>
      </c>
      <c r="BI47" s="42">
        <f t="shared" si="63"/>
        <v>1.7561393205170361</v>
      </c>
      <c r="BJ47" s="42">
        <f t="shared" si="37"/>
        <v>4.6178990770241342</v>
      </c>
      <c r="BK47" s="43">
        <f t="shared" si="70"/>
        <v>2.123007140300361</v>
      </c>
      <c r="BL47" s="42">
        <f t="shared" si="39"/>
        <v>-0.40192118383712538</v>
      </c>
      <c r="BM47" s="42">
        <f t="shared" si="71"/>
        <v>4.2032490021509661</v>
      </c>
      <c r="BN47" s="42">
        <f t="shared" si="72"/>
        <v>5.8509195461173011E-3</v>
      </c>
      <c r="BO47" s="42">
        <f t="shared" si="64"/>
        <v>0.39066876724862681</v>
      </c>
      <c r="BP47" s="42">
        <f t="shared" si="73"/>
        <v>4.611021105534209</v>
      </c>
      <c r="BQ47" s="42">
        <f t="shared" si="65"/>
        <v>0.39066876724866972</v>
      </c>
      <c r="BR47" s="42">
        <f t="shared" si="66"/>
        <v>4.5986489689978258</v>
      </c>
      <c r="BS47" s="42">
        <f t="shared" si="67"/>
        <v>4.6035206147818686</v>
      </c>
      <c r="BT47" s="42">
        <f t="shared" si="68"/>
        <v>4.5973819663928737</v>
      </c>
      <c r="BU47" s="42">
        <f t="shared" si="42"/>
        <v>14.514129588609572</v>
      </c>
      <c r="BV47" s="42">
        <f t="shared" si="43"/>
        <v>14.934033262236841</v>
      </c>
      <c r="BW47" s="42">
        <f t="shared" si="69"/>
        <v>4.6025668001179767</v>
      </c>
      <c r="BX47" s="42">
        <f t="shared" si="44"/>
        <v>15.120181274888781</v>
      </c>
      <c r="BY47" s="142">
        <f t="shared" si="45"/>
        <v>17.657838490062311</v>
      </c>
      <c r="BZ47" s="82">
        <f t="shared" si="46"/>
        <v>4.6013842547812382</v>
      </c>
      <c r="CA47" s="117">
        <f t="shared" si="47"/>
        <v>10.196830169543665</v>
      </c>
      <c r="CB47" s="117">
        <f t="shared" si="48"/>
        <v>9.3853621261804552</v>
      </c>
      <c r="CC47" s="117">
        <f t="shared" si="49"/>
        <v>9.7769264959163955</v>
      </c>
      <c r="CD47" s="117">
        <f t="shared" si="50"/>
        <v>8.9968221283287377</v>
      </c>
      <c r="CE47" s="125">
        <f t="shared" si="74"/>
        <v>9.3646333810579865</v>
      </c>
      <c r="CF47" s="125">
        <f t="shared" si="75"/>
        <v>9.5014658275762311</v>
      </c>
      <c r="CG47" s="139">
        <f t="shared" si="53"/>
        <v>4.5789868640410356</v>
      </c>
    </row>
    <row r="48" spans="1:85">
      <c r="A48" s="34" t="s">
        <v>47</v>
      </c>
      <c r="B48" s="25">
        <v>12.5</v>
      </c>
      <c r="C48" s="24">
        <v>98.65</v>
      </c>
      <c r="D48" s="24">
        <v>100.45</v>
      </c>
      <c r="E48" s="24">
        <v>100.14</v>
      </c>
      <c r="F48" s="24">
        <v>100.448163650007</v>
      </c>
      <c r="G48" s="24">
        <v>4.9000000000000004</v>
      </c>
      <c r="H48" s="24">
        <v>3.67</v>
      </c>
      <c r="I48" s="27">
        <v>2032935.1255000001</v>
      </c>
      <c r="J48" s="113">
        <f t="shared" si="7"/>
        <v>17759.85056910781</v>
      </c>
      <c r="K48" s="24">
        <v>100.41</v>
      </c>
      <c r="L48" s="24">
        <v>0.18</v>
      </c>
      <c r="M48" s="24">
        <v>1.17</v>
      </c>
      <c r="N48" s="24">
        <v>2515775</v>
      </c>
      <c r="O48" s="135">
        <f t="shared" si="8"/>
        <v>31447187.5</v>
      </c>
      <c r="P48" s="116">
        <f t="shared" si="9"/>
        <v>8113.6496305637174</v>
      </c>
      <c r="Q48" s="108">
        <v>114468.031</v>
      </c>
      <c r="R48" s="65">
        <v>49519.758999999998</v>
      </c>
      <c r="S48" s="104">
        <v>310067</v>
      </c>
      <c r="T48" s="35"/>
      <c r="U48" s="102">
        <v>3088811.0225</v>
      </c>
      <c r="V48" s="102">
        <f t="shared" si="10"/>
        <v>26984.049568389972</v>
      </c>
      <c r="W48" s="87">
        <v>3349376.1850000001</v>
      </c>
      <c r="X48" s="102">
        <v>3711375</v>
      </c>
      <c r="Y48" s="144">
        <f t="shared" si="11"/>
        <v>46392187.5</v>
      </c>
      <c r="Z48" s="109">
        <f t="shared" si="12"/>
        <v>11969.590443355792</v>
      </c>
      <c r="AA48" s="122">
        <v>113380</v>
      </c>
      <c r="AB48" s="123">
        <f t="shared" si="13"/>
        <v>1417250</v>
      </c>
      <c r="AC48" s="123">
        <f t="shared" si="14"/>
        <v>12381.186149694495</v>
      </c>
      <c r="AD48" s="123">
        <f t="shared" si="15"/>
        <v>14111.214581577975</v>
      </c>
      <c r="AE48" s="136">
        <f t="shared" si="16"/>
        <v>102.74458559977316</v>
      </c>
      <c r="AF48" s="36">
        <f t="shared" si="17"/>
        <v>1.2250000000000001</v>
      </c>
      <c r="AG48" s="36">
        <f t="shared" si="18"/>
        <v>4.4999999999999998E-2</v>
      </c>
      <c r="AH48" s="36">
        <f t="shared" si="19"/>
        <v>0.91749999999999998</v>
      </c>
      <c r="AI48" s="36">
        <f t="shared" si="20"/>
        <v>0.29249999999999998</v>
      </c>
      <c r="AJ48" s="36">
        <f t="shared" si="54"/>
        <v>203.70363693348241</v>
      </c>
      <c r="AK48" s="37">
        <f t="shared" si="21"/>
        <v>100.4343029302526</v>
      </c>
      <c r="AL48" s="36">
        <f t="shared" si="55"/>
        <v>1586.8538476611677</v>
      </c>
      <c r="AM48" s="37">
        <f t="shared" si="22"/>
        <v>101.65558015611855</v>
      </c>
      <c r="AN48" s="36">
        <f t="shared" si="56"/>
        <v>133.72743585974953</v>
      </c>
      <c r="AO48" s="37">
        <f t="shared" si="23"/>
        <v>100.17595624257196</v>
      </c>
      <c r="AP48" s="37">
        <f t="shared" si="57"/>
        <v>315.54373076660937</v>
      </c>
      <c r="AQ48" s="37">
        <f t="shared" si="24"/>
        <v>100.69289209244636</v>
      </c>
      <c r="AR48" s="37">
        <f t="shared" si="25"/>
        <v>100.080064051241</v>
      </c>
      <c r="AS48" s="40">
        <f t="shared" si="26"/>
        <v>8.2060044357122237</v>
      </c>
      <c r="AT48" s="41">
        <f t="shared" si="27"/>
        <v>0.65700595962467767</v>
      </c>
      <c r="AU48" s="41">
        <f t="shared" si="28"/>
        <v>65.700595962467773</v>
      </c>
      <c r="AV48" s="41">
        <f t="shared" si="29"/>
        <v>1.0182463253928029</v>
      </c>
      <c r="AW48" s="41">
        <f t="shared" si="58"/>
        <v>1.2306043068040953</v>
      </c>
      <c r="AX48" s="41">
        <f t="shared" si="30"/>
        <v>101.82463253928029</v>
      </c>
      <c r="AY48" s="41">
        <f t="shared" si="59"/>
        <v>1.2306043068040988</v>
      </c>
      <c r="AZ48" s="41">
        <f t="shared" si="31"/>
        <v>1.8417122946739584</v>
      </c>
      <c r="BA48" s="41">
        <f t="shared" si="32"/>
        <v>7.3668491786958334</v>
      </c>
      <c r="BB48" s="37">
        <f t="shared" si="33"/>
        <v>100.30781008268382</v>
      </c>
      <c r="BC48" s="37">
        <f t="shared" si="34"/>
        <v>100.26678091831423</v>
      </c>
      <c r="BD48" s="42">
        <f t="shared" si="35"/>
        <v>4.609503811556154</v>
      </c>
      <c r="BE48" s="42">
        <f t="shared" si="60"/>
        <v>0.9133165381221886</v>
      </c>
      <c r="BF48" s="42">
        <f t="shared" si="61"/>
        <v>3.6532661524887544</v>
      </c>
      <c r="BG48" s="42">
        <f t="shared" si="36"/>
        <v>4.6069282021973565</v>
      </c>
      <c r="BH48" s="42">
        <f t="shared" si="62"/>
        <v>0.29207305109775206</v>
      </c>
      <c r="BI48" s="42">
        <f t="shared" si="63"/>
        <v>1.1682922043910082</v>
      </c>
      <c r="BJ48" s="42">
        <f t="shared" si="37"/>
        <v>4.6059705061588607</v>
      </c>
      <c r="BK48" s="43">
        <f t="shared" si="70"/>
        <v>2.1048661345648427</v>
      </c>
      <c r="BL48" s="42">
        <f t="shared" si="39"/>
        <v>-0.42006218957264363</v>
      </c>
      <c r="BM48" s="42">
        <f t="shared" si="71"/>
        <v>4.1851079964154474</v>
      </c>
      <c r="BN48" s="42">
        <f t="shared" si="72"/>
        <v>1.8081858792319137E-2</v>
      </c>
      <c r="BO48" s="42">
        <f t="shared" si="64"/>
        <v>1.2230939246201837</v>
      </c>
      <c r="BP48" s="42">
        <f t="shared" si="73"/>
        <v>4.6232520447804104</v>
      </c>
      <c r="BQ48" s="42">
        <f t="shared" si="65"/>
        <v>1.2230939246201444</v>
      </c>
      <c r="BR48" s="42">
        <f t="shared" si="66"/>
        <v>4.6065692069017983</v>
      </c>
      <c r="BS48" s="42">
        <f t="shared" si="67"/>
        <v>4.6096418098594647</v>
      </c>
      <c r="BT48" s="42">
        <f t="shared" si="68"/>
        <v>4.6082435591615578</v>
      </c>
      <c r="BU48" s="42">
        <f t="shared" si="42"/>
        <v>14.524991181378256</v>
      </c>
      <c r="BV48" s="42">
        <f t="shared" si="43"/>
        <v>14.943296792463739</v>
      </c>
      <c r="BW48" s="42">
        <f t="shared" si="69"/>
        <v>4.6092618038913447</v>
      </c>
      <c r="BX48" s="42">
        <f t="shared" si="44"/>
        <v>15.126912985867103</v>
      </c>
      <c r="BY48" s="142">
        <f t="shared" si="45"/>
        <v>17.652641630175356</v>
      </c>
      <c r="BZ48" s="82">
        <f t="shared" si="46"/>
        <v>4.6078344428847942</v>
      </c>
      <c r="CA48" s="117">
        <f t="shared" si="47"/>
        <v>10.203001213694661</v>
      </c>
      <c r="CB48" s="117">
        <f t="shared" si="48"/>
        <v>9.3901245827081663</v>
      </c>
      <c r="CC48" s="117">
        <f t="shared" si="49"/>
        <v>9.784695602609176</v>
      </c>
      <c r="CD48" s="117">
        <f t="shared" si="50"/>
        <v>9.0013030619816838</v>
      </c>
      <c r="CE48" s="125">
        <f t="shared" si="74"/>
        <v>9.4239333534174712</v>
      </c>
      <c r="CF48" s="125">
        <f t="shared" si="75"/>
        <v>9.5547251206303958</v>
      </c>
      <c r="CG48" s="139">
        <f t="shared" si="53"/>
        <v>4.6322461570952012</v>
      </c>
    </row>
    <row r="49" spans="1:85">
      <c r="A49" s="34" t="s">
        <v>48</v>
      </c>
      <c r="B49" s="25">
        <v>12.35</v>
      </c>
      <c r="C49" s="24">
        <v>104.86</v>
      </c>
      <c r="D49" s="24">
        <v>102.3</v>
      </c>
      <c r="E49" s="24">
        <v>103.86</v>
      </c>
      <c r="F49" s="24">
        <v>101.30020709782001</v>
      </c>
      <c r="G49" s="24">
        <v>4.87</v>
      </c>
      <c r="H49" s="24">
        <v>4.24</v>
      </c>
      <c r="I49" s="27">
        <v>2076175.0117500001</v>
      </c>
      <c r="J49" s="113">
        <f t="shared" si="7"/>
        <v>18082.162266549767</v>
      </c>
      <c r="K49" s="24">
        <v>101.05</v>
      </c>
      <c r="L49" s="24">
        <v>0.18</v>
      </c>
      <c r="M49" s="24">
        <v>1.27</v>
      </c>
      <c r="N49" s="24">
        <v>2541525</v>
      </c>
      <c r="O49" s="135">
        <f t="shared" si="8"/>
        <v>31387833.75</v>
      </c>
      <c r="P49" s="116">
        <f t="shared" si="9"/>
        <v>8180.523368095789</v>
      </c>
      <c r="Q49" s="108">
        <v>114818.95699999999</v>
      </c>
      <c r="R49" s="65">
        <v>48716.332000000002</v>
      </c>
      <c r="S49" s="104">
        <v>310680</v>
      </c>
      <c r="T49" s="35"/>
      <c r="U49" s="102">
        <v>3112735.98</v>
      </c>
      <c r="V49" s="102">
        <f t="shared" si="10"/>
        <v>27109.948229193549</v>
      </c>
      <c r="W49" s="87">
        <v>3421593.9424999999</v>
      </c>
      <c r="X49" s="102">
        <v>3734750</v>
      </c>
      <c r="Y49" s="144">
        <f t="shared" si="11"/>
        <v>46124162.5</v>
      </c>
      <c r="Z49" s="109">
        <f t="shared" si="12"/>
        <v>12021.21153598558</v>
      </c>
      <c r="AA49" s="122">
        <v>120277</v>
      </c>
      <c r="AB49" s="123">
        <f t="shared" si="13"/>
        <v>1485420.95</v>
      </c>
      <c r="AC49" s="123">
        <f t="shared" si="14"/>
        <v>12937.070574504522</v>
      </c>
      <c r="AD49" s="123">
        <f t="shared" si="15"/>
        <v>14634.846823649146</v>
      </c>
      <c r="AE49" s="136">
        <f t="shared" si="16"/>
        <v>106.55718283633692</v>
      </c>
      <c r="AF49" s="36">
        <f t="shared" si="17"/>
        <v>1.2175</v>
      </c>
      <c r="AG49" s="36">
        <f t="shared" si="18"/>
        <v>4.4999999999999998E-2</v>
      </c>
      <c r="AH49" s="36">
        <f t="shared" si="19"/>
        <v>1.06</v>
      </c>
      <c r="AI49" s="36">
        <f t="shared" si="20"/>
        <v>0.3175</v>
      </c>
      <c r="AJ49" s="36">
        <f t="shared" si="54"/>
        <v>205.86289548497732</v>
      </c>
      <c r="AK49" s="37">
        <f t="shared" si="21"/>
        <v>101.49890654131326</v>
      </c>
      <c r="AL49" s="36">
        <f t="shared" si="55"/>
        <v>1654.1364508020013</v>
      </c>
      <c r="AM49" s="37">
        <f t="shared" si="22"/>
        <v>105.96577675473799</v>
      </c>
      <c r="AN49" s="36">
        <f t="shared" si="56"/>
        <v>134.15202046860423</v>
      </c>
      <c r="AO49" s="37">
        <f t="shared" si="23"/>
        <v>100.49401490364214</v>
      </c>
      <c r="AP49" s="37">
        <f t="shared" si="57"/>
        <v>319.55113614734529</v>
      </c>
      <c r="AQ49" s="37">
        <f t="shared" si="24"/>
        <v>101.97169182202042</v>
      </c>
      <c r="AR49" s="37">
        <f t="shared" si="25"/>
        <v>98.879103282626104</v>
      </c>
      <c r="AS49" s="40">
        <f t="shared" si="26"/>
        <v>8.0479653649298069</v>
      </c>
      <c r="AT49" s="41">
        <f t="shared" si="27"/>
        <v>0.64435271136347538</v>
      </c>
      <c r="AU49" s="41">
        <f t="shared" si="28"/>
        <v>64.435271136347538</v>
      </c>
      <c r="AV49" s="41">
        <f t="shared" si="29"/>
        <v>0.97558649628075522</v>
      </c>
      <c r="AW49" s="41">
        <f t="shared" si="58"/>
        <v>-4.1895392154340509</v>
      </c>
      <c r="AX49" s="41">
        <f t="shared" si="30"/>
        <v>97.558649628075528</v>
      </c>
      <c r="AY49" s="41">
        <f t="shared" si="59"/>
        <v>-4.1895392154340412</v>
      </c>
      <c r="AZ49" s="41">
        <f t="shared" si="31"/>
        <v>2.8152492668621854</v>
      </c>
      <c r="BA49" s="41">
        <f t="shared" si="32"/>
        <v>11.260997067448741</v>
      </c>
      <c r="BB49" s="37">
        <f t="shared" si="33"/>
        <v>102.44132543374307</v>
      </c>
      <c r="BC49" s="37">
        <f t="shared" si="34"/>
        <v>101.29305298503186</v>
      </c>
      <c r="BD49" s="42">
        <f t="shared" si="35"/>
        <v>4.6200480254318252</v>
      </c>
      <c r="BE49" s="42">
        <f t="shared" si="60"/>
        <v>1.0544213875671282</v>
      </c>
      <c r="BF49" s="42">
        <f t="shared" si="61"/>
        <v>4.2176855502685129</v>
      </c>
      <c r="BG49" s="42">
        <f t="shared" si="36"/>
        <v>4.6100981725281773</v>
      </c>
      <c r="BH49" s="42">
        <f t="shared" si="62"/>
        <v>0.31699703308207816</v>
      </c>
      <c r="BI49" s="42">
        <f t="shared" si="63"/>
        <v>1.2679881323283126</v>
      </c>
      <c r="BJ49" s="42">
        <f t="shared" si="37"/>
        <v>4.5938979249245913</v>
      </c>
      <c r="BK49" s="43">
        <f t="shared" si="70"/>
        <v>2.0854193097857232</v>
      </c>
      <c r="BL49" s="42">
        <f t="shared" si="39"/>
        <v>-0.43950901435176293</v>
      </c>
      <c r="BM49" s="42">
        <f t="shared" si="71"/>
        <v>4.1656611716363283</v>
      </c>
      <c r="BN49" s="42">
        <f t="shared" si="72"/>
        <v>-2.4716454186806E-2</v>
      </c>
      <c r="BO49" s="42">
        <f t="shared" si="64"/>
        <v>-4.279831297912513</v>
      </c>
      <c r="BP49" s="42">
        <f t="shared" si="73"/>
        <v>4.5804537318012857</v>
      </c>
      <c r="BQ49" s="42">
        <f t="shared" si="65"/>
        <v>-4.2798312979124731</v>
      </c>
      <c r="BR49" s="42">
        <f t="shared" si="66"/>
        <v>4.6430438384161725</v>
      </c>
      <c r="BS49" s="42">
        <f t="shared" si="67"/>
        <v>4.6180884556535355</v>
      </c>
      <c r="BT49" s="42">
        <f t="shared" si="68"/>
        <v>4.6292901998823641</v>
      </c>
      <c r="BU49" s="42">
        <f t="shared" si="42"/>
        <v>14.546037822099063</v>
      </c>
      <c r="BV49" s="42">
        <f t="shared" si="43"/>
        <v>14.951012633748617</v>
      </c>
      <c r="BW49" s="42">
        <f t="shared" si="69"/>
        <v>4.61561544384963</v>
      </c>
      <c r="BX49" s="42">
        <f t="shared" si="44"/>
        <v>15.133191439904564</v>
      </c>
      <c r="BY49" s="142">
        <f t="shared" si="45"/>
        <v>17.646847502978549</v>
      </c>
      <c r="BZ49" s="82">
        <f t="shared" si="46"/>
        <v>4.6180178302754928</v>
      </c>
      <c r="CA49" s="117">
        <f t="shared" si="47"/>
        <v>10.207656032833697</v>
      </c>
      <c r="CB49" s="117">
        <f t="shared" si="48"/>
        <v>9.3944279963531176</v>
      </c>
      <c r="CC49" s="117">
        <f t="shared" si="49"/>
        <v>9.8026812211841428</v>
      </c>
      <c r="CD49" s="117">
        <f t="shared" si="50"/>
        <v>9.009511408979872</v>
      </c>
      <c r="CE49" s="125">
        <f t="shared" si="74"/>
        <v>9.4678521571480196</v>
      </c>
      <c r="CF49" s="125">
        <f t="shared" si="75"/>
        <v>9.5911607326311135</v>
      </c>
      <c r="CG49" s="139">
        <f t="shared" si="53"/>
        <v>4.6686817690959179</v>
      </c>
    </row>
    <row r="50" spans="1:85">
      <c r="A50" s="34" t="s">
        <v>49</v>
      </c>
      <c r="B50" s="25">
        <v>11.96</v>
      </c>
      <c r="C50" s="24">
        <v>112.33</v>
      </c>
      <c r="D50" s="24">
        <v>105.18</v>
      </c>
      <c r="E50" s="24">
        <v>100.77</v>
      </c>
      <c r="F50" s="24">
        <v>102.43990149115901</v>
      </c>
      <c r="G50" s="24">
        <v>4.84</v>
      </c>
      <c r="H50" s="24">
        <v>3.46</v>
      </c>
      <c r="I50" s="27">
        <v>2068384.6722500001</v>
      </c>
      <c r="J50" s="113">
        <f t="shared" si="7"/>
        <v>17959.691449189828</v>
      </c>
      <c r="K50" s="24">
        <v>100.66</v>
      </c>
      <c r="L50" s="24">
        <v>0.15</v>
      </c>
      <c r="M50" s="24">
        <v>2.14</v>
      </c>
      <c r="N50" s="24">
        <v>2554275</v>
      </c>
      <c r="O50" s="135">
        <f t="shared" si="8"/>
        <v>30549129.000000004</v>
      </c>
      <c r="P50" s="116">
        <f t="shared" si="9"/>
        <v>8208.0619298115962</v>
      </c>
      <c r="Q50" s="108">
        <v>115168.163</v>
      </c>
      <c r="R50" s="65">
        <v>48732.419000000002</v>
      </c>
      <c r="S50" s="104">
        <v>311191</v>
      </c>
      <c r="T50" s="35"/>
      <c r="U50" s="102">
        <v>3145151.76</v>
      </c>
      <c r="V50" s="102">
        <f t="shared" si="10"/>
        <v>27309.211834871414</v>
      </c>
      <c r="W50" s="87">
        <v>3502023.46</v>
      </c>
      <c r="X50" s="102">
        <v>3720325</v>
      </c>
      <c r="Y50" s="144">
        <f t="shared" si="11"/>
        <v>44495087</v>
      </c>
      <c r="Z50" s="109">
        <f t="shared" si="12"/>
        <v>11955.11759658859</v>
      </c>
      <c r="AA50" s="122">
        <v>123803</v>
      </c>
      <c r="AB50" s="123">
        <f t="shared" si="13"/>
        <v>1480683.8800000001</v>
      </c>
      <c r="AC50" s="123">
        <f t="shared" si="14"/>
        <v>12856.711798033977</v>
      </c>
      <c r="AD50" s="123">
        <f t="shared" si="15"/>
        <v>14463.07012389551</v>
      </c>
      <c r="AE50" s="136">
        <f t="shared" si="16"/>
        <v>105.30646655462688</v>
      </c>
      <c r="AF50" s="36">
        <f t="shared" si="17"/>
        <v>1.21</v>
      </c>
      <c r="AG50" s="36">
        <f t="shared" si="18"/>
        <v>3.7499999999999999E-2</v>
      </c>
      <c r="AH50" s="36">
        <f t="shared" si="19"/>
        <v>0.86499999999999999</v>
      </c>
      <c r="AI50" s="36">
        <f t="shared" si="20"/>
        <v>0.53500000000000003</v>
      </c>
      <c r="AJ50" s="36">
        <f t="shared" si="54"/>
        <v>207.64360953092239</v>
      </c>
      <c r="AK50" s="37">
        <f t="shared" si="21"/>
        <v>102.37687208289563</v>
      </c>
      <c r="AL50" s="36">
        <f t="shared" si="55"/>
        <v>1711.3695719997504</v>
      </c>
      <c r="AM50" s="37">
        <f t="shared" si="22"/>
        <v>109.63219263045193</v>
      </c>
      <c r="AN50" s="36">
        <f t="shared" si="56"/>
        <v>134.86973377811125</v>
      </c>
      <c r="AO50" s="37">
        <f t="shared" si="23"/>
        <v>101.0316578833766</v>
      </c>
      <c r="AP50" s="37">
        <f t="shared" si="57"/>
        <v>326.38953046089853</v>
      </c>
      <c r="AQ50" s="37">
        <f t="shared" si="24"/>
        <v>104.15388602701168</v>
      </c>
      <c r="AR50" s="37">
        <f t="shared" si="25"/>
        <v>95.75660528422739</v>
      </c>
      <c r="AS50" s="40">
        <f t="shared" si="26"/>
        <v>7.7683200539142803</v>
      </c>
      <c r="AT50" s="41">
        <f t="shared" si="27"/>
        <v>0.62196317485302488</v>
      </c>
      <c r="AU50" s="41">
        <f t="shared" si="28"/>
        <v>62.19631748530248</v>
      </c>
      <c r="AV50" s="41">
        <f t="shared" si="29"/>
        <v>0.93634825959227286</v>
      </c>
      <c r="AW50" s="41">
        <f t="shared" si="58"/>
        <v>-4.0220151506884276</v>
      </c>
      <c r="AX50" s="41">
        <f t="shared" si="30"/>
        <v>93.634825959227285</v>
      </c>
      <c r="AY50" s="41">
        <f t="shared" si="59"/>
        <v>-4.0220151506884338</v>
      </c>
      <c r="AZ50" s="41">
        <f t="shared" si="31"/>
        <v>2.452937820878498</v>
      </c>
      <c r="BA50" s="41">
        <f t="shared" si="32"/>
        <v>9.811751283513992</v>
      </c>
      <c r="BB50" s="37">
        <f t="shared" si="33"/>
        <v>102.05693938755607</v>
      </c>
      <c r="BC50" s="37">
        <f t="shared" si="34"/>
        <v>101.80120711515421</v>
      </c>
      <c r="BD50" s="42">
        <f t="shared" si="35"/>
        <v>4.6286608285300481</v>
      </c>
      <c r="BE50" s="42">
        <f t="shared" si="60"/>
        <v>0.86128030982228765</v>
      </c>
      <c r="BF50" s="42">
        <f t="shared" si="61"/>
        <v>3.4451212392891506</v>
      </c>
      <c r="BG50" s="42">
        <f t="shared" si="36"/>
        <v>4.6154339121176964</v>
      </c>
      <c r="BH50" s="42">
        <f t="shared" si="62"/>
        <v>0.53357395895190507</v>
      </c>
      <c r="BI50" s="42">
        <f t="shared" si="63"/>
        <v>2.1342958358076203</v>
      </c>
      <c r="BJ50" s="42">
        <f t="shared" si="37"/>
        <v>4.561809610373091</v>
      </c>
      <c r="BK50" s="43">
        <f t="shared" si="70"/>
        <v>2.0500539317255191</v>
      </c>
      <c r="BL50" s="42">
        <f t="shared" si="39"/>
        <v>-0.47487439241196694</v>
      </c>
      <c r="BM50" s="42">
        <f t="shared" si="71"/>
        <v>4.1302957935761242</v>
      </c>
      <c r="BN50" s="42">
        <f t="shared" si="72"/>
        <v>-6.5767799492279663E-2</v>
      </c>
      <c r="BO50" s="42">
        <f t="shared" si="64"/>
        <v>-4.1051345305473665</v>
      </c>
      <c r="BP50" s="42">
        <f t="shared" si="73"/>
        <v>4.5394023864958113</v>
      </c>
      <c r="BQ50" s="42">
        <f t="shared" si="65"/>
        <v>-4.1051345305474385</v>
      </c>
      <c r="BR50" s="42">
        <f t="shared" si="66"/>
        <v>4.6128406922923109</v>
      </c>
      <c r="BS50" s="42">
        <f t="shared" si="67"/>
        <v>4.6292762997060963</v>
      </c>
      <c r="BT50" s="42">
        <f t="shared" si="68"/>
        <v>4.6255308868220277</v>
      </c>
      <c r="BU50" s="42">
        <f t="shared" si="42"/>
        <v>14.542278509038727</v>
      </c>
      <c r="BV50" s="42">
        <f t="shared" si="43"/>
        <v>14.961372701324493</v>
      </c>
      <c r="BW50" s="42">
        <f t="shared" si="69"/>
        <v>4.611748501348214</v>
      </c>
      <c r="BX50" s="42">
        <f t="shared" si="44"/>
        <v>15.129321588024576</v>
      </c>
      <c r="BY50" s="142">
        <f t="shared" si="45"/>
        <v>17.610889336547061</v>
      </c>
      <c r="BZ50" s="82">
        <f t="shared" si="46"/>
        <v>4.623021961758834</v>
      </c>
      <c r="CA50" s="117">
        <f t="shared" si="47"/>
        <v>10.214979354105173</v>
      </c>
      <c r="CB50" s="117">
        <f t="shared" si="48"/>
        <v>9.3889147164470224</v>
      </c>
      <c r="CC50" s="117">
        <f t="shared" si="49"/>
        <v>9.7958851618194061</v>
      </c>
      <c r="CD50" s="117">
        <f t="shared" si="50"/>
        <v>9.0128721124371065</v>
      </c>
      <c r="CE50" s="125">
        <f t="shared" si="74"/>
        <v>9.4616212728754725</v>
      </c>
      <c r="CF50" s="125">
        <f t="shared" si="75"/>
        <v>9.5793537915647438</v>
      </c>
      <c r="CG50" s="139">
        <f t="shared" si="53"/>
        <v>4.6568748280295491</v>
      </c>
    </row>
    <row r="51" spans="1:85">
      <c r="A51" s="34" t="s">
        <v>50</v>
      </c>
      <c r="B51" s="25">
        <v>11.83</v>
      </c>
      <c r="C51" s="24">
        <v>118.65</v>
      </c>
      <c r="D51" s="24">
        <v>107.76</v>
      </c>
      <c r="E51" s="24">
        <v>102.56</v>
      </c>
      <c r="F51" s="24">
        <v>103.17301388255299</v>
      </c>
      <c r="G51" s="24">
        <v>4.8499999999999996</v>
      </c>
      <c r="H51" s="24">
        <v>3.29</v>
      </c>
      <c r="I51" s="27">
        <v>2108723.4550000001</v>
      </c>
      <c r="J51" s="113">
        <f t="shared" si="7"/>
        <v>18255.584069301989</v>
      </c>
      <c r="K51" s="24">
        <v>101.39</v>
      </c>
      <c r="L51" s="24">
        <v>0.09</v>
      </c>
      <c r="M51" s="24">
        <v>3.43</v>
      </c>
      <c r="N51" s="24">
        <v>2559425</v>
      </c>
      <c r="O51" s="135">
        <f t="shared" si="8"/>
        <v>30277997.75</v>
      </c>
      <c r="P51" s="116">
        <f t="shared" si="9"/>
        <v>8210.9698820691174</v>
      </c>
      <c r="Q51" s="108">
        <v>115511.147</v>
      </c>
      <c r="R51" s="65">
        <v>49784.949000000001</v>
      </c>
      <c r="S51" s="104">
        <v>311708</v>
      </c>
      <c r="T51" s="35"/>
      <c r="U51" s="102">
        <v>3172571.5249999999</v>
      </c>
      <c r="V51" s="102">
        <f t="shared" si="10"/>
        <v>27465.501013508245</v>
      </c>
      <c r="W51" s="87">
        <v>3573147.5625</v>
      </c>
      <c r="X51" s="102">
        <v>3747400</v>
      </c>
      <c r="Y51" s="144">
        <f t="shared" si="11"/>
        <v>44331742</v>
      </c>
      <c r="Z51" s="109">
        <f t="shared" si="12"/>
        <v>12022.148934258987</v>
      </c>
      <c r="AA51" s="122">
        <v>128958</v>
      </c>
      <c r="AB51" s="123">
        <f t="shared" si="13"/>
        <v>1525573.14</v>
      </c>
      <c r="AC51" s="123">
        <f t="shared" si="14"/>
        <v>13207.150821556641</v>
      </c>
      <c r="AD51" s="123">
        <f t="shared" si="15"/>
        <v>14779.975537155928</v>
      </c>
      <c r="AE51" s="136">
        <f t="shared" si="16"/>
        <v>107.6138735585763</v>
      </c>
      <c r="AF51" s="36">
        <f t="shared" si="17"/>
        <v>1.2124999999999999</v>
      </c>
      <c r="AG51" s="36">
        <f t="shared" si="18"/>
        <v>2.2499999999999999E-2</v>
      </c>
      <c r="AH51" s="36">
        <f t="shared" si="19"/>
        <v>0.82250000000000001</v>
      </c>
      <c r="AI51" s="36">
        <f t="shared" si="20"/>
        <v>0.85750000000000004</v>
      </c>
      <c r="AJ51" s="36">
        <f t="shared" si="54"/>
        <v>209.3514782193142</v>
      </c>
      <c r="AK51" s="37">
        <f t="shared" si="21"/>
        <v>103.21892185577744</v>
      </c>
      <c r="AL51" s="36">
        <f t="shared" si="55"/>
        <v>1767.6736309185421</v>
      </c>
      <c r="AM51" s="37">
        <f t="shared" si="22"/>
        <v>113.23909176799378</v>
      </c>
      <c r="AN51" s="36">
        <f t="shared" si="56"/>
        <v>136.02624174525855</v>
      </c>
      <c r="AO51" s="37">
        <f t="shared" si="23"/>
        <v>101.89800434972656</v>
      </c>
      <c r="AP51" s="37">
        <f t="shared" si="57"/>
        <v>337.58469135570732</v>
      </c>
      <c r="AQ51" s="37">
        <f t="shared" si="24"/>
        <v>107.72636431773816</v>
      </c>
      <c r="AR51" s="37">
        <f t="shared" si="25"/>
        <v>94.715772618094476</v>
      </c>
      <c r="AS51" s="40">
        <f t="shared" si="26"/>
        <v>7.6865492115639098</v>
      </c>
      <c r="AT51" s="41">
        <f t="shared" si="27"/>
        <v>0.61541626994106557</v>
      </c>
      <c r="AU51" s="41">
        <f t="shared" si="28"/>
        <v>61.541626994106565</v>
      </c>
      <c r="AV51" s="41">
        <f t="shared" si="29"/>
        <v>0.90821744627054357</v>
      </c>
      <c r="AW51" s="41">
        <f t="shared" si="58"/>
        <v>-3.0043109530612764</v>
      </c>
      <c r="AX51" s="41">
        <f t="shared" si="30"/>
        <v>90.821744627054358</v>
      </c>
      <c r="AY51" s="41">
        <f t="shared" si="59"/>
        <v>-3.0043109530612755</v>
      </c>
      <c r="AZ51" s="41">
        <f t="shared" si="31"/>
        <v>0.66815144766145806</v>
      </c>
      <c r="BA51" s="41">
        <f t="shared" si="32"/>
        <v>2.6726057906458323</v>
      </c>
      <c r="BB51" s="37">
        <f t="shared" si="33"/>
        <v>104.04731030903763</v>
      </c>
      <c r="BC51" s="37">
        <f t="shared" si="34"/>
        <v>102.00646152849772</v>
      </c>
      <c r="BD51" s="42">
        <f t="shared" si="35"/>
        <v>4.6368521875563369</v>
      </c>
      <c r="BE51" s="42">
        <f t="shared" si="60"/>
        <v>0.81913590262887581</v>
      </c>
      <c r="BF51" s="42">
        <f t="shared" si="61"/>
        <v>3.2765436105155032</v>
      </c>
      <c r="BG51" s="42">
        <f t="shared" si="36"/>
        <v>4.6239723556377514</v>
      </c>
      <c r="BH51" s="42">
        <f t="shared" si="62"/>
        <v>0.85384435200550612</v>
      </c>
      <c r="BI51" s="42">
        <f t="shared" si="63"/>
        <v>3.4153774080220245</v>
      </c>
      <c r="BJ51" s="42">
        <f t="shared" si="37"/>
        <v>4.5508805398409002</v>
      </c>
      <c r="BK51" s="43">
        <f t="shared" si="70"/>
        <v>2.0394719456870951</v>
      </c>
      <c r="BL51" s="42">
        <f t="shared" si="39"/>
        <v>-0.48545637845039147</v>
      </c>
      <c r="BM51" s="42">
        <f t="shared" si="71"/>
        <v>4.1197138075376998</v>
      </c>
      <c r="BN51" s="42">
        <f t="shared" si="72"/>
        <v>-9.6271450779664078E-2</v>
      </c>
      <c r="BO51" s="42">
        <f t="shared" si="64"/>
        <v>-3.0503651287384415</v>
      </c>
      <c r="BP51" s="42">
        <f t="shared" si="73"/>
        <v>4.5088987352084269</v>
      </c>
      <c r="BQ51" s="42">
        <f t="shared" si="65"/>
        <v>-3.0503651287384415</v>
      </c>
      <c r="BR51" s="42">
        <f t="shared" si="66"/>
        <v>4.6304479931723597</v>
      </c>
      <c r="BS51" s="42">
        <f t="shared" si="67"/>
        <v>4.6364073254659912</v>
      </c>
      <c r="BT51" s="42">
        <f t="shared" si="68"/>
        <v>4.6448457025203043</v>
      </c>
      <c r="BU51" s="42">
        <f t="shared" si="42"/>
        <v>14.561593324737004</v>
      </c>
      <c r="BV51" s="42">
        <f t="shared" si="43"/>
        <v>14.970053023627807</v>
      </c>
      <c r="BW51" s="42">
        <f t="shared" si="69"/>
        <v>4.6189744669644881</v>
      </c>
      <c r="BX51" s="42">
        <f t="shared" si="44"/>
        <v>15.136572824146549</v>
      </c>
      <c r="BY51" s="142">
        <f t="shared" si="45"/>
        <v>17.607211502136845</v>
      </c>
      <c r="BZ51" s="82">
        <f t="shared" si="46"/>
        <v>4.6250361595964566</v>
      </c>
      <c r="CA51" s="117">
        <f t="shared" si="47"/>
        <v>10.220685987500318</v>
      </c>
      <c r="CB51" s="117">
        <f t="shared" si="48"/>
        <v>9.394505971998413</v>
      </c>
      <c r="CC51" s="117">
        <f t="shared" si="49"/>
        <v>9.812226288609514</v>
      </c>
      <c r="CD51" s="117">
        <f t="shared" si="50"/>
        <v>9.0132263297041462</v>
      </c>
      <c r="CE51" s="125">
        <f t="shared" si="74"/>
        <v>9.4885136907981362</v>
      </c>
      <c r="CF51" s="125">
        <f t="shared" si="75"/>
        <v>9.6010285393692882</v>
      </c>
      <c r="CG51" s="139">
        <f t="shared" si="53"/>
        <v>4.6785495758340936</v>
      </c>
    </row>
    <row r="52" spans="1:85">
      <c r="A52" s="34" t="s">
        <v>51</v>
      </c>
      <c r="B52" s="25">
        <v>13.42</v>
      </c>
      <c r="C52" s="24">
        <v>116.1</v>
      </c>
      <c r="D52" s="24">
        <v>108.48</v>
      </c>
      <c r="E52" s="24">
        <v>104.32</v>
      </c>
      <c r="F52" s="24">
        <v>104.675824400994</v>
      </c>
      <c r="G52" s="24">
        <v>4.8</v>
      </c>
      <c r="H52" s="24">
        <v>3.36</v>
      </c>
      <c r="I52" s="27">
        <v>2155941.8165000002</v>
      </c>
      <c r="J52" s="113">
        <f t="shared" si="7"/>
        <v>18608.498800668876</v>
      </c>
      <c r="K52" s="24">
        <v>101.6</v>
      </c>
      <c r="L52" s="24">
        <v>0.08</v>
      </c>
      <c r="M52" s="24">
        <v>3.75</v>
      </c>
      <c r="N52" s="24">
        <v>2570550</v>
      </c>
      <c r="O52" s="135">
        <f t="shared" si="8"/>
        <v>34496781</v>
      </c>
      <c r="P52" s="116">
        <f t="shared" si="9"/>
        <v>8230.4744157453388</v>
      </c>
      <c r="Q52" s="108">
        <v>115857.912</v>
      </c>
      <c r="R52" s="65">
        <v>50420.322</v>
      </c>
      <c r="S52" s="104">
        <v>312321</v>
      </c>
      <c r="T52" s="35"/>
      <c r="U52" s="102">
        <v>3218195.6724999999</v>
      </c>
      <c r="V52" s="102">
        <f t="shared" si="10"/>
        <v>27777.090204249493</v>
      </c>
      <c r="W52" s="87">
        <v>3656815.0950000002</v>
      </c>
      <c r="X52" s="102">
        <v>3755275</v>
      </c>
      <c r="Y52" s="144">
        <f t="shared" si="11"/>
        <v>50395790.5</v>
      </c>
      <c r="Z52" s="109">
        <f t="shared" si="12"/>
        <v>12023.767213860099</v>
      </c>
      <c r="AA52" s="122">
        <v>135783</v>
      </c>
      <c r="AB52" s="123">
        <f t="shared" si="13"/>
        <v>1822207.86</v>
      </c>
      <c r="AC52" s="123">
        <f t="shared" si="14"/>
        <v>15727.953564362528</v>
      </c>
      <c r="AD52" s="123">
        <f t="shared" si="15"/>
        <v>17506.759278635585</v>
      </c>
      <c r="AE52" s="136">
        <f t="shared" si="16"/>
        <v>127.46774679669394</v>
      </c>
      <c r="AF52" s="36">
        <f t="shared" si="17"/>
        <v>1.2</v>
      </c>
      <c r="AG52" s="36">
        <f t="shared" si="18"/>
        <v>0.02</v>
      </c>
      <c r="AH52" s="36">
        <f t="shared" si="19"/>
        <v>0.84</v>
      </c>
      <c r="AI52" s="36">
        <f t="shared" si="20"/>
        <v>0.9375</v>
      </c>
      <c r="AJ52" s="36">
        <f t="shared" si="54"/>
        <v>211.11003063635644</v>
      </c>
      <c r="AK52" s="37">
        <f t="shared" si="21"/>
        <v>104.08596079936598</v>
      </c>
      <c r="AL52" s="36">
        <f t="shared" si="55"/>
        <v>1827.0674649174052</v>
      </c>
      <c r="AM52" s="37">
        <f t="shared" si="22"/>
        <v>117.04392525139838</v>
      </c>
      <c r="AN52" s="36">
        <f t="shared" si="56"/>
        <v>137.30148776162034</v>
      </c>
      <c r="AO52" s="37">
        <f t="shared" si="23"/>
        <v>102.85329814050523</v>
      </c>
      <c r="AP52" s="37">
        <f t="shared" si="57"/>
        <v>350.24411728154638</v>
      </c>
      <c r="AQ52" s="37">
        <f t="shared" si="24"/>
        <v>111.76610297965335</v>
      </c>
      <c r="AR52" s="37">
        <f t="shared" si="25"/>
        <v>107.44595676541233</v>
      </c>
      <c r="AS52" s="40">
        <f t="shared" si="26"/>
        <v>8.7280834558489371</v>
      </c>
      <c r="AT52" s="41">
        <f t="shared" si="27"/>
        <v>0.6988057210447508</v>
      </c>
      <c r="AU52" s="41">
        <f t="shared" si="28"/>
        <v>69.880572104475078</v>
      </c>
      <c r="AV52" s="41">
        <f t="shared" si="29"/>
        <v>0.93436692506459962</v>
      </c>
      <c r="AW52" s="41">
        <f t="shared" si="58"/>
        <v>2.879209037597207</v>
      </c>
      <c r="AX52" s="41">
        <f t="shared" si="30"/>
        <v>93.436692506459963</v>
      </c>
      <c r="AY52" s="41">
        <f t="shared" si="59"/>
        <v>2.879209037597207</v>
      </c>
      <c r="AZ52" s="41">
        <f t="shared" si="31"/>
        <v>-0.79277286135692737</v>
      </c>
      <c r="BA52" s="41">
        <f t="shared" si="32"/>
        <v>-3.1710914454277095</v>
      </c>
      <c r="BB52" s="37">
        <f t="shared" si="33"/>
        <v>106.37712909092944</v>
      </c>
      <c r="BC52" s="37">
        <f t="shared" si="34"/>
        <v>102.44985091654564</v>
      </c>
      <c r="BD52" s="42">
        <f t="shared" si="35"/>
        <v>4.6452171038879646</v>
      </c>
      <c r="BE52" s="42">
        <f t="shared" si="60"/>
        <v>0.83649163316277253</v>
      </c>
      <c r="BF52" s="42">
        <f t="shared" si="61"/>
        <v>3.3459665326510901</v>
      </c>
      <c r="BG52" s="42">
        <f t="shared" si="36"/>
        <v>4.6333036830666359</v>
      </c>
      <c r="BH52" s="42">
        <f t="shared" si="62"/>
        <v>0.93313274288844283</v>
      </c>
      <c r="BI52" s="42">
        <f t="shared" si="63"/>
        <v>3.7325309715537713</v>
      </c>
      <c r="BJ52" s="42">
        <f t="shared" si="37"/>
        <v>4.6769879933941407</v>
      </c>
      <c r="BK52" s="43">
        <f t="shared" si="70"/>
        <v>2.1665458103375919</v>
      </c>
      <c r="BL52" s="42">
        <f t="shared" si="39"/>
        <v>-0.35838251379989444</v>
      </c>
      <c r="BM52" s="42">
        <f t="shared" si="71"/>
        <v>4.246787672188197</v>
      </c>
      <c r="BN52" s="42">
        <f t="shared" si="72"/>
        <v>-6.7886064511760227E-2</v>
      </c>
      <c r="BO52" s="42">
        <f t="shared" si="64"/>
        <v>2.8385386267903852</v>
      </c>
      <c r="BP52" s="42">
        <f t="shared" si="73"/>
        <v>4.5372841214763309</v>
      </c>
      <c r="BQ52" s="42">
        <f t="shared" si="65"/>
        <v>2.8385386267903989</v>
      </c>
      <c r="BR52" s="42">
        <f t="shared" si="66"/>
        <v>4.6474630981783429</v>
      </c>
      <c r="BS52" s="42">
        <f t="shared" si="67"/>
        <v>4.6508681876897553</v>
      </c>
      <c r="BT52" s="42">
        <f t="shared" si="68"/>
        <v>4.6669906016491005</v>
      </c>
      <c r="BU52" s="42">
        <f t="shared" si="42"/>
        <v>14.583738223865799</v>
      </c>
      <c r="BV52" s="42">
        <f t="shared" si="43"/>
        <v>14.984331410310491</v>
      </c>
      <c r="BW52" s="42">
        <f t="shared" si="69"/>
        <v>4.6210435351443815</v>
      </c>
      <c r="BX52" s="42">
        <f t="shared" si="44"/>
        <v>15.138672076184523</v>
      </c>
      <c r="BY52" s="142">
        <f t="shared" si="45"/>
        <v>17.73541820772806</v>
      </c>
      <c r="BZ52" s="82">
        <f t="shared" si="46"/>
        <v>4.6293734195012792</v>
      </c>
      <c r="CA52" s="117">
        <f t="shared" si="47"/>
        <v>10.231966866554794</v>
      </c>
      <c r="CB52" s="117">
        <f t="shared" si="48"/>
        <v>9.3946405711206591</v>
      </c>
      <c r="CC52" s="117">
        <f t="shared" si="49"/>
        <v>9.8313736801101026</v>
      </c>
      <c r="CD52" s="117">
        <f t="shared" si="50"/>
        <v>9.015598936693241</v>
      </c>
      <c r="CE52" s="125">
        <f t="shared" si="74"/>
        <v>9.6631948899641333</v>
      </c>
      <c r="CF52" s="125">
        <f t="shared" si="75"/>
        <v>9.7703423298318643</v>
      </c>
      <c r="CG52" s="139">
        <f t="shared" si="53"/>
        <v>4.8478633662966697</v>
      </c>
    </row>
    <row r="53" spans="1:85">
      <c r="A53" s="34" t="s">
        <v>52</v>
      </c>
      <c r="B53" s="25">
        <v>13.99</v>
      </c>
      <c r="C53" s="24">
        <v>111.17</v>
      </c>
      <c r="D53" s="24">
        <v>107.62</v>
      </c>
      <c r="E53" s="24">
        <v>108.34</v>
      </c>
      <c r="F53" s="24">
        <v>105.679115085711</v>
      </c>
      <c r="G53" s="24">
        <v>4.79</v>
      </c>
      <c r="H53" s="24">
        <v>3.5</v>
      </c>
      <c r="I53" s="27">
        <v>2163689.4872499998</v>
      </c>
      <c r="J53" s="113">
        <f t="shared" si="7"/>
        <v>18620.038605206464</v>
      </c>
      <c r="K53" s="24">
        <v>102.75</v>
      </c>
      <c r="L53" s="24">
        <v>7.0000000000000007E-2</v>
      </c>
      <c r="M53" s="24">
        <v>3.29</v>
      </c>
      <c r="N53" s="24">
        <v>2579200</v>
      </c>
      <c r="O53" s="135">
        <f t="shared" si="8"/>
        <v>36083008</v>
      </c>
      <c r="P53" s="116">
        <f t="shared" si="9"/>
        <v>8242.4939680104817</v>
      </c>
      <c r="Q53" s="108">
        <v>116202.202</v>
      </c>
      <c r="R53" s="65">
        <v>51138.169000000002</v>
      </c>
      <c r="S53" s="104">
        <v>312915</v>
      </c>
      <c r="T53" s="35"/>
      <c r="U53" s="102">
        <v>3242223.5024999999</v>
      </c>
      <c r="V53" s="102">
        <f t="shared" si="10"/>
        <v>27901.566809379394</v>
      </c>
      <c r="W53" s="87">
        <v>3812382.9624999999</v>
      </c>
      <c r="X53" s="102">
        <v>3797575</v>
      </c>
      <c r="Y53" s="144">
        <f t="shared" si="11"/>
        <v>53128074.25</v>
      </c>
      <c r="Z53" s="109">
        <f t="shared" si="12"/>
        <v>12136.123228352748</v>
      </c>
      <c r="AA53" s="122">
        <v>144174</v>
      </c>
      <c r="AB53" s="123">
        <f t="shared" si="13"/>
        <v>2016994.26</v>
      </c>
      <c r="AC53" s="123">
        <f t="shared" si="14"/>
        <v>17357.625116260708</v>
      </c>
      <c r="AD53" s="123">
        <f t="shared" si="15"/>
        <v>19210.070517524862</v>
      </c>
      <c r="AE53" s="136">
        <f t="shared" si="16"/>
        <v>139.8696563825338</v>
      </c>
      <c r="AF53" s="36">
        <f t="shared" si="17"/>
        <v>1.1975</v>
      </c>
      <c r="AG53" s="36">
        <f t="shared" si="18"/>
        <v>1.7500000000000002E-2</v>
      </c>
      <c r="AH53" s="36">
        <f t="shared" si="19"/>
        <v>0.875</v>
      </c>
      <c r="AI53" s="36">
        <f t="shared" si="20"/>
        <v>0.82250000000000001</v>
      </c>
      <c r="AJ53" s="36">
        <f t="shared" si="54"/>
        <v>212.95724340442456</v>
      </c>
      <c r="AK53" s="37">
        <f t="shared" si="21"/>
        <v>104.99671295636041</v>
      </c>
      <c r="AL53" s="36">
        <f t="shared" si="55"/>
        <v>1891.0148261895142</v>
      </c>
      <c r="AM53" s="37">
        <f t="shared" si="22"/>
        <v>121.14046263519731</v>
      </c>
      <c r="AN53" s="36">
        <f t="shared" si="56"/>
        <v>138.43079249845965</v>
      </c>
      <c r="AO53" s="37">
        <f t="shared" si="23"/>
        <v>103.69926651771088</v>
      </c>
      <c r="AP53" s="37">
        <f t="shared" si="57"/>
        <v>361.76714874010923</v>
      </c>
      <c r="AQ53" s="37">
        <f t="shared" si="24"/>
        <v>115.44320776768396</v>
      </c>
      <c r="AR53" s="37">
        <f t="shared" si="25"/>
        <v>112.00960768614891</v>
      </c>
      <c r="AS53" s="40">
        <f t="shared" si="26"/>
        <v>9.0940639355271333</v>
      </c>
      <c r="AT53" s="41">
        <f t="shared" si="27"/>
        <v>0.72810760092290883</v>
      </c>
      <c r="AU53" s="41">
        <f t="shared" si="28"/>
        <v>72.810760092290877</v>
      </c>
      <c r="AV53" s="41">
        <f t="shared" si="29"/>
        <v>0.9680669245299991</v>
      </c>
      <c r="AW53" s="41">
        <f t="shared" si="58"/>
        <v>3.6067200755280964</v>
      </c>
      <c r="AX53" s="41">
        <f t="shared" si="30"/>
        <v>96.806692452999911</v>
      </c>
      <c r="AY53" s="41">
        <f t="shared" si="59"/>
        <v>3.6067200755280968</v>
      </c>
      <c r="AZ53" s="41">
        <f t="shared" si="31"/>
        <v>0.4645976584278122</v>
      </c>
      <c r="BA53" s="41">
        <f t="shared" si="32"/>
        <v>1.8583906337112488</v>
      </c>
      <c r="BB53" s="37">
        <f t="shared" si="33"/>
        <v>106.75940980241205</v>
      </c>
      <c r="BC53" s="37">
        <f t="shared" si="34"/>
        <v>102.794598620511</v>
      </c>
      <c r="BD53" s="42">
        <f t="shared" si="35"/>
        <v>4.6539290444899866</v>
      </c>
      <c r="BE53" s="42">
        <f t="shared" si="60"/>
        <v>0.87119406020219614</v>
      </c>
      <c r="BF53" s="42">
        <f t="shared" si="61"/>
        <v>3.4847762408087846</v>
      </c>
      <c r="BG53" s="42">
        <f t="shared" si="36"/>
        <v>4.6414950420929246</v>
      </c>
      <c r="BH53" s="42">
        <f t="shared" si="62"/>
        <v>0.81913590262887581</v>
      </c>
      <c r="BI53" s="42">
        <f t="shared" si="63"/>
        <v>3.2765436105155032</v>
      </c>
      <c r="BJ53" s="42">
        <f t="shared" si="37"/>
        <v>4.7185846505279949</v>
      </c>
      <c r="BK53" s="43">
        <f t="shared" si="70"/>
        <v>2.2076218858957137</v>
      </c>
      <c r="BL53" s="42">
        <f t="shared" si="39"/>
        <v>-0.31730643824177301</v>
      </c>
      <c r="BM53" s="42">
        <f t="shared" si="71"/>
        <v>4.287863747746318</v>
      </c>
      <c r="BN53" s="42">
        <f t="shared" si="72"/>
        <v>-3.245405718425004E-2</v>
      </c>
      <c r="BO53" s="42">
        <f t="shared" si="64"/>
        <v>3.5432007327510187</v>
      </c>
      <c r="BP53" s="42">
        <f t="shared" si="73"/>
        <v>4.5727161288038412</v>
      </c>
      <c r="BQ53" s="42">
        <f t="shared" si="65"/>
        <v>3.5432007327510284</v>
      </c>
      <c r="BR53" s="42">
        <f t="shared" si="66"/>
        <v>4.6852744302297529</v>
      </c>
      <c r="BS53" s="42">
        <f t="shared" si="67"/>
        <v>4.6604072866524318</v>
      </c>
      <c r="BT53" s="42">
        <f t="shared" si="68"/>
        <v>4.6705777962558876</v>
      </c>
      <c r="BU53" s="42">
        <f t="shared" si="42"/>
        <v>14.587325418472586</v>
      </c>
      <c r="BV53" s="42">
        <f t="shared" si="43"/>
        <v>14.991769918599244</v>
      </c>
      <c r="BW53" s="42">
        <f t="shared" si="69"/>
        <v>4.6322988533763443</v>
      </c>
      <c r="BX53" s="42">
        <f t="shared" si="44"/>
        <v>15.149873263092458</v>
      </c>
      <c r="BY53" s="142">
        <f t="shared" si="45"/>
        <v>17.788216051769847</v>
      </c>
      <c r="BZ53" s="82">
        <f t="shared" si="46"/>
        <v>4.6327328090386208</v>
      </c>
      <c r="CA53" s="117">
        <f t="shared" si="47"/>
        <v>10.236438124274926</v>
      </c>
      <c r="CB53" s="117">
        <f t="shared" si="48"/>
        <v>9.4039416749280988</v>
      </c>
      <c r="CC53" s="117">
        <f t="shared" si="49"/>
        <v>9.8319936241482679</v>
      </c>
      <c r="CD53" s="117">
        <f t="shared" si="50"/>
        <v>9.0170582431300872</v>
      </c>
      <c r="CE53" s="125">
        <f t="shared" si="74"/>
        <v>9.7617871767973714</v>
      </c>
      <c r="CF53" s="125">
        <f t="shared" si="75"/>
        <v>9.8631899266317031</v>
      </c>
      <c r="CG53" s="139">
        <f t="shared" si="53"/>
        <v>4.9407109630965085</v>
      </c>
    </row>
    <row r="54" spans="1:85">
      <c r="A54" s="34" t="s">
        <v>53</v>
      </c>
      <c r="B54" s="25">
        <v>12.8</v>
      </c>
      <c r="C54" s="24">
        <v>114.75</v>
      </c>
      <c r="D54" s="24">
        <v>108.12</v>
      </c>
      <c r="E54" s="24">
        <v>105.64</v>
      </c>
      <c r="F54" s="24">
        <v>107.3062369453</v>
      </c>
      <c r="G54" s="24">
        <v>4.78</v>
      </c>
      <c r="H54" s="24">
        <v>3.88</v>
      </c>
      <c r="I54" s="27">
        <v>2196324.4980000001</v>
      </c>
      <c r="J54" s="113">
        <f t="shared" si="7"/>
        <v>18845.247680620181</v>
      </c>
      <c r="K54" s="24">
        <v>103.32</v>
      </c>
      <c r="L54" s="24">
        <v>0.1</v>
      </c>
      <c r="M54" s="24">
        <v>2.81</v>
      </c>
      <c r="N54" s="24">
        <v>2596900</v>
      </c>
      <c r="O54" s="135">
        <f t="shared" si="8"/>
        <v>33240320</v>
      </c>
      <c r="P54" s="116">
        <f t="shared" si="9"/>
        <v>8286.0306247148274</v>
      </c>
      <c r="Q54" s="108">
        <v>116545.27099999999</v>
      </c>
      <c r="R54" s="65">
        <v>50445.696000000004</v>
      </c>
      <c r="S54" s="104">
        <v>313407</v>
      </c>
      <c r="T54" s="35"/>
      <c r="U54" s="102">
        <v>3264152.5924999998</v>
      </c>
      <c r="V54" s="102">
        <f t="shared" si="10"/>
        <v>28007.593654314809</v>
      </c>
      <c r="W54" s="87">
        <v>3845995.2524999999</v>
      </c>
      <c r="X54" s="102">
        <v>3818750</v>
      </c>
      <c r="Y54" s="144">
        <f t="shared" si="11"/>
        <v>48880000</v>
      </c>
      <c r="Z54" s="109">
        <f t="shared" si="12"/>
        <v>12184.635314463301</v>
      </c>
      <c r="AA54" s="122">
        <v>149610</v>
      </c>
      <c r="AB54" s="123">
        <f t="shared" si="13"/>
        <v>1915008</v>
      </c>
      <c r="AC54" s="123">
        <f t="shared" si="14"/>
        <v>16431.451774649871</v>
      </c>
      <c r="AD54" s="123">
        <f t="shared" si="15"/>
        <v>18063.526191581517</v>
      </c>
      <c r="AE54" s="136">
        <f t="shared" si="16"/>
        <v>131.52159952606672</v>
      </c>
      <c r="AF54" s="36">
        <f t="shared" si="17"/>
        <v>1.1950000000000001</v>
      </c>
      <c r="AG54" s="36">
        <f t="shared" si="18"/>
        <v>2.5000000000000001E-2</v>
      </c>
      <c r="AH54" s="36">
        <f t="shared" si="19"/>
        <v>0.97</v>
      </c>
      <c r="AI54" s="36">
        <f t="shared" si="20"/>
        <v>0.70250000000000001</v>
      </c>
      <c r="AJ54" s="36">
        <f t="shared" si="54"/>
        <v>215.02292866544749</v>
      </c>
      <c r="AK54" s="37">
        <f t="shared" si="21"/>
        <v>106.01518107203714</v>
      </c>
      <c r="AL54" s="36">
        <f t="shared" si="55"/>
        <v>1964.3862014456672</v>
      </c>
      <c r="AM54" s="37">
        <f t="shared" si="22"/>
        <v>125.84071258544296</v>
      </c>
      <c r="AN54" s="36">
        <f t="shared" si="56"/>
        <v>139.40326881576135</v>
      </c>
      <c r="AO54" s="37">
        <f t="shared" si="23"/>
        <v>104.42775386499781</v>
      </c>
      <c r="AP54" s="37">
        <f t="shared" si="57"/>
        <v>371.9328056197063</v>
      </c>
      <c r="AQ54" s="37">
        <f t="shared" si="24"/>
        <v>118.68716190595588</v>
      </c>
      <c r="AR54" s="37">
        <f t="shared" si="25"/>
        <v>102.48198558847076</v>
      </c>
      <c r="AS54" s="40">
        <f t="shared" si="26"/>
        <v>8.2984724090425726</v>
      </c>
      <c r="AT54" s="41">
        <f t="shared" si="27"/>
        <v>0.66440932017954946</v>
      </c>
      <c r="AU54" s="41">
        <f t="shared" si="28"/>
        <v>66.440932017954935</v>
      </c>
      <c r="AV54" s="41">
        <f t="shared" si="29"/>
        <v>0.94222222222222229</v>
      </c>
      <c r="AW54" s="41">
        <f t="shared" si="58"/>
        <v>-2.6697226868198727</v>
      </c>
      <c r="AX54" s="41">
        <f t="shared" si="30"/>
        <v>94.222222222222229</v>
      </c>
      <c r="AY54" s="41">
        <f t="shared" si="59"/>
        <v>-2.6697226868198753</v>
      </c>
      <c r="AZ54" s="41">
        <f t="shared" si="31"/>
        <v>0.2404735479097253</v>
      </c>
      <c r="BA54" s="41">
        <f t="shared" si="32"/>
        <v>0.96189419163890122</v>
      </c>
      <c r="BB54" s="37">
        <f t="shared" si="33"/>
        <v>108.36966603700402</v>
      </c>
      <c r="BC54" s="37">
        <f t="shared" si="34"/>
        <v>103.50003611879845</v>
      </c>
      <c r="BD54" s="42">
        <f t="shared" si="35"/>
        <v>4.663582301518125</v>
      </c>
      <c r="BE54" s="42">
        <f t="shared" si="60"/>
        <v>0.96532570281384622</v>
      </c>
      <c r="BF54" s="42">
        <f t="shared" si="61"/>
        <v>3.8613028112553849</v>
      </c>
      <c r="BG54" s="42">
        <f t="shared" si="36"/>
        <v>4.6484954817376698</v>
      </c>
      <c r="BH54" s="42">
        <f t="shared" si="62"/>
        <v>0.70004396447451711</v>
      </c>
      <c r="BI54" s="42">
        <f t="shared" si="63"/>
        <v>2.8001758578980684</v>
      </c>
      <c r="BJ54" s="42">
        <f t="shared" si="37"/>
        <v>4.6296870327761761</v>
      </c>
      <c r="BK54" s="43">
        <f t="shared" si="70"/>
        <v>2.1160714507605012</v>
      </c>
      <c r="BL54" s="42">
        <f t="shared" si="39"/>
        <v>-0.40885687337698506</v>
      </c>
      <c r="BM54" s="42">
        <f t="shared" si="71"/>
        <v>4.1963133126111059</v>
      </c>
      <c r="BN54" s="42">
        <f t="shared" si="72"/>
        <v>-5.9514127532407604E-2</v>
      </c>
      <c r="BO54" s="42">
        <f t="shared" si="64"/>
        <v>-2.7060070348157566</v>
      </c>
      <c r="BP54" s="42">
        <f t="shared" si="73"/>
        <v>4.545656058455684</v>
      </c>
      <c r="BQ54" s="42">
        <f t="shared" si="65"/>
        <v>-2.7060070348157161</v>
      </c>
      <c r="BR54" s="42">
        <f t="shared" si="66"/>
        <v>4.6600370874289316</v>
      </c>
      <c r="BS54" s="42">
        <f t="shared" si="67"/>
        <v>4.6756867741850403</v>
      </c>
      <c r="BT54" s="42">
        <f t="shared" si="68"/>
        <v>4.6855482162378426</v>
      </c>
      <c r="BU54" s="42">
        <f t="shared" si="42"/>
        <v>14.602295838454541</v>
      </c>
      <c r="BV54" s="42">
        <f t="shared" si="43"/>
        <v>14.998510744126566</v>
      </c>
      <c r="BW54" s="42">
        <f t="shared" si="69"/>
        <v>4.6378309682276395</v>
      </c>
      <c r="BX54" s="42">
        <f t="shared" si="44"/>
        <v>15.155433701902043</v>
      </c>
      <c r="BY54" s="142">
        <f t="shared" si="45"/>
        <v>17.704878872827614</v>
      </c>
      <c r="BZ54" s="82">
        <f t="shared" si="46"/>
        <v>4.6395719616792608</v>
      </c>
      <c r="CA54" s="117">
        <f t="shared" si="47"/>
        <v>10.240230954328558</v>
      </c>
      <c r="CB54" s="117">
        <f t="shared" si="48"/>
        <v>9.4079310365562989</v>
      </c>
      <c r="CC54" s="117">
        <f t="shared" si="49"/>
        <v>9.8440160486565329</v>
      </c>
      <c r="CD54" s="117">
        <f t="shared" si="50"/>
        <v>9.022326318589343</v>
      </c>
      <c r="CE54" s="125">
        <f t="shared" si="74"/>
        <v>9.70695256833584</v>
      </c>
      <c r="CF54" s="125">
        <f t="shared" si="75"/>
        <v>9.8016500566157241</v>
      </c>
      <c r="CG54" s="139">
        <f t="shared" si="53"/>
        <v>4.8791710930805294</v>
      </c>
    </row>
    <row r="55" spans="1:85">
      <c r="A55" s="34" t="s">
        <v>54</v>
      </c>
      <c r="B55" s="25">
        <v>13.66</v>
      </c>
      <c r="C55" s="24">
        <v>109.91</v>
      </c>
      <c r="D55" s="24">
        <v>108.38</v>
      </c>
      <c r="E55" s="24">
        <v>107.15</v>
      </c>
      <c r="F55" s="24">
        <v>107.762361068332</v>
      </c>
      <c r="G55" s="24">
        <v>4.75</v>
      </c>
      <c r="H55" s="24">
        <v>3.86</v>
      </c>
      <c r="I55" s="27">
        <v>2210985.4222499998</v>
      </c>
      <c r="J55" s="113">
        <f t="shared" si="7"/>
        <v>18915.94836066047</v>
      </c>
      <c r="K55" s="24">
        <v>103.74</v>
      </c>
      <c r="L55" s="24">
        <v>0.15</v>
      </c>
      <c r="M55" s="24">
        <v>1.88</v>
      </c>
      <c r="N55" s="24">
        <v>2605050</v>
      </c>
      <c r="O55" s="135">
        <f t="shared" si="8"/>
        <v>35584983</v>
      </c>
      <c r="P55" s="116">
        <f t="shared" si="9"/>
        <v>8298.451834862386</v>
      </c>
      <c r="Q55" s="108">
        <v>116884.72500000001</v>
      </c>
      <c r="R55" s="65">
        <v>51765.19</v>
      </c>
      <c r="S55" s="104">
        <v>313920</v>
      </c>
      <c r="T55" s="35"/>
      <c r="U55" s="102">
        <v>3316088.3374999999</v>
      </c>
      <c r="V55" s="102">
        <f t="shared" si="10"/>
        <v>28370.587666609128</v>
      </c>
      <c r="W55" s="87">
        <v>3892449.0225</v>
      </c>
      <c r="X55" s="102">
        <v>3834175</v>
      </c>
      <c r="Y55" s="144">
        <f t="shared" si="11"/>
        <v>52374830.5</v>
      </c>
      <c r="Z55" s="109">
        <f t="shared" si="12"/>
        <v>12213.860219164118</v>
      </c>
      <c r="AA55" s="122">
        <v>156493</v>
      </c>
      <c r="AB55" s="123">
        <f t="shared" si="13"/>
        <v>2137694.38</v>
      </c>
      <c r="AC55" s="123">
        <f t="shared" si="14"/>
        <v>18288.911403949489</v>
      </c>
      <c r="AD55" s="123">
        <f t="shared" si="15"/>
        <v>19971.317056930377</v>
      </c>
      <c r="AE55" s="136">
        <f t="shared" si="16"/>
        <v>145.4123373316697</v>
      </c>
      <c r="AF55" s="36">
        <f t="shared" si="17"/>
        <v>1.1875</v>
      </c>
      <c r="AG55" s="36">
        <f t="shared" si="18"/>
        <v>3.7499999999999999E-2</v>
      </c>
      <c r="AH55" s="36">
        <f t="shared" si="19"/>
        <v>0.96499999999999997</v>
      </c>
      <c r="AI55" s="36">
        <f t="shared" si="20"/>
        <v>0.47</v>
      </c>
      <c r="AJ55" s="36">
        <f t="shared" si="54"/>
        <v>217.09789992706905</v>
      </c>
      <c r="AK55" s="37">
        <f t="shared" si="21"/>
        <v>107.03822756938229</v>
      </c>
      <c r="AL55" s="36">
        <f t="shared" si="55"/>
        <v>2040.2115088214698</v>
      </c>
      <c r="AM55" s="37">
        <f t="shared" si="22"/>
        <v>130.69816409124104</v>
      </c>
      <c r="AN55" s="36">
        <f t="shared" si="56"/>
        <v>140.05846417919543</v>
      </c>
      <c r="AO55" s="37">
        <f t="shared" si="23"/>
        <v>104.91856430816331</v>
      </c>
      <c r="AP55" s="37">
        <f t="shared" si="57"/>
        <v>378.92514236535675</v>
      </c>
      <c r="AQ55" s="37">
        <f t="shared" si="24"/>
        <v>120.91848054978782</v>
      </c>
      <c r="AR55" s="37">
        <f t="shared" si="25"/>
        <v>109.36749399519616</v>
      </c>
      <c r="AS55" s="40">
        <f t="shared" si="26"/>
        <v>8.8126076822047636</v>
      </c>
      <c r="AT55" s="41">
        <f t="shared" si="27"/>
        <v>0.70557307303480887</v>
      </c>
      <c r="AU55" s="41">
        <f t="shared" si="28"/>
        <v>70.557307303480883</v>
      </c>
      <c r="AV55" s="41">
        <f t="shared" si="29"/>
        <v>0.98607951960695117</v>
      </c>
      <c r="AW55" s="41">
        <f t="shared" si="58"/>
        <v>4.6546659960207526</v>
      </c>
      <c r="AX55" s="41">
        <f t="shared" si="30"/>
        <v>98.607951960695118</v>
      </c>
      <c r="AY55" s="41">
        <f t="shared" si="59"/>
        <v>4.6546659960207553</v>
      </c>
      <c r="AZ55" s="41">
        <f t="shared" si="31"/>
        <v>0.22144307067726299</v>
      </c>
      <c r="BA55" s="41">
        <f t="shared" si="32"/>
        <v>0.88577228270905195</v>
      </c>
      <c r="BB55" s="37">
        <f t="shared" si="33"/>
        <v>109.09305616729354</v>
      </c>
      <c r="BC55" s="37">
        <f t="shared" si="34"/>
        <v>103.82485620981782</v>
      </c>
      <c r="BD55" s="42">
        <f t="shared" si="35"/>
        <v>4.6731860376608196</v>
      </c>
      <c r="BE55" s="42">
        <f t="shared" si="60"/>
        <v>0.96037361426946077</v>
      </c>
      <c r="BF55" s="42">
        <f t="shared" si="61"/>
        <v>3.8414944570778431</v>
      </c>
      <c r="BG55" s="42">
        <f t="shared" si="36"/>
        <v>4.6531844712238009</v>
      </c>
      <c r="BH55" s="42">
        <f t="shared" si="62"/>
        <v>0.46889894861310566</v>
      </c>
      <c r="BI55" s="42">
        <f t="shared" si="63"/>
        <v>1.8755957944524226</v>
      </c>
      <c r="BJ55" s="42">
        <f t="shared" si="37"/>
        <v>4.6947137159932488</v>
      </c>
      <c r="BK55" s="43">
        <f t="shared" si="70"/>
        <v>2.1761833873210108</v>
      </c>
      <c r="BL55" s="42">
        <f t="shared" si="39"/>
        <v>-0.34874493681647573</v>
      </c>
      <c r="BM55" s="42">
        <f t="shared" si="71"/>
        <v>4.2564252491716159</v>
      </c>
      <c r="BN55" s="42">
        <f t="shared" si="72"/>
        <v>-1.4018278942840828E-2</v>
      </c>
      <c r="BO55" s="42">
        <f t="shared" si="64"/>
        <v>4.5495848589566776</v>
      </c>
      <c r="BP55" s="42">
        <f t="shared" si="73"/>
        <v>4.5911519070452504</v>
      </c>
      <c r="BQ55" s="42">
        <f t="shared" si="65"/>
        <v>4.5495848589566457</v>
      </c>
      <c r="BR55" s="42">
        <f t="shared" si="66"/>
        <v>4.6742297219195859</v>
      </c>
      <c r="BS55" s="42">
        <f t="shared" si="67"/>
        <v>4.6799284422957461</v>
      </c>
      <c r="BT55" s="42">
        <f t="shared" si="68"/>
        <v>4.692201244317566</v>
      </c>
      <c r="BU55" s="42">
        <f t="shared" si="42"/>
        <v>14.608948866534265</v>
      </c>
      <c r="BV55" s="42">
        <f t="shared" si="43"/>
        <v>15.014296434659329</v>
      </c>
      <c r="BW55" s="42">
        <f t="shared" si="69"/>
        <v>4.6418877689232545</v>
      </c>
      <c r="BX55" s="42">
        <f t="shared" si="44"/>
        <v>15.159464845781846</v>
      </c>
      <c r="BY55" s="142">
        <f t="shared" si="45"/>
        <v>17.773936699924491</v>
      </c>
      <c r="BZ55" s="82">
        <f t="shared" si="46"/>
        <v>4.6427054045875442</v>
      </c>
      <c r="CA55" s="117">
        <f t="shared" si="47"/>
        <v>10.253108241955969</v>
      </c>
      <c r="CB55" s="117">
        <f t="shared" si="48"/>
        <v>9.4103266694048475</v>
      </c>
      <c r="CC55" s="117">
        <f t="shared" si="49"/>
        <v>9.8477606738309049</v>
      </c>
      <c r="CD55" s="117">
        <f t="shared" si="50"/>
        <v>9.0238242504663724</v>
      </c>
      <c r="CE55" s="125">
        <f t="shared" si="74"/>
        <v>9.8140502209667773</v>
      </c>
      <c r="CF55" s="125">
        <f t="shared" si="75"/>
        <v>9.9020523760093191</v>
      </c>
      <c r="CG55" s="139">
        <f t="shared" si="53"/>
        <v>4.9795734124741236</v>
      </c>
    </row>
    <row r="56" spans="1:85">
      <c r="A56" s="34" t="s">
        <v>55</v>
      </c>
      <c r="B56" s="25">
        <v>12.91</v>
      </c>
      <c r="C56" s="24">
        <v>110.36</v>
      </c>
      <c r="D56" s="24">
        <v>108.62</v>
      </c>
      <c r="E56" s="24">
        <v>107.67</v>
      </c>
      <c r="F56" s="24">
        <v>108.168786165306</v>
      </c>
      <c r="G56" s="24">
        <v>4.79</v>
      </c>
      <c r="H56" s="24">
        <v>4.58</v>
      </c>
      <c r="I56" s="27">
        <v>2226711.4422499998</v>
      </c>
      <c r="J56" s="113">
        <f t="shared" si="7"/>
        <v>18995.025774096641</v>
      </c>
      <c r="K56" s="24">
        <v>104.38</v>
      </c>
      <c r="L56" s="24">
        <v>0.14000000000000001</v>
      </c>
      <c r="M56" s="24">
        <v>1.69</v>
      </c>
      <c r="N56" s="24">
        <v>2617600</v>
      </c>
      <c r="O56" s="135">
        <f t="shared" si="8"/>
        <v>33793216</v>
      </c>
      <c r="P56" s="116">
        <f t="shared" si="9"/>
        <v>8322.205689723145</v>
      </c>
      <c r="Q56" s="108">
        <v>117226.02899999999</v>
      </c>
      <c r="R56" s="65">
        <v>52249.553999999996</v>
      </c>
      <c r="S56" s="104">
        <v>314532</v>
      </c>
      <c r="T56" s="35"/>
      <c r="U56" s="102">
        <v>3323792.0150000001</v>
      </c>
      <c r="V56" s="102">
        <f t="shared" si="10"/>
        <v>28353.703041497723</v>
      </c>
      <c r="W56" s="87">
        <v>3929783.8525</v>
      </c>
      <c r="X56" s="102">
        <v>3857825</v>
      </c>
      <c r="Y56" s="144">
        <f t="shared" si="11"/>
        <v>49804520.75</v>
      </c>
      <c r="Z56" s="109">
        <f t="shared" si="12"/>
        <v>12265.286202993653</v>
      </c>
      <c r="AA56" s="122">
        <v>158670</v>
      </c>
      <c r="AB56" s="123">
        <f t="shared" si="13"/>
        <v>2048429.7</v>
      </c>
      <c r="AC56" s="123">
        <f t="shared" si="14"/>
        <v>17474.188262403735</v>
      </c>
      <c r="AD56" s="123">
        <f t="shared" si="15"/>
        <v>18920.723371847027</v>
      </c>
      <c r="AE56" s="136">
        <f t="shared" si="16"/>
        <v>137.76290275014577</v>
      </c>
      <c r="AF56" s="36">
        <f t="shared" si="17"/>
        <v>1.1975</v>
      </c>
      <c r="AG56" s="36">
        <f t="shared" si="18"/>
        <v>3.5000000000000003E-2</v>
      </c>
      <c r="AH56" s="36">
        <f t="shared" si="19"/>
        <v>1.145</v>
      </c>
      <c r="AI56" s="36">
        <f t="shared" si="20"/>
        <v>0.42249999999999999</v>
      </c>
      <c r="AJ56" s="36">
        <f t="shared" si="54"/>
        <v>219.58367088123399</v>
      </c>
      <c r="AK56" s="37">
        <f t="shared" si="21"/>
        <v>108.26381527505171</v>
      </c>
      <c r="AL56" s="36">
        <f t="shared" si="55"/>
        <v>2133.653195925493</v>
      </c>
      <c r="AM56" s="37">
        <f t="shared" si="22"/>
        <v>136.68414000661988</v>
      </c>
      <c r="AN56" s="36">
        <f t="shared" si="56"/>
        <v>140.65021119035251</v>
      </c>
      <c r="AO56" s="37">
        <f t="shared" si="23"/>
        <v>105.36184524236528</v>
      </c>
      <c r="AP56" s="37">
        <f t="shared" si="57"/>
        <v>385.32897727133127</v>
      </c>
      <c r="AQ56" s="37">
        <f t="shared" si="24"/>
        <v>122.96200287107924</v>
      </c>
      <c r="AR56" s="37">
        <f t="shared" si="25"/>
        <v>103.3626901521217</v>
      </c>
      <c r="AS56" s="40">
        <f t="shared" si="26"/>
        <v>8.2692589079155976</v>
      </c>
      <c r="AT56" s="41">
        <f t="shared" si="27"/>
        <v>0.66207036892839044</v>
      </c>
      <c r="AU56" s="41">
        <f t="shared" si="28"/>
        <v>66.207036892839056</v>
      </c>
      <c r="AV56" s="41">
        <f t="shared" si="29"/>
        <v>0.98423341790503815</v>
      </c>
      <c r="AW56" s="41">
        <f t="shared" si="58"/>
        <v>-0.1872163111803466</v>
      </c>
      <c r="AX56" s="41">
        <f t="shared" si="30"/>
        <v>98.423341790503812</v>
      </c>
      <c r="AY56" s="41">
        <f t="shared" si="59"/>
        <v>-0.18721631118035065</v>
      </c>
      <c r="AZ56" s="41">
        <f t="shared" si="31"/>
        <v>-0.1657153378751719</v>
      </c>
      <c r="BA56" s="41">
        <f t="shared" si="32"/>
        <v>-0.66286135150068759</v>
      </c>
      <c r="BB56" s="37">
        <f t="shared" si="33"/>
        <v>109.86899958414433</v>
      </c>
      <c r="BC56" s="37">
        <f t="shared" si="34"/>
        <v>104.32503929476178</v>
      </c>
      <c r="BD56" s="42">
        <f t="shared" si="35"/>
        <v>4.6845709825273829</v>
      </c>
      <c r="BE56" s="42">
        <f t="shared" si="60"/>
        <v>1.1384944866563274</v>
      </c>
      <c r="BF56" s="42">
        <f t="shared" si="61"/>
        <v>4.5539779466253094</v>
      </c>
      <c r="BG56" s="42">
        <f t="shared" si="36"/>
        <v>4.6574005709715385</v>
      </c>
      <c r="BH56" s="42">
        <f t="shared" si="62"/>
        <v>0.42160997477376227</v>
      </c>
      <c r="BI56" s="42">
        <f t="shared" si="63"/>
        <v>1.6864398990950491</v>
      </c>
      <c r="BJ56" s="42">
        <f t="shared" si="37"/>
        <v>4.6382440667091558</v>
      </c>
      <c r="BK56" s="43">
        <f t="shared" si="70"/>
        <v>2.1125448929180912</v>
      </c>
      <c r="BL56" s="42">
        <f t="shared" si="39"/>
        <v>-0.41238343121939508</v>
      </c>
      <c r="BM56" s="42">
        <f t="shared" si="71"/>
        <v>4.1927867547686963</v>
      </c>
      <c r="BN56" s="42">
        <f t="shared" si="72"/>
        <v>-1.5892196742386018E-2</v>
      </c>
      <c r="BO56" s="42">
        <f t="shared" si="64"/>
        <v>-0.18739177995451897</v>
      </c>
      <c r="BP56" s="42">
        <f t="shared" si="73"/>
        <v>4.589277989245705</v>
      </c>
      <c r="BQ56" s="42">
        <f t="shared" si="65"/>
        <v>-0.18739177995454881</v>
      </c>
      <c r="BR56" s="42">
        <f t="shared" si="66"/>
        <v>4.6790709938276258</v>
      </c>
      <c r="BS56" s="42">
        <f t="shared" si="67"/>
        <v>4.6836928420326522</v>
      </c>
      <c r="BT56" s="42">
        <f t="shared" si="68"/>
        <v>4.6992887432207509</v>
      </c>
      <c r="BU56" s="42">
        <f t="shared" si="42"/>
        <v>14.61603636543745</v>
      </c>
      <c r="BV56" s="42">
        <f t="shared" si="43"/>
        <v>15.016616862301893</v>
      </c>
      <c r="BW56" s="42">
        <f t="shared" si="69"/>
        <v>4.6480380862152675</v>
      </c>
      <c r="BX56" s="42">
        <f t="shared" si="44"/>
        <v>15.165614111128697</v>
      </c>
      <c r="BY56" s="142">
        <f t="shared" si="45"/>
        <v>17.723616315987247</v>
      </c>
      <c r="BZ56" s="82">
        <f t="shared" si="46"/>
        <v>4.6475114031347395</v>
      </c>
      <c r="CA56" s="117">
        <f t="shared" si="47"/>
        <v>10.252512919373727</v>
      </c>
      <c r="CB56" s="117">
        <f t="shared" si="48"/>
        <v>9.4145282913566284</v>
      </c>
      <c r="CC56" s="117">
        <f t="shared" si="49"/>
        <v>9.8519324225092841</v>
      </c>
      <c r="CD56" s="117">
        <f t="shared" si="50"/>
        <v>9.0266826056184968</v>
      </c>
      <c r="CE56" s="125">
        <f t="shared" si="74"/>
        <v>9.7684801146585194</v>
      </c>
      <c r="CF56" s="125">
        <f t="shared" si="75"/>
        <v>9.8480130750593027</v>
      </c>
      <c r="CG56" s="139">
        <f t="shared" si="53"/>
        <v>4.925534111524108</v>
      </c>
    </row>
    <row r="57" spans="1:85">
      <c r="A57" s="34" t="s">
        <v>56</v>
      </c>
      <c r="B57" s="25">
        <v>13.01</v>
      </c>
      <c r="C57" s="24">
        <v>111.19</v>
      </c>
      <c r="D57" s="24">
        <v>108.44</v>
      </c>
      <c r="E57" s="24">
        <v>112.2</v>
      </c>
      <c r="F57" s="24">
        <v>109.35486089062501</v>
      </c>
      <c r="G57" s="24">
        <v>4.83</v>
      </c>
      <c r="H57" s="24">
        <v>4.1100000000000003</v>
      </c>
      <c r="I57" s="27">
        <v>2258067.6159999999</v>
      </c>
      <c r="J57" s="113">
        <f t="shared" si="7"/>
        <v>19207.124517233427</v>
      </c>
      <c r="K57" s="24">
        <v>104.39</v>
      </c>
      <c r="L57" s="24">
        <v>0.16</v>
      </c>
      <c r="M57" s="24">
        <v>1.88</v>
      </c>
      <c r="N57" s="24">
        <v>2630150</v>
      </c>
      <c r="O57" s="135">
        <f t="shared" si="8"/>
        <v>34218251.5</v>
      </c>
      <c r="P57" s="116">
        <f t="shared" si="9"/>
        <v>8346.3704879016277</v>
      </c>
      <c r="Q57" s="108">
        <v>117564.064</v>
      </c>
      <c r="R57" s="65">
        <v>51584.355000000003</v>
      </c>
      <c r="S57" s="104">
        <v>315125</v>
      </c>
      <c r="T57" s="35"/>
      <c r="U57" s="102">
        <v>3353486.7725</v>
      </c>
      <c r="V57" s="102">
        <f t="shared" si="10"/>
        <v>28524.760529714251</v>
      </c>
      <c r="W57" s="87">
        <v>3957754.1575000002</v>
      </c>
      <c r="X57" s="102">
        <v>3858425</v>
      </c>
      <c r="Y57" s="144">
        <f t="shared" si="11"/>
        <v>50198109.25</v>
      </c>
      <c r="Z57" s="109">
        <f t="shared" si="12"/>
        <v>12244.109480364936</v>
      </c>
      <c r="AA57" s="122">
        <v>160629</v>
      </c>
      <c r="AB57" s="123">
        <f t="shared" si="13"/>
        <v>2089783.29</v>
      </c>
      <c r="AC57" s="123">
        <f t="shared" si="14"/>
        <v>17775.697937764384</v>
      </c>
      <c r="AD57" s="123">
        <f t="shared" si="15"/>
        <v>19106.375917920152</v>
      </c>
      <c r="AE57" s="136">
        <f t="shared" si="16"/>
        <v>139.11464988725811</v>
      </c>
      <c r="AF57" s="36">
        <f t="shared" si="17"/>
        <v>1.2075</v>
      </c>
      <c r="AG57" s="36">
        <f t="shared" si="18"/>
        <v>0.04</v>
      </c>
      <c r="AH57" s="36">
        <f t="shared" si="19"/>
        <v>1.0275000000000001</v>
      </c>
      <c r="AI57" s="36">
        <f t="shared" si="20"/>
        <v>0.47</v>
      </c>
      <c r="AJ57" s="36">
        <f t="shared" si="54"/>
        <v>221.83989309953867</v>
      </c>
      <c r="AK57" s="37">
        <f t="shared" si="21"/>
        <v>109.37622597700287</v>
      </c>
      <c r="AL57" s="36">
        <f t="shared" si="55"/>
        <v>2221.3463422780305</v>
      </c>
      <c r="AM57" s="37">
        <f t="shared" si="22"/>
        <v>142.30185816089192</v>
      </c>
      <c r="AN57" s="36">
        <f t="shared" si="56"/>
        <v>141.31126718294715</v>
      </c>
      <c r="AO57" s="37">
        <f t="shared" si="23"/>
        <v>105.85704591500438</v>
      </c>
      <c r="AP57" s="37">
        <f t="shared" si="57"/>
        <v>392.57316204403224</v>
      </c>
      <c r="AQ57" s="37">
        <f t="shared" si="24"/>
        <v>125.27368852505552</v>
      </c>
      <c r="AR57" s="37">
        <f t="shared" si="25"/>
        <v>104.16333066453163</v>
      </c>
      <c r="AS57" s="40">
        <f t="shared" si="26"/>
        <v>8.2873263251404161</v>
      </c>
      <c r="AT57" s="41">
        <f t="shared" si="27"/>
        <v>0.66351691954687075</v>
      </c>
      <c r="AU57" s="41">
        <f t="shared" si="28"/>
        <v>66.35169195468707</v>
      </c>
      <c r="AV57" s="41">
        <f t="shared" si="29"/>
        <v>0.97526756003237702</v>
      </c>
      <c r="AW57" s="41">
        <f t="shared" si="58"/>
        <v>-0.91094832887763066</v>
      </c>
      <c r="AX57" s="41">
        <f t="shared" si="30"/>
        <v>97.526756003237708</v>
      </c>
      <c r="AY57" s="41">
        <f t="shared" si="59"/>
        <v>-0.91094832887762212</v>
      </c>
      <c r="AZ57" s="41">
        <f t="shared" si="31"/>
        <v>-0.13832534120250539</v>
      </c>
      <c r="BA57" s="41">
        <f t="shared" si="32"/>
        <v>-0.55330136481002157</v>
      </c>
      <c r="BB57" s="37">
        <f t="shared" si="33"/>
        <v>111.4161562454574</v>
      </c>
      <c r="BC57" s="37">
        <f t="shared" si="34"/>
        <v>104.82522237970574</v>
      </c>
      <c r="BD57" s="42">
        <f t="shared" si="35"/>
        <v>4.6947935535475569</v>
      </c>
      <c r="BE57" s="42">
        <f t="shared" si="60"/>
        <v>1.0222571020173987</v>
      </c>
      <c r="BF57" s="42">
        <f t="shared" si="61"/>
        <v>4.0890284080695949</v>
      </c>
      <c r="BG57" s="42">
        <f t="shared" si="36"/>
        <v>4.6620895604576695</v>
      </c>
      <c r="BH57" s="42">
        <f t="shared" si="62"/>
        <v>0.46889894861310566</v>
      </c>
      <c r="BI57" s="42">
        <f t="shared" si="63"/>
        <v>1.8755957944524226</v>
      </c>
      <c r="BJ57" s="42">
        <f t="shared" si="37"/>
        <v>4.6459601543750191</v>
      </c>
      <c r="BK57" s="43">
        <f t="shared" si="70"/>
        <v>2.114727399049912</v>
      </c>
      <c r="BL57" s="42">
        <f t="shared" si="39"/>
        <v>-0.41020092508757433</v>
      </c>
      <c r="BM57" s="42">
        <f t="shared" si="71"/>
        <v>4.1949692609005167</v>
      </c>
      <c r="BN57" s="42">
        <f t="shared" si="72"/>
        <v>-2.5043425084693056E-2</v>
      </c>
      <c r="BO57" s="42">
        <f t="shared" si="64"/>
        <v>-0.91512283423070373</v>
      </c>
      <c r="BP57" s="42">
        <f t="shared" si="73"/>
        <v>4.580126760903398</v>
      </c>
      <c r="BQ57" s="42">
        <f t="shared" si="65"/>
        <v>-0.91512283423069718</v>
      </c>
      <c r="BR57" s="42">
        <f t="shared" si="66"/>
        <v>4.7202829930885963</v>
      </c>
      <c r="BS57" s="42">
        <f t="shared" si="67"/>
        <v>4.6945981987239529</v>
      </c>
      <c r="BT57" s="42">
        <f t="shared" si="68"/>
        <v>4.7132723461108457</v>
      </c>
      <c r="BU57" s="42">
        <f t="shared" si="42"/>
        <v>14.630019968327545</v>
      </c>
      <c r="BV57" s="42">
        <f t="shared" si="43"/>
        <v>15.025511190127688</v>
      </c>
      <c r="BW57" s="42">
        <f t="shared" si="69"/>
        <v>4.648133885420207</v>
      </c>
      <c r="BX57" s="42">
        <f t="shared" si="44"/>
        <v>15.165769627085595</v>
      </c>
      <c r="BY57" s="142">
        <f t="shared" si="45"/>
        <v>17.731487919610007</v>
      </c>
      <c r="BZ57" s="82">
        <f t="shared" si="46"/>
        <v>4.6522944144922649</v>
      </c>
      <c r="CA57" s="117">
        <f t="shared" si="47"/>
        <v>10.258527779592995</v>
      </c>
      <c r="CB57" s="117">
        <f t="shared" si="48"/>
        <v>9.4128002415775107</v>
      </c>
      <c r="CC57" s="117">
        <f t="shared" si="49"/>
        <v>9.8630365577928512</v>
      </c>
      <c r="CD57" s="117">
        <f t="shared" si="50"/>
        <v>9.0295820512400073</v>
      </c>
      <c r="CE57" s="125">
        <f t="shared" si="74"/>
        <v>9.7855875190350101</v>
      </c>
      <c r="CF57" s="125">
        <f t="shared" si="75"/>
        <v>9.8577773760221472</v>
      </c>
      <c r="CG57" s="139">
        <f t="shared" si="53"/>
        <v>4.9352984124869517</v>
      </c>
    </row>
    <row r="58" spans="1:85">
      <c r="A58" s="34" t="s">
        <v>57</v>
      </c>
      <c r="B58" s="25">
        <v>12.35</v>
      </c>
      <c r="C58" s="24">
        <v>113.48</v>
      </c>
      <c r="D58" s="24">
        <v>108.29</v>
      </c>
      <c r="E58" s="24">
        <v>106.72</v>
      </c>
      <c r="F58" s="24">
        <v>108.42637452020099</v>
      </c>
      <c r="G58" s="24">
        <v>4.71</v>
      </c>
      <c r="H58" s="24">
        <v>3.68</v>
      </c>
      <c r="I58" s="27">
        <v>2282740.77275</v>
      </c>
      <c r="J58" s="113">
        <f t="shared" si="7"/>
        <v>19361.964089902202</v>
      </c>
      <c r="K58" s="24">
        <v>105.1</v>
      </c>
      <c r="L58" s="24">
        <v>0.14000000000000001</v>
      </c>
      <c r="M58" s="24">
        <v>1.68</v>
      </c>
      <c r="N58" s="24">
        <v>2653425</v>
      </c>
      <c r="O58" s="135">
        <f t="shared" si="8"/>
        <v>32769798.75</v>
      </c>
      <c r="P58" s="116">
        <f t="shared" si="9"/>
        <v>8407.0242696914011</v>
      </c>
      <c r="Q58" s="108">
        <v>117898.20299999999</v>
      </c>
      <c r="R58" s="65">
        <v>51061.902000000002</v>
      </c>
      <c r="S58" s="104">
        <v>315620</v>
      </c>
      <c r="T58" s="35"/>
      <c r="U58" s="102">
        <v>3370282.2250000001</v>
      </c>
      <c r="V58" s="102">
        <f t="shared" si="10"/>
        <v>28586.374849156946</v>
      </c>
      <c r="W58" s="87">
        <v>3997847.68</v>
      </c>
      <c r="X58" s="102">
        <v>3884600</v>
      </c>
      <c r="Y58" s="144">
        <f t="shared" si="11"/>
        <v>47974810</v>
      </c>
      <c r="Z58" s="109">
        <f t="shared" si="12"/>
        <v>12307.838540016477</v>
      </c>
      <c r="AA58" s="122">
        <v>165113</v>
      </c>
      <c r="AB58" s="123">
        <f t="shared" si="13"/>
        <v>2039145.55</v>
      </c>
      <c r="AC58" s="123">
        <f t="shared" si="14"/>
        <v>17295.815356914303</v>
      </c>
      <c r="AD58" s="123">
        <f t="shared" si="15"/>
        <v>18473.451728542383</v>
      </c>
      <c r="AE58" s="136">
        <f t="shared" si="16"/>
        <v>134.50629153668874</v>
      </c>
      <c r="AF58" s="36">
        <f t="shared" si="17"/>
        <v>1.1775</v>
      </c>
      <c r="AG58" s="36">
        <f t="shared" si="18"/>
        <v>3.5000000000000003E-2</v>
      </c>
      <c r="AH58" s="36">
        <f t="shared" si="19"/>
        <v>0.92</v>
      </c>
      <c r="AI58" s="36">
        <f t="shared" si="20"/>
        <v>0.42</v>
      </c>
      <c r="AJ58" s="36">
        <f t="shared" si="54"/>
        <v>223.88082011605445</v>
      </c>
      <c r="AK58" s="37">
        <f t="shared" si="21"/>
        <v>110.38248725599131</v>
      </c>
      <c r="AL58" s="36">
        <f t="shared" si="55"/>
        <v>2303.0918876738619</v>
      </c>
      <c r="AM58" s="37">
        <f t="shared" si="22"/>
        <v>147.53856654121276</v>
      </c>
      <c r="AN58" s="36">
        <f t="shared" si="56"/>
        <v>141.90477450511551</v>
      </c>
      <c r="AO58" s="37">
        <f t="shared" si="23"/>
        <v>106.3016455078474</v>
      </c>
      <c r="AP58" s="37">
        <f t="shared" si="57"/>
        <v>399.16839116637198</v>
      </c>
      <c r="AQ58" s="37">
        <f t="shared" si="24"/>
        <v>127.37828649227643</v>
      </c>
      <c r="AR58" s="37">
        <f t="shared" si="25"/>
        <v>98.879103282626104</v>
      </c>
      <c r="AS58" s="40">
        <f t="shared" si="26"/>
        <v>7.8279325769385251</v>
      </c>
      <c r="AT58" s="41">
        <f t="shared" si="27"/>
        <v>0.62673599495104293</v>
      </c>
      <c r="AU58" s="41">
        <f t="shared" si="28"/>
        <v>62.673599495104291</v>
      </c>
      <c r="AV58" s="41">
        <f t="shared" si="29"/>
        <v>0.95426506873457884</v>
      </c>
      <c r="AW58" s="41">
        <f t="shared" si="58"/>
        <v>-2.1535107039857806</v>
      </c>
      <c r="AX58" s="41">
        <f t="shared" si="30"/>
        <v>95.426506873457882</v>
      </c>
      <c r="AY58" s="41">
        <f t="shared" si="59"/>
        <v>-2.1535107039857877</v>
      </c>
      <c r="AZ58" s="41">
        <f t="shared" si="31"/>
        <v>-0.19392372333549845</v>
      </c>
      <c r="BA58" s="41">
        <f t="shared" si="32"/>
        <v>-0.77569489334199382</v>
      </c>
      <c r="BB58" s="37">
        <f t="shared" si="33"/>
        <v>112.63356367296231</v>
      </c>
      <c r="BC58" s="37">
        <f t="shared" si="34"/>
        <v>105.75285276234079</v>
      </c>
      <c r="BD58" s="42">
        <f t="shared" si="35"/>
        <v>4.7039514913323224</v>
      </c>
      <c r="BE58" s="42">
        <f t="shared" si="60"/>
        <v>0.91579377847654797</v>
      </c>
      <c r="BF58" s="42">
        <f t="shared" si="61"/>
        <v>3.6631751139061919</v>
      </c>
      <c r="BG58" s="42">
        <f t="shared" si="36"/>
        <v>4.666280765076138</v>
      </c>
      <c r="BH58" s="42">
        <f t="shared" si="62"/>
        <v>0.41912046184684471</v>
      </c>
      <c r="BI58" s="42">
        <f t="shared" si="63"/>
        <v>1.6764818473873788</v>
      </c>
      <c r="BJ58" s="42">
        <f t="shared" si="37"/>
        <v>4.5938979249245913</v>
      </c>
      <c r="BK58" s="43">
        <f t="shared" si="70"/>
        <v>2.0576984364331863</v>
      </c>
      <c r="BL58" s="42">
        <f t="shared" si="39"/>
        <v>-0.46722988770429974</v>
      </c>
      <c r="BM58" s="42">
        <f t="shared" si="71"/>
        <v>4.1379402982837918</v>
      </c>
      <c r="BN58" s="42">
        <f t="shared" si="72"/>
        <v>-4.6813796300362483E-2</v>
      </c>
      <c r="BO58" s="42">
        <f t="shared" si="64"/>
        <v>-2.1770371215669426</v>
      </c>
      <c r="BP58" s="42">
        <f t="shared" si="73"/>
        <v>4.558356389687729</v>
      </c>
      <c r="BQ58" s="42">
        <f t="shared" si="65"/>
        <v>-2.1770371215668938</v>
      </c>
      <c r="BR58" s="42">
        <f t="shared" si="66"/>
        <v>4.6702085821673132</v>
      </c>
      <c r="BS58" s="42">
        <f t="shared" si="67"/>
        <v>4.6860713667930334</v>
      </c>
      <c r="BT58" s="42">
        <f t="shared" si="68"/>
        <v>4.7241397500896616</v>
      </c>
      <c r="BU58" s="42">
        <f t="shared" si="42"/>
        <v>14.640887372306361</v>
      </c>
      <c r="BV58" s="42">
        <f t="shared" si="43"/>
        <v>15.03050704511282</v>
      </c>
      <c r="BW58" s="42">
        <f t="shared" si="69"/>
        <v>4.6549122778829055</v>
      </c>
      <c r="BX58" s="42">
        <f t="shared" si="44"/>
        <v>15.17253057638017</v>
      </c>
      <c r="BY58" s="142">
        <f t="shared" si="45"/>
        <v>17.686186639454156</v>
      </c>
      <c r="BZ58" s="82">
        <f t="shared" si="46"/>
        <v>4.6611047940385646</v>
      </c>
      <c r="CA58" s="117">
        <f t="shared" si="47"/>
        <v>10.260685479415931</v>
      </c>
      <c r="CB58" s="117">
        <f t="shared" si="48"/>
        <v>9.4179916180601833</v>
      </c>
      <c r="CC58" s="117">
        <f t="shared" si="49"/>
        <v>9.8710658066094723</v>
      </c>
      <c r="CD58" s="117">
        <f t="shared" si="50"/>
        <v>9.0368228579744034</v>
      </c>
      <c r="CE58" s="125">
        <f t="shared" si="74"/>
        <v>9.7582198643429532</v>
      </c>
      <c r="CF58" s="125">
        <f t="shared" si="75"/>
        <v>9.8240899387075196</v>
      </c>
      <c r="CG58" s="139">
        <f t="shared" si="53"/>
        <v>4.9016109751723249</v>
      </c>
    </row>
    <row r="59" spans="1:85">
      <c r="A59" s="34" t="s">
        <v>58</v>
      </c>
      <c r="B59" s="25">
        <v>13.18</v>
      </c>
      <c r="C59" s="24">
        <v>112.53</v>
      </c>
      <c r="D59" s="24">
        <v>108.08</v>
      </c>
      <c r="E59" s="24">
        <v>109.09</v>
      </c>
      <c r="F59" s="24">
        <v>109.68970120887199</v>
      </c>
      <c r="G59" s="24">
        <v>4.3099999999999996</v>
      </c>
      <c r="H59" s="24">
        <v>4.45</v>
      </c>
      <c r="I59" s="27">
        <v>2266819.0612499998</v>
      </c>
      <c r="J59" s="113">
        <f t="shared" si="7"/>
        <v>19173.100765469546</v>
      </c>
      <c r="K59" s="24">
        <v>105.56</v>
      </c>
      <c r="L59" s="24">
        <v>0.11</v>
      </c>
      <c r="M59" s="24">
        <v>1.39</v>
      </c>
      <c r="N59" s="24">
        <v>2665100</v>
      </c>
      <c r="O59" s="135">
        <f t="shared" si="8"/>
        <v>35126018</v>
      </c>
      <c r="P59" s="116">
        <f t="shared" si="9"/>
        <v>8430.1258935914466</v>
      </c>
      <c r="Q59" s="108">
        <v>118229.132</v>
      </c>
      <c r="R59" s="65">
        <v>52156.7</v>
      </c>
      <c r="S59" s="104">
        <v>316140</v>
      </c>
      <c r="T59" s="35"/>
      <c r="U59" s="102">
        <v>3340662.9624999999</v>
      </c>
      <c r="V59" s="102">
        <f t="shared" si="10"/>
        <v>28255.835985499751</v>
      </c>
      <c r="W59" s="87">
        <v>3967723.855</v>
      </c>
      <c r="X59" s="102">
        <v>3901650</v>
      </c>
      <c r="Y59" s="144">
        <f t="shared" si="11"/>
        <v>51423747</v>
      </c>
      <c r="Z59" s="109">
        <f t="shared" si="12"/>
        <v>12341.525906244069</v>
      </c>
      <c r="AA59" s="122">
        <v>164368</v>
      </c>
      <c r="AB59" s="123">
        <f t="shared" si="13"/>
        <v>2166370.2399999998</v>
      </c>
      <c r="AC59" s="123">
        <f t="shared" si="14"/>
        <v>18323.489341019605</v>
      </c>
      <c r="AD59" s="123">
        <f t="shared" si="15"/>
        <v>19410.094811851886</v>
      </c>
      <c r="AE59" s="136">
        <f t="shared" si="16"/>
        <v>141.32604506627948</v>
      </c>
      <c r="AF59" s="36">
        <f t="shared" si="17"/>
        <v>1.0774999999999999</v>
      </c>
      <c r="AG59" s="36">
        <f t="shared" si="18"/>
        <v>2.75E-2</v>
      </c>
      <c r="AH59" s="36">
        <f t="shared" si="19"/>
        <v>1.1125</v>
      </c>
      <c r="AI59" s="36">
        <f t="shared" si="20"/>
        <v>0.34749999999999998</v>
      </c>
      <c r="AJ59" s="36">
        <f t="shared" si="54"/>
        <v>226.37149423984556</v>
      </c>
      <c r="AK59" s="37">
        <f t="shared" si="21"/>
        <v>111.61049242671422</v>
      </c>
      <c r="AL59" s="36">
        <f t="shared" si="55"/>
        <v>2405.5794766753488</v>
      </c>
      <c r="AM59" s="37">
        <f t="shared" si="22"/>
        <v>154.10403275229672</v>
      </c>
      <c r="AN59" s="36">
        <f t="shared" si="56"/>
        <v>142.39789359652076</v>
      </c>
      <c r="AO59" s="37">
        <f t="shared" si="23"/>
        <v>106.67104372598712</v>
      </c>
      <c r="AP59" s="37">
        <f t="shared" si="57"/>
        <v>404.71683180358457</v>
      </c>
      <c r="AQ59" s="37">
        <f t="shared" si="24"/>
        <v>129.14884467451907</v>
      </c>
      <c r="AR59" s="37">
        <f t="shared" si="25"/>
        <v>105.5244195356285</v>
      </c>
      <c r="AS59" s="40">
        <f t="shared" si="26"/>
        <v>8.2908152543872351</v>
      </c>
      <c r="AT59" s="41">
        <f t="shared" si="27"/>
        <v>0.66379625735686421</v>
      </c>
      <c r="AU59" s="41">
        <f t="shared" si="28"/>
        <v>66.379625735686432</v>
      </c>
      <c r="AV59" s="41">
        <f t="shared" si="29"/>
        <v>0.96045498978050292</v>
      </c>
      <c r="AW59" s="41">
        <f t="shared" si="58"/>
        <v>0.64865845442004344</v>
      </c>
      <c r="AX59" s="41">
        <f t="shared" si="30"/>
        <v>96.04549897805029</v>
      </c>
      <c r="AY59" s="41">
        <f t="shared" si="59"/>
        <v>0.648658454420043</v>
      </c>
      <c r="AZ59" s="41">
        <f t="shared" si="31"/>
        <v>0.12953367875647714</v>
      </c>
      <c r="BA59" s="41">
        <f t="shared" si="32"/>
        <v>0.51813471502590858</v>
      </c>
      <c r="BB59" s="37">
        <f t="shared" si="33"/>
        <v>111.84796456883915</v>
      </c>
      <c r="BC59" s="37">
        <f t="shared" si="34"/>
        <v>106.21816252462928</v>
      </c>
      <c r="BD59" s="42">
        <f t="shared" si="35"/>
        <v>4.7150150636883019</v>
      </c>
      <c r="BE59" s="42">
        <f t="shared" si="60"/>
        <v>1.1063572355979545</v>
      </c>
      <c r="BF59" s="42">
        <f t="shared" si="61"/>
        <v>4.4254289423918181</v>
      </c>
      <c r="BG59" s="42">
        <f t="shared" si="36"/>
        <v>4.6697497412148818</v>
      </c>
      <c r="BH59" s="42">
        <f t="shared" si="62"/>
        <v>0.34689761387438622</v>
      </c>
      <c r="BI59" s="42">
        <f t="shared" si="63"/>
        <v>1.3875904554975449</v>
      </c>
      <c r="BJ59" s="42">
        <f t="shared" si="37"/>
        <v>4.6589423909249659</v>
      </c>
      <c r="BK59" s="43">
        <f t="shared" si="70"/>
        <v>2.1151483062163265</v>
      </c>
      <c r="BL59" s="42">
        <f t="shared" si="39"/>
        <v>-0.40978001792115998</v>
      </c>
      <c r="BM59" s="42">
        <f t="shared" si="71"/>
        <v>4.1953901680669317</v>
      </c>
      <c r="BN59" s="42">
        <f t="shared" si="72"/>
        <v>-4.0348159109962298E-2</v>
      </c>
      <c r="BO59" s="42">
        <f t="shared" si="64"/>
        <v>0.64656371904001853</v>
      </c>
      <c r="BP59" s="42">
        <f t="shared" si="73"/>
        <v>4.5648220268781294</v>
      </c>
      <c r="BQ59" s="42">
        <f t="shared" si="65"/>
        <v>0.64656371904003862</v>
      </c>
      <c r="BR59" s="42">
        <f t="shared" si="66"/>
        <v>4.692173229609665</v>
      </c>
      <c r="BS59" s="42">
        <f t="shared" si="67"/>
        <v>4.6976554814599378</v>
      </c>
      <c r="BT59" s="42">
        <f t="shared" si="68"/>
        <v>4.7171404899059075</v>
      </c>
      <c r="BU59" s="42">
        <f t="shared" si="42"/>
        <v>14.633888112122607</v>
      </c>
      <c r="BV59" s="42">
        <f t="shared" si="43"/>
        <v>15.021679837022466</v>
      </c>
      <c r="BW59" s="42">
        <f t="shared" si="69"/>
        <v>4.6592795116351233</v>
      </c>
      <c r="BX59" s="42">
        <f t="shared" si="44"/>
        <v>15.176910098551145</v>
      </c>
      <c r="BY59" s="142">
        <f t="shared" si="45"/>
        <v>17.755610627625508</v>
      </c>
      <c r="BZ59" s="82">
        <f t="shared" si="46"/>
        <v>4.6654951160744274</v>
      </c>
      <c r="CA59" s="117">
        <f t="shared" si="47"/>
        <v>10.249055298796655</v>
      </c>
      <c r="CB59" s="117">
        <f t="shared" si="48"/>
        <v>9.4207249451018953</v>
      </c>
      <c r="CC59" s="117">
        <f t="shared" si="49"/>
        <v>9.861263573896796</v>
      </c>
      <c r="CD59" s="117">
        <f t="shared" si="50"/>
        <v>9.0395669848810023</v>
      </c>
      <c r="CE59" s="125">
        <f t="shared" si="74"/>
        <v>9.8159390863045957</v>
      </c>
      <c r="CF59" s="125">
        <f t="shared" si="75"/>
        <v>9.8735485608421047</v>
      </c>
      <c r="CG59" s="139">
        <f t="shared" si="53"/>
        <v>4.9510695973069092</v>
      </c>
    </row>
    <row r="60" spans="1:85">
      <c r="A60" s="34" t="s">
        <v>59</v>
      </c>
      <c r="B60" s="25">
        <v>13.01</v>
      </c>
      <c r="C60" s="24">
        <v>110.74</v>
      </c>
      <c r="D60" s="24">
        <v>108.22</v>
      </c>
      <c r="E60" s="24">
        <v>109.4</v>
      </c>
      <c r="F60" s="24">
        <v>109.97571877005601</v>
      </c>
      <c r="G60" s="24">
        <v>4.24</v>
      </c>
      <c r="H60" s="24">
        <v>3.43</v>
      </c>
      <c r="I60" s="27">
        <v>2282446.9750000001</v>
      </c>
      <c r="J60" s="113">
        <f t="shared" si="7"/>
        <v>19250.746370673471</v>
      </c>
      <c r="K60" s="24">
        <v>106.73</v>
      </c>
      <c r="L60" s="24">
        <v>0.08</v>
      </c>
      <c r="M60" s="24">
        <v>1.55</v>
      </c>
      <c r="N60" s="24">
        <v>2678325</v>
      </c>
      <c r="O60" s="135">
        <f t="shared" si="8"/>
        <v>34845008.25</v>
      </c>
      <c r="P60" s="116">
        <f t="shared" si="9"/>
        <v>8455.5364730989986</v>
      </c>
      <c r="Q60" s="108">
        <v>118564.077</v>
      </c>
      <c r="R60" s="65">
        <v>52309.334999999999</v>
      </c>
      <c r="S60" s="104">
        <v>316754</v>
      </c>
      <c r="T60" s="35"/>
      <c r="U60" s="102">
        <v>3377855.5074999998</v>
      </c>
      <c r="V60" s="102">
        <f t="shared" si="10"/>
        <v>28489.704411058668</v>
      </c>
      <c r="W60" s="87">
        <v>4055112.02</v>
      </c>
      <c r="X60" s="102">
        <v>3944975</v>
      </c>
      <c r="Y60" s="144">
        <f t="shared" si="11"/>
        <v>51324124.75</v>
      </c>
      <c r="Z60" s="109">
        <f t="shared" si="12"/>
        <v>12454.381002291999</v>
      </c>
      <c r="AA60" s="122">
        <v>169948</v>
      </c>
      <c r="AB60" s="123">
        <f t="shared" si="13"/>
        <v>2211023.48</v>
      </c>
      <c r="AC60" s="123">
        <f t="shared" si="14"/>
        <v>18648.342195587626</v>
      </c>
      <c r="AD60" s="123">
        <f t="shared" si="15"/>
        <v>19641.747847173356</v>
      </c>
      <c r="AE60" s="136">
        <f t="shared" si="16"/>
        <v>143.01272447856098</v>
      </c>
      <c r="AF60" s="36">
        <f t="shared" si="17"/>
        <v>1.06</v>
      </c>
      <c r="AG60" s="36">
        <f t="shared" si="18"/>
        <v>0.02</v>
      </c>
      <c r="AH60" s="36">
        <f t="shared" si="19"/>
        <v>0.85750000000000004</v>
      </c>
      <c r="AI60" s="36">
        <f t="shared" si="20"/>
        <v>0.38750000000000001</v>
      </c>
      <c r="AJ60" s="36">
        <f t="shared" si="54"/>
        <v>228.31262980295224</v>
      </c>
      <c r="AK60" s="37">
        <f t="shared" si="21"/>
        <v>112.5675523992733</v>
      </c>
      <c r="AL60" s="36">
        <f t="shared" si="55"/>
        <v>2488.0908527253132</v>
      </c>
      <c r="AM60" s="37">
        <f t="shared" si="22"/>
        <v>159.38980107570049</v>
      </c>
      <c r="AN60" s="36">
        <f t="shared" si="56"/>
        <v>142.94968543420728</v>
      </c>
      <c r="AO60" s="37">
        <f t="shared" si="23"/>
        <v>107.08439402042534</v>
      </c>
      <c r="AP60" s="37">
        <f t="shared" si="57"/>
        <v>410.98994269654014</v>
      </c>
      <c r="AQ60" s="37">
        <f t="shared" si="24"/>
        <v>131.15065176697414</v>
      </c>
      <c r="AR60" s="37">
        <f t="shared" si="25"/>
        <v>104.16333066453163</v>
      </c>
      <c r="AS60" s="40">
        <f t="shared" si="26"/>
        <v>8.1457403784632341</v>
      </c>
      <c r="AT60" s="41">
        <f t="shared" si="27"/>
        <v>0.65218097505710448</v>
      </c>
      <c r="AU60" s="41">
        <f t="shared" si="28"/>
        <v>65.218097505710446</v>
      </c>
      <c r="AV60" s="41">
        <f t="shared" si="29"/>
        <v>0.97724399494310998</v>
      </c>
      <c r="AW60" s="41">
        <f t="shared" si="58"/>
        <v>1.7480262314472361</v>
      </c>
      <c r="AX60" s="41">
        <f t="shared" si="30"/>
        <v>97.724399494311001</v>
      </c>
      <c r="AY60" s="41">
        <f t="shared" si="59"/>
        <v>1.7480262314472412</v>
      </c>
      <c r="AZ60" s="41">
        <f t="shared" si="31"/>
        <v>-0.1570874145259693</v>
      </c>
      <c r="BA60" s="41">
        <f t="shared" si="32"/>
        <v>-0.62834965810387722</v>
      </c>
      <c r="BB60" s="37">
        <f t="shared" si="33"/>
        <v>112.61906728862614</v>
      </c>
      <c r="BC60" s="37">
        <f t="shared" si="34"/>
        <v>106.74524788705028</v>
      </c>
      <c r="BD60" s="42">
        <f t="shared" si="35"/>
        <v>4.723553507208357</v>
      </c>
      <c r="BE60" s="42">
        <f t="shared" si="60"/>
        <v>0.85384435200550612</v>
      </c>
      <c r="BF60" s="42">
        <f t="shared" si="61"/>
        <v>3.4153774080220245</v>
      </c>
      <c r="BG60" s="42">
        <f t="shared" si="36"/>
        <v>4.6736172527413711</v>
      </c>
      <c r="BH60" s="42">
        <f t="shared" si="62"/>
        <v>0.38675115264892312</v>
      </c>
      <c r="BI60" s="42">
        <f t="shared" si="63"/>
        <v>1.5470046105956925</v>
      </c>
      <c r="BJ60" s="42">
        <f t="shared" si="37"/>
        <v>4.6459601543750191</v>
      </c>
      <c r="BK60" s="43">
        <f t="shared" si="70"/>
        <v>2.097495137672813</v>
      </c>
      <c r="BL60" s="42">
        <f t="shared" si="39"/>
        <v>-0.42743318646467299</v>
      </c>
      <c r="BM60" s="42">
        <f t="shared" si="71"/>
        <v>4.1777369995234181</v>
      </c>
      <c r="BN60" s="42">
        <f t="shared" si="72"/>
        <v>-2.3018919180231915E-2</v>
      </c>
      <c r="BO60" s="42">
        <f t="shared" si="64"/>
        <v>1.7329239929730382</v>
      </c>
      <c r="BP60" s="42">
        <f t="shared" si="73"/>
        <v>4.5821512668078599</v>
      </c>
      <c r="BQ60" s="42">
        <f t="shared" si="65"/>
        <v>1.7329239929730456</v>
      </c>
      <c r="BR60" s="42">
        <f t="shared" si="66"/>
        <v>4.6950108899878806</v>
      </c>
      <c r="BS60" s="42">
        <f t="shared" si="67"/>
        <v>4.7002596029720616</v>
      </c>
      <c r="BT60" s="42">
        <f t="shared" si="68"/>
        <v>4.7240110378584719</v>
      </c>
      <c r="BU60" s="42">
        <f t="shared" si="42"/>
        <v>14.640758660075171</v>
      </c>
      <c r="BV60" s="42">
        <f t="shared" si="43"/>
        <v>15.032751600864273</v>
      </c>
      <c r="BW60" s="42">
        <f t="shared" si="69"/>
        <v>4.6703022809258732</v>
      </c>
      <c r="BX60" s="42">
        <f t="shared" si="44"/>
        <v>15.187953175106417</v>
      </c>
      <c r="BY60" s="142">
        <f t="shared" si="45"/>
        <v>17.753671467630831</v>
      </c>
      <c r="BZ60" s="82">
        <f t="shared" si="46"/>
        <v>4.6704451348372951</v>
      </c>
      <c r="CA60" s="117">
        <f t="shared" si="47"/>
        <v>10.257298052255916</v>
      </c>
      <c r="CB60" s="117">
        <f t="shared" si="48"/>
        <v>9.4298277277291831</v>
      </c>
      <c r="CC60" s="117">
        <f t="shared" si="49"/>
        <v>9.8653051114668138</v>
      </c>
      <c r="CD60" s="117">
        <f t="shared" si="50"/>
        <v>9.0425767097158865</v>
      </c>
      <c r="CE60" s="125">
        <f t="shared" si="74"/>
        <v>9.833512530803965</v>
      </c>
      <c r="CF60" s="125">
        <f t="shared" si="75"/>
        <v>9.8854125722039647</v>
      </c>
      <c r="CG60" s="139">
        <f t="shared" si="53"/>
        <v>4.962933608668771</v>
      </c>
    </row>
    <row r="61" spans="1:85">
      <c r="A61" s="34" t="s">
        <v>60</v>
      </c>
      <c r="B61" s="25">
        <v>13.07</v>
      </c>
      <c r="C61" s="24">
        <v>108.21</v>
      </c>
      <c r="D61" s="24">
        <v>108.05</v>
      </c>
      <c r="E61" s="24">
        <v>113.47</v>
      </c>
      <c r="F61" s="24">
        <v>110.507756768777</v>
      </c>
      <c r="G61" s="24">
        <v>3.85</v>
      </c>
      <c r="H61" s="24">
        <v>3.65</v>
      </c>
      <c r="I61" s="27">
        <v>2281120.8347499999</v>
      </c>
      <c r="J61" s="113">
        <f t="shared" si="7"/>
        <v>19185.848658301053</v>
      </c>
      <c r="K61" s="24">
        <v>107.66</v>
      </c>
      <c r="L61" s="24">
        <v>0.08</v>
      </c>
      <c r="M61" s="24">
        <v>1.23</v>
      </c>
      <c r="N61" s="24">
        <v>2702850</v>
      </c>
      <c r="O61" s="135">
        <f t="shared" si="8"/>
        <v>35326249.5</v>
      </c>
      <c r="P61" s="116">
        <f t="shared" si="9"/>
        <v>8505.8140449703387</v>
      </c>
      <c r="Q61" s="108">
        <v>118896.00900000001</v>
      </c>
      <c r="R61" s="65">
        <v>52675.784</v>
      </c>
      <c r="S61" s="104">
        <v>317765</v>
      </c>
      <c r="T61" s="35"/>
      <c r="U61" s="102">
        <v>3388465.42</v>
      </c>
      <c r="V61" s="102">
        <f t="shared" si="10"/>
        <v>28499.404214652819</v>
      </c>
      <c r="W61" s="87">
        <v>4098195.87</v>
      </c>
      <c r="X61" s="102">
        <v>3979050</v>
      </c>
      <c r="Y61" s="144">
        <f t="shared" si="11"/>
        <v>52006183.5</v>
      </c>
      <c r="Z61" s="109">
        <f t="shared" si="12"/>
        <v>12521.989520557645</v>
      </c>
      <c r="AA61" s="122">
        <v>175646</v>
      </c>
      <c r="AB61" s="123">
        <f t="shared" si="13"/>
        <v>2295693.2200000002</v>
      </c>
      <c r="AC61" s="123">
        <f t="shared" si="14"/>
        <v>19308.412782804171</v>
      </c>
      <c r="AD61" s="123">
        <f t="shared" si="15"/>
        <v>20209.504379526992</v>
      </c>
      <c r="AE61" s="136">
        <f t="shared" si="16"/>
        <v>147.14659327497151</v>
      </c>
      <c r="AF61" s="36">
        <f t="shared" si="17"/>
        <v>0.96250000000000002</v>
      </c>
      <c r="AG61" s="36">
        <f t="shared" si="18"/>
        <v>0.02</v>
      </c>
      <c r="AH61" s="36">
        <f t="shared" si="19"/>
        <v>0.91249999999999998</v>
      </c>
      <c r="AI61" s="36">
        <f t="shared" si="20"/>
        <v>0.3075</v>
      </c>
      <c r="AJ61" s="36">
        <f t="shared" si="54"/>
        <v>230.3959825499042</v>
      </c>
      <c r="AK61" s="37">
        <f t="shared" si="21"/>
        <v>113.59473131491666</v>
      </c>
      <c r="AL61" s="36">
        <f t="shared" si="55"/>
        <v>2578.9061688497873</v>
      </c>
      <c r="AM61" s="37">
        <f t="shared" si="22"/>
        <v>165.20752881496355</v>
      </c>
      <c r="AN61" s="36">
        <f t="shared" si="56"/>
        <v>143.38925571691746</v>
      </c>
      <c r="AO61" s="37">
        <f t="shared" si="23"/>
        <v>107.41367853203813</v>
      </c>
      <c r="AP61" s="37">
        <f t="shared" si="57"/>
        <v>416.04511899170757</v>
      </c>
      <c r="AQ61" s="37">
        <f t="shared" si="24"/>
        <v>132.76380478370791</v>
      </c>
      <c r="AR61" s="37">
        <f t="shared" si="25"/>
        <v>104.64371497197757</v>
      </c>
      <c r="AS61" s="40">
        <f t="shared" si="26"/>
        <v>8.1342458817144436</v>
      </c>
      <c r="AT61" s="41">
        <f t="shared" si="27"/>
        <v>0.65126067908041985</v>
      </c>
      <c r="AU61" s="41">
        <f t="shared" si="28"/>
        <v>65.126067908041975</v>
      </c>
      <c r="AV61" s="41">
        <f t="shared" si="29"/>
        <v>0.99852139358654468</v>
      </c>
      <c r="AW61" s="41">
        <f t="shared" si="58"/>
        <v>2.1772862001237834</v>
      </c>
      <c r="AX61" s="41">
        <f t="shared" si="30"/>
        <v>99.852139358654469</v>
      </c>
      <c r="AY61" s="41">
        <f t="shared" si="59"/>
        <v>2.1772862001237816</v>
      </c>
      <c r="AZ61" s="41">
        <f t="shared" si="31"/>
        <v>0.9625173530772857</v>
      </c>
      <c r="BA61" s="41">
        <f t="shared" si="32"/>
        <v>3.8500694123091428</v>
      </c>
      <c r="BB61" s="37">
        <f t="shared" si="33"/>
        <v>112.55363370805023</v>
      </c>
      <c r="BC61" s="37">
        <f t="shared" si="34"/>
        <v>107.72269730205031</v>
      </c>
      <c r="BD61" s="42">
        <f t="shared" si="35"/>
        <v>4.7326371259414</v>
      </c>
      <c r="BE61" s="42">
        <f t="shared" si="60"/>
        <v>0.90836187330429752</v>
      </c>
      <c r="BF61" s="42">
        <f t="shared" si="61"/>
        <v>3.6334474932171901</v>
      </c>
      <c r="BG61" s="42">
        <f t="shared" si="36"/>
        <v>4.6766875345985897</v>
      </c>
      <c r="BH61" s="42">
        <f t="shared" si="62"/>
        <v>0.30702818572185819</v>
      </c>
      <c r="BI61" s="42">
        <f t="shared" si="63"/>
        <v>1.2281127428874328</v>
      </c>
      <c r="BJ61" s="42">
        <f t="shared" si="37"/>
        <v>4.6505613894867359</v>
      </c>
      <c r="BK61" s="43">
        <f t="shared" si="70"/>
        <v>2.0960830359087055</v>
      </c>
      <c r="BL61" s="42">
        <f t="shared" si="39"/>
        <v>-0.42884528822878076</v>
      </c>
      <c r="BM61" s="42">
        <f t="shared" si="71"/>
        <v>4.1763248977593106</v>
      </c>
      <c r="BN61" s="42">
        <f t="shared" si="72"/>
        <v>-1.4797006306623362E-3</v>
      </c>
      <c r="BO61" s="42">
        <f t="shared" si="64"/>
        <v>2.1539218549569581</v>
      </c>
      <c r="BP61" s="42">
        <f t="shared" si="73"/>
        <v>4.6036904853574292</v>
      </c>
      <c r="BQ61" s="42">
        <f t="shared" si="65"/>
        <v>2.1539218549569306</v>
      </c>
      <c r="BR61" s="42">
        <f t="shared" si="66"/>
        <v>4.7315384848028978</v>
      </c>
      <c r="BS61" s="42">
        <f t="shared" si="67"/>
        <v>4.7050857154966197</v>
      </c>
      <c r="BT61" s="42">
        <f t="shared" si="68"/>
        <v>4.7234298521096836</v>
      </c>
      <c r="BU61" s="42">
        <f t="shared" si="42"/>
        <v>14.640177474326382</v>
      </c>
      <c r="BV61" s="42">
        <f t="shared" si="43"/>
        <v>15.035887698400728</v>
      </c>
      <c r="BW61" s="42">
        <f t="shared" si="69"/>
        <v>4.6789781131328114</v>
      </c>
      <c r="BX61" s="42">
        <f t="shared" si="44"/>
        <v>15.196553655301464</v>
      </c>
      <c r="BY61" s="142">
        <f t="shared" si="45"/>
        <v>17.766873182937594</v>
      </c>
      <c r="BZ61" s="82">
        <f t="shared" si="46"/>
        <v>4.6795603075672449</v>
      </c>
      <c r="CA61" s="117">
        <f t="shared" si="47"/>
        <v>10.257638461289211</v>
      </c>
      <c r="CB61" s="117">
        <f t="shared" si="48"/>
        <v>9.4352415394224298</v>
      </c>
      <c r="CC61" s="117">
        <f t="shared" si="49"/>
        <v>9.8619282372148653</v>
      </c>
      <c r="CD61" s="117">
        <f t="shared" si="50"/>
        <v>9.0485052139440363</v>
      </c>
      <c r="CE61" s="125">
        <f t="shared" si="74"/>
        <v>9.8682961754002214</v>
      </c>
      <c r="CF61" s="125">
        <f t="shared" si="75"/>
        <v>9.9139082865703401</v>
      </c>
      <c r="CG61" s="139">
        <f t="shared" si="53"/>
        <v>4.9914293230351445</v>
      </c>
    </row>
    <row r="62" spans="1:85">
      <c r="A62" s="34" t="s">
        <v>61</v>
      </c>
      <c r="B62" s="25">
        <v>13.08</v>
      </c>
      <c r="C62" s="24">
        <v>107.66</v>
      </c>
      <c r="D62" s="24">
        <v>109.09</v>
      </c>
      <c r="E62" s="24">
        <v>108.87</v>
      </c>
      <c r="F62" s="24">
        <v>110.674914003445</v>
      </c>
      <c r="G62" s="24">
        <v>3.79</v>
      </c>
      <c r="H62" s="24">
        <v>4.1500000000000004</v>
      </c>
      <c r="I62" s="27">
        <v>2294907.18175</v>
      </c>
      <c r="J62" s="113">
        <f t="shared" si="7"/>
        <v>19248.564703547072</v>
      </c>
      <c r="K62" s="24">
        <v>107.08</v>
      </c>
      <c r="L62" s="24">
        <v>7.0000000000000007E-2</v>
      </c>
      <c r="M62" s="24">
        <v>1.4</v>
      </c>
      <c r="N62" s="24">
        <v>2711075</v>
      </c>
      <c r="O62" s="135">
        <f t="shared" si="8"/>
        <v>35460861</v>
      </c>
      <c r="P62" s="116">
        <f t="shared" si="9"/>
        <v>8517.6789574222094</v>
      </c>
      <c r="Q62" s="108">
        <v>119224.84699999999</v>
      </c>
      <c r="R62" s="65">
        <v>51790.637000000002</v>
      </c>
      <c r="S62" s="104">
        <v>318288</v>
      </c>
      <c r="T62" s="35"/>
      <c r="U62" s="102">
        <v>3399873.2349999999</v>
      </c>
      <c r="V62" s="102">
        <f t="shared" si="10"/>
        <v>28516.482264808441</v>
      </c>
      <c r="W62" s="87">
        <v>4157355.52</v>
      </c>
      <c r="X62" s="102">
        <v>3957925</v>
      </c>
      <c r="Y62" s="144">
        <f t="shared" si="11"/>
        <v>51769659</v>
      </c>
      <c r="Z62" s="109">
        <f t="shared" si="12"/>
        <v>12435.043105615041</v>
      </c>
      <c r="AA62" s="122">
        <v>180582</v>
      </c>
      <c r="AB62" s="123">
        <f t="shared" si="13"/>
        <v>2362012.56</v>
      </c>
      <c r="AC62" s="123">
        <f t="shared" si="14"/>
        <v>19811.411961803569</v>
      </c>
      <c r="AD62" s="123">
        <f t="shared" si="15"/>
        <v>20579.812905014616</v>
      </c>
      <c r="AE62" s="136">
        <f t="shared" si="16"/>
        <v>149.84283148858063</v>
      </c>
      <c r="AF62" s="36">
        <f t="shared" si="17"/>
        <v>0.94750000000000001</v>
      </c>
      <c r="AG62" s="36">
        <f t="shared" si="18"/>
        <v>1.7500000000000002E-2</v>
      </c>
      <c r="AH62" s="36">
        <f t="shared" si="19"/>
        <v>1.0375000000000001</v>
      </c>
      <c r="AI62" s="36">
        <f t="shared" si="20"/>
        <v>0.35</v>
      </c>
      <c r="AJ62" s="36">
        <f t="shared" si="54"/>
        <v>232.78634086885947</v>
      </c>
      <c r="AK62" s="37">
        <f t="shared" si="21"/>
        <v>114.77327665230894</v>
      </c>
      <c r="AL62" s="36">
        <f t="shared" si="55"/>
        <v>2685.9307748570536</v>
      </c>
      <c r="AM62" s="37">
        <f t="shared" si="22"/>
        <v>172.06364126078458</v>
      </c>
      <c r="AN62" s="36">
        <f t="shared" si="56"/>
        <v>143.89111811192669</v>
      </c>
      <c r="AO62" s="37">
        <f t="shared" si="23"/>
        <v>107.78962640690028</v>
      </c>
      <c r="AP62" s="37">
        <f t="shared" si="57"/>
        <v>421.86975065759145</v>
      </c>
      <c r="AQ62" s="37">
        <f t="shared" si="24"/>
        <v>134.62249805067984</v>
      </c>
      <c r="AR62" s="37">
        <f t="shared" si="25"/>
        <v>104.72377902321857</v>
      </c>
      <c r="AS62" s="40">
        <f t="shared" si="26"/>
        <v>8.0850784366436805</v>
      </c>
      <c r="AT62" s="41">
        <f t="shared" si="27"/>
        <v>0.64732413423888546</v>
      </c>
      <c r="AU62" s="41">
        <f t="shared" si="28"/>
        <v>64.732413423888545</v>
      </c>
      <c r="AV62" s="41">
        <f t="shared" si="29"/>
        <v>1.0132825561954302</v>
      </c>
      <c r="AW62" s="41">
        <f t="shared" si="58"/>
        <v>1.4783020878366488</v>
      </c>
      <c r="AX62" s="41">
        <f t="shared" si="30"/>
        <v>101.32825561954301</v>
      </c>
      <c r="AY62" s="41">
        <f t="shared" si="59"/>
        <v>1.4783020878366453</v>
      </c>
      <c r="AZ62" s="41">
        <f t="shared" si="31"/>
        <v>0.38500320836007962</v>
      </c>
      <c r="BA62" s="41">
        <f t="shared" si="32"/>
        <v>1.5400128334403185</v>
      </c>
      <c r="BB62" s="37">
        <f t="shared" si="33"/>
        <v>113.2338709961289</v>
      </c>
      <c r="BC62" s="37">
        <f t="shared" si="34"/>
        <v>108.05050653501158</v>
      </c>
      <c r="BD62" s="42">
        <f t="shared" si="35"/>
        <v>4.7429586750132708</v>
      </c>
      <c r="BE62" s="42">
        <f t="shared" si="60"/>
        <v>1.0321549071870884</v>
      </c>
      <c r="BF62" s="42">
        <f t="shared" si="61"/>
        <v>4.1286196287483534</v>
      </c>
      <c r="BG62" s="42">
        <f t="shared" si="36"/>
        <v>4.6801814238528454</v>
      </c>
      <c r="BH62" s="42">
        <f t="shared" si="62"/>
        <v>0.34938892542557554</v>
      </c>
      <c r="BI62" s="42">
        <f t="shared" si="63"/>
        <v>1.3975557017023021</v>
      </c>
      <c r="BJ62" s="42">
        <f t="shared" si="37"/>
        <v>4.6513262078796576</v>
      </c>
      <c r="BK62" s="43">
        <f t="shared" si="70"/>
        <v>2.090020194484012</v>
      </c>
      <c r="BL62" s="42">
        <f t="shared" si="39"/>
        <v>-0.43490812965347425</v>
      </c>
      <c r="BM62" s="42">
        <f t="shared" si="71"/>
        <v>4.1702620563346171</v>
      </c>
      <c r="BN62" s="42">
        <f t="shared" si="72"/>
        <v>1.3195116476854278E-2</v>
      </c>
      <c r="BO62" s="42">
        <f t="shared" si="64"/>
        <v>1.4674817107516613</v>
      </c>
      <c r="BP62" s="42">
        <f t="shared" si="73"/>
        <v>4.6183653024649454</v>
      </c>
      <c r="BQ62" s="42">
        <f t="shared" si="65"/>
        <v>1.4674817107516169</v>
      </c>
      <c r="BR62" s="42">
        <f t="shared" si="66"/>
        <v>4.6901545098930884</v>
      </c>
      <c r="BS62" s="42">
        <f t="shared" si="67"/>
        <v>4.7065972015991093</v>
      </c>
      <c r="BT62" s="42">
        <f t="shared" si="68"/>
        <v>4.7294553347602983</v>
      </c>
      <c r="BU62" s="42">
        <f t="shared" si="42"/>
        <v>14.646202956976998</v>
      </c>
      <c r="BV62" s="42">
        <f t="shared" si="43"/>
        <v>15.039248705067802</v>
      </c>
      <c r="BW62" s="42">
        <f t="shared" si="69"/>
        <v>4.6735762186521521</v>
      </c>
      <c r="BX62" s="42">
        <f t="shared" si="44"/>
        <v>15.191230456000991</v>
      </c>
      <c r="BY62" s="142">
        <f t="shared" si="45"/>
        <v>17.762314802030044</v>
      </c>
      <c r="BZ62" s="82">
        <f t="shared" si="46"/>
        <v>4.6825987709105465</v>
      </c>
      <c r="CA62" s="117">
        <f t="shared" si="47"/>
        <v>10.258237524172237</v>
      </c>
      <c r="CB62" s="117">
        <f t="shared" si="48"/>
        <v>9.4282738227063696</v>
      </c>
      <c r="CC62" s="117">
        <f t="shared" si="49"/>
        <v>9.8651917760814332</v>
      </c>
      <c r="CD62" s="117">
        <f t="shared" si="50"/>
        <v>9.0498991598717513</v>
      </c>
      <c r="CE62" s="125">
        <f t="shared" si="74"/>
        <v>9.8940134123572623</v>
      </c>
      <c r="CF62" s="125">
        <f t="shared" si="75"/>
        <v>9.9320659182395552</v>
      </c>
      <c r="CG62" s="139">
        <f t="shared" si="53"/>
        <v>5.0095869547043597</v>
      </c>
    </row>
    <row r="63" spans="1:85">
      <c r="A63" s="34" t="s">
        <v>62</v>
      </c>
      <c r="B63" s="25">
        <v>13.03</v>
      </c>
      <c r="C63" s="24">
        <v>109.75</v>
      </c>
      <c r="D63" s="24">
        <v>109.51</v>
      </c>
      <c r="E63" s="24">
        <v>110.86</v>
      </c>
      <c r="F63" s="24">
        <v>111.42807182351299</v>
      </c>
      <c r="G63" s="24">
        <v>3.68</v>
      </c>
      <c r="H63" s="24">
        <v>3.58</v>
      </c>
      <c r="I63" s="27">
        <v>2321357.9730000002</v>
      </c>
      <c r="J63" s="113">
        <f t="shared" si="7"/>
        <v>19417.436683656575</v>
      </c>
      <c r="K63" s="24">
        <v>108.29</v>
      </c>
      <c r="L63" s="24">
        <v>0.09</v>
      </c>
      <c r="M63" s="24">
        <v>2.0499999999999998</v>
      </c>
      <c r="N63" s="24">
        <v>2728150</v>
      </c>
      <c r="O63" s="135">
        <f t="shared" si="8"/>
        <v>35547794.5</v>
      </c>
      <c r="P63" s="116">
        <f t="shared" si="9"/>
        <v>8556.6738700197275</v>
      </c>
      <c r="Q63" s="108">
        <v>119550.17600000001</v>
      </c>
      <c r="R63" s="65">
        <v>52084.224999999999</v>
      </c>
      <c r="S63" s="104">
        <v>318833</v>
      </c>
      <c r="T63" s="35"/>
      <c r="U63" s="102">
        <v>3434783.9775</v>
      </c>
      <c r="V63" s="102">
        <f t="shared" si="10"/>
        <v>28730.898543386502</v>
      </c>
      <c r="W63" s="87">
        <v>4245785.1550000003</v>
      </c>
      <c r="X63" s="102">
        <v>4002600</v>
      </c>
      <c r="Y63" s="144">
        <f t="shared" si="11"/>
        <v>52153878</v>
      </c>
      <c r="Z63" s="109">
        <f t="shared" si="12"/>
        <v>12553.907531529045</v>
      </c>
      <c r="AA63" s="122">
        <v>187539</v>
      </c>
      <c r="AB63" s="123">
        <f t="shared" si="13"/>
        <v>2443633.17</v>
      </c>
      <c r="AC63" s="123">
        <f t="shared" si="14"/>
        <v>20440.230635879616</v>
      </c>
      <c r="AD63" s="123">
        <f t="shared" si="15"/>
        <v>21102.095614545367</v>
      </c>
      <c r="AE63" s="136">
        <f t="shared" si="16"/>
        <v>153.64560269912678</v>
      </c>
      <c r="AF63" s="36">
        <f t="shared" si="17"/>
        <v>0.92</v>
      </c>
      <c r="AG63" s="36">
        <f t="shared" si="18"/>
        <v>2.2499999999999999E-2</v>
      </c>
      <c r="AH63" s="36">
        <f t="shared" si="19"/>
        <v>0.89500000000000002</v>
      </c>
      <c r="AI63" s="36">
        <f t="shared" si="20"/>
        <v>0.51249999999999996</v>
      </c>
      <c r="AJ63" s="36">
        <f t="shared" si="54"/>
        <v>234.86977861963575</v>
      </c>
      <c r="AK63" s="37">
        <f t="shared" si="21"/>
        <v>115.80049747834708</v>
      </c>
      <c r="AL63" s="36">
        <f t="shared" si="55"/>
        <v>2782.0870965969361</v>
      </c>
      <c r="AM63" s="37">
        <f t="shared" si="22"/>
        <v>178.22351961792066</v>
      </c>
      <c r="AN63" s="36">
        <f t="shared" si="56"/>
        <v>144.62856009225032</v>
      </c>
      <c r="AO63" s="37">
        <f t="shared" si="23"/>
        <v>108.34204824223565</v>
      </c>
      <c r="AP63" s="37">
        <f t="shared" si="57"/>
        <v>430.51808054607204</v>
      </c>
      <c r="AQ63" s="37">
        <f t="shared" si="24"/>
        <v>137.38225926071874</v>
      </c>
      <c r="AR63" s="37">
        <f t="shared" si="25"/>
        <v>104.32345876701361</v>
      </c>
      <c r="AS63" s="40">
        <f t="shared" si="26"/>
        <v>8.023638243615526</v>
      </c>
      <c r="AT63" s="41">
        <f t="shared" si="27"/>
        <v>0.64240498347602304</v>
      </c>
      <c r="AU63" s="41">
        <f t="shared" si="28"/>
        <v>64.240498347602284</v>
      </c>
      <c r="AV63" s="41">
        <f t="shared" si="29"/>
        <v>0.99781321184510252</v>
      </c>
      <c r="AW63" s="41">
        <f t="shared" si="58"/>
        <v>-1.5266565338310338</v>
      </c>
      <c r="AX63" s="41">
        <f t="shared" si="30"/>
        <v>99.781321184510247</v>
      </c>
      <c r="AY63" s="41">
        <f t="shared" si="59"/>
        <v>-1.5266565338310361</v>
      </c>
      <c r="AZ63" s="41">
        <f t="shared" si="31"/>
        <v>-0.23742124006940202</v>
      </c>
      <c r="BA63" s="41">
        <f t="shared" si="32"/>
        <v>-0.94968496027760807</v>
      </c>
      <c r="BB63" s="37">
        <f t="shared" si="33"/>
        <v>114.53898935035537</v>
      </c>
      <c r="BC63" s="37">
        <f t="shared" si="34"/>
        <v>108.73103451711657</v>
      </c>
      <c r="BD63" s="42">
        <f t="shared" si="35"/>
        <v>4.7518688611430271</v>
      </c>
      <c r="BE63" s="42">
        <f t="shared" si="60"/>
        <v>0.89101861297562479</v>
      </c>
      <c r="BF63" s="42">
        <f t="shared" si="61"/>
        <v>3.5640744519024992</v>
      </c>
      <c r="BG63" s="42">
        <f t="shared" si="36"/>
        <v>4.6852933357390212</v>
      </c>
      <c r="BH63" s="42">
        <f t="shared" si="62"/>
        <v>0.51119118861757684</v>
      </c>
      <c r="BI63" s="42">
        <f t="shared" si="63"/>
        <v>2.0447647544703074</v>
      </c>
      <c r="BJ63" s="42">
        <f t="shared" si="37"/>
        <v>4.6474962529873585</v>
      </c>
      <c r="BK63" s="43">
        <f t="shared" si="70"/>
        <v>2.0823919653481333</v>
      </c>
      <c r="BL63" s="42">
        <f t="shared" si="39"/>
        <v>-0.44253635878935277</v>
      </c>
      <c r="BM63" s="42">
        <f t="shared" si="71"/>
        <v>4.1626338271987384</v>
      </c>
      <c r="BN63" s="42">
        <f t="shared" si="72"/>
        <v>-2.1891826676129315E-3</v>
      </c>
      <c r="BO63" s="42">
        <f t="shared" si="64"/>
        <v>-1.5384299144467211</v>
      </c>
      <c r="BP63" s="42">
        <f t="shared" si="73"/>
        <v>4.6029810033204788</v>
      </c>
      <c r="BQ63" s="42">
        <f t="shared" si="65"/>
        <v>-1.5384299144466596</v>
      </c>
      <c r="BR63" s="42">
        <f t="shared" si="66"/>
        <v>4.7082681439916589</v>
      </c>
      <c r="BS63" s="42">
        <f t="shared" si="67"/>
        <v>4.713379286983133</v>
      </c>
      <c r="BT63" s="42">
        <f t="shared" si="68"/>
        <v>4.7409152833747958</v>
      </c>
      <c r="BU63" s="42">
        <f t="shared" si="42"/>
        <v>14.657662905591495</v>
      </c>
      <c r="BV63" s="42">
        <f t="shared" si="43"/>
        <v>15.049464593014724</v>
      </c>
      <c r="BW63" s="42">
        <f t="shared" si="69"/>
        <v>4.6848128136402885</v>
      </c>
      <c r="BX63" s="42">
        <f t="shared" si="44"/>
        <v>15.202454707925662</v>
      </c>
      <c r="BY63" s="142">
        <f t="shared" si="45"/>
        <v>17.769709099062414</v>
      </c>
      <c r="BZ63" s="82">
        <f t="shared" si="46"/>
        <v>4.6888772595152695</v>
      </c>
      <c r="CA63" s="117">
        <f t="shared" si="47"/>
        <v>10.265728426924106</v>
      </c>
      <c r="CB63" s="117">
        <f t="shared" si="48"/>
        <v>9.437787253192317</v>
      </c>
      <c r="CC63" s="117">
        <f t="shared" si="49"/>
        <v>9.8739267395008756</v>
      </c>
      <c r="CD63" s="117">
        <f t="shared" si="50"/>
        <v>9.05446682703775</v>
      </c>
      <c r="CE63" s="125">
        <f t="shared" si="74"/>
        <v>9.9252603278097364</v>
      </c>
      <c r="CF63" s="125">
        <f t="shared" si="75"/>
        <v>9.957127632757329</v>
      </c>
      <c r="CG63" s="139">
        <f t="shared" si="53"/>
        <v>5.0346486692221335</v>
      </c>
    </row>
    <row r="64" spans="1:85">
      <c r="A64" s="34" t="s">
        <v>63</v>
      </c>
      <c r="B64" s="25">
        <v>13.45</v>
      </c>
      <c r="C64" s="24">
        <v>108.04</v>
      </c>
      <c r="D64" s="24">
        <v>109.25</v>
      </c>
      <c r="E64" s="24">
        <v>111.81</v>
      </c>
      <c r="F64" s="24">
        <v>112.44021423674</v>
      </c>
      <c r="G64" s="24">
        <v>3.29</v>
      </c>
      <c r="H64" s="24">
        <v>4.1399999999999997</v>
      </c>
      <c r="I64" s="27">
        <v>2332740.307</v>
      </c>
      <c r="J64" s="113">
        <f t="shared" si="7"/>
        <v>19459.029532310429</v>
      </c>
      <c r="K64" s="24">
        <v>109.61</v>
      </c>
      <c r="L64" s="24">
        <v>0.09</v>
      </c>
      <c r="M64" s="24">
        <v>1.78</v>
      </c>
      <c r="N64" s="24">
        <v>2749875</v>
      </c>
      <c r="O64" s="135">
        <f t="shared" si="8"/>
        <v>36985818.75</v>
      </c>
      <c r="P64" s="116">
        <f t="shared" si="9"/>
        <v>8607.6157385670031</v>
      </c>
      <c r="Q64" s="108">
        <v>119879.58100000001</v>
      </c>
      <c r="R64" s="65">
        <v>52448.71</v>
      </c>
      <c r="S64" s="104">
        <v>319470</v>
      </c>
      <c r="T64" s="35"/>
      <c r="U64" s="102">
        <v>3452999.1475</v>
      </c>
      <c r="V64" s="102">
        <f t="shared" si="10"/>
        <v>28803.897366808447</v>
      </c>
      <c r="W64" s="87">
        <v>4292435.8925000001</v>
      </c>
      <c r="X64" s="102">
        <v>4051400</v>
      </c>
      <c r="Y64" s="144">
        <f t="shared" si="11"/>
        <v>54491330</v>
      </c>
      <c r="Z64" s="109">
        <f t="shared" si="12"/>
        <v>12681.628947945035</v>
      </c>
      <c r="AA64" s="122">
        <v>188722</v>
      </c>
      <c r="AB64" s="123">
        <f t="shared" si="13"/>
        <v>2538310.9</v>
      </c>
      <c r="AC64" s="123">
        <f t="shared" si="14"/>
        <v>21173.838603923712</v>
      </c>
      <c r="AD64" s="123">
        <f t="shared" si="15"/>
        <v>21695.144335824625</v>
      </c>
      <c r="AE64" s="136">
        <f t="shared" si="16"/>
        <v>157.96362541475182</v>
      </c>
      <c r="AF64" s="36">
        <f t="shared" si="17"/>
        <v>0.82250000000000001</v>
      </c>
      <c r="AG64" s="36">
        <f t="shared" si="18"/>
        <v>2.2499999999999999E-2</v>
      </c>
      <c r="AH64" s="36">
        <f t="shared" si="19"/>
        <v>1.0349999999999999</v>
      </c>
      <c r="AI64" s="36">
        <f t="shared" si="20"/>
        <v>0.44500000000000001</v>
      </c>
      <c r="AJ64" s="36">
        <f t="shared" si="54"/>
        <v>237.30068082834902</v>
      </c>
      <c r="AK64" s="37">
        <f t="shared" si="21"/>
        <v>116.999032627248</v>
      </c>
      <c r="AL64" s="36">
        <f t="shared" si="55"/>
        <v>2897.2655023960497</v>
      </c>
      <c r="AM64" s="37">
        <f t="shared" si="22"/>
        <v>185.6019733301026</v>
      </c>
      <c r="AN64" s="36">
        <f t="shared" si="56"/>
        <v>145.27215718466084</v>
      </c>
      <c r="AO64" s="37">
        <f t="shared" si="23"/>
        <v>108.82417035691361</v>
      </c>
      <c r="AP64" s="37">
        <f t="shared" si="57"/>
        <v>438.18130237979216</v>
      </c>
      <c r="AQ64" s="37">
        <f t="shared" si="24"/>
        <v>139.82766347555955</v>
      </c>
      <c r="AR64" s="37">
        <f t="shared" si="25"/>
        <v>107.68614891913531</v>
      </c>
      <c r="AS64" s="40">
        <f t="shared" si="26"/>
        <v>8.2339018468600411</v>
      </c>
      <c r="AT64" s="41">
        <f t="shared" si="27"/>
        <v>0.65923953938030766</v>
      </c>
      <c r="AU64" s="41">
        <f t="shared" si="28"/>
        <v>65.923953938030763</v>
      </c>
      <c r="AV64" s="41">
        <f t="shared" si="29"/>
        <v>1.0111995557201037</v>
      </c>
      <c r="AW64" s="41">
        <f t="shared" si="58"/>
        <v>1.3415681127580825</v>
      </c>
      <c r="AX64" s="41">
        <f t="shared" si="30"/>
        <v>101.11995557201037</v>
      </c>
      <c r="AY64" s="41">
        <f t="shared" si="59"/>
        <v>1.3415681127580892</v>
      </c>
      <c r="AZ64" s="41">
        <f t="shared" si="31"/>
        <v>-1.1441647597253968</v>
      </c>
      <c r="BA64" s="41">
        <f t="shared" si="32"/>
        <v>-4.5766590389015871</v>
      </c>
      <c r="BB64" s="37">
        <f t="shared" si="33"/>
        <v>115.10060933657546</v>
      </c>
      <c r="BC64" s="37">
        <f t="shared" si="34"/>
        <v>109.59688929961912</v>
      </c>
      <c r="BD64" s="42">
        <f t="shared" si="35"/>
        <v>4.7621656666203958</v>
      </c>
      <c r="BE64" s="42">
        <f t="shared" si="60"/>
        <v>1.0296805477368665</v>
      </c>
      <c r="BF64" s="42">
        <f t="shared" si="61"/>
        <v>4.1187221909474658</v>
      </c>
      <c r="BG64" s="42">
        <f t="shared" si="36"/>
        <v>4.6897334637650427</v>
      </c>
      <c r="BH64" s="42">
        <f t="shared" si="62"/>
        <v>0.44401280260215614</v>
      </c>
      <c r="BI64" s="42">
        <f t="shared" si="63"/>
        <v>1.7760512104086246</v>
      </c>
      <c r="BJ64" s="42">
        <f t="shared" si="37"/>
        <v>4.6792209678984529</v>
      </c>
      <c r="BK64" s="43">
        <f t="shared" si="70"/>
        <v>2.1082600028078806</v>
      </c>
      <c r="BL64" s="42">
        <f t="shared" si="39"/>
        <v>-0.41666832132960546</v>
      </c>
      <c r="BM64" s="42">
        <f t="shared" si="71"/>
        <v>4.1885018646584857</v>
      </c>
      <c r="BN64" s="42">
        <f t="shared" si="72"/>
        <v>1.1137305051284713E-2</v>
      </c>
      <c r="BO64" s="42">
        <f t="shared" si="64"/>
        <v>1.3326487718897644</v>
      </c>
      <c r="BP64" s="42">
        <f t="shared" si="73"/>
        <v>4.6163074910393762</v>
      </c>
      <c r="BQ64" s="42">
        <f t="shared" si="65"/>
        <v>1.332648771889744</v>
      </c>
      <c r="BR64" s="42">
        <f t="shared" si="66"/>
        <v>4.7168010021592766</v>
      </c>
      <c r="BS64" s="42">
        <f t="shared" si="67"/>
        <v>4.7224216513792765</v>
      </c>
      <c r="BT64" s="42">
        <f t="shared" si="68"/>
        <v>4.7458066096892839</v>
      </c>
      <c r="BU64" s="42">
        <f t="shared" si="42"/>
        <v>14.662554231905983</v>
      </c>
      <c r="BV64" s="42">
        <f t="shared" si="43"/>
        <v>15.054753729485334</v>
      </c>
      <c r="BW64" s="42">
        <f t="shared" si="69"/>
        <v>4.6969286112276318</v>
      </c>
      <c r="BX64" s="42">
        <f t="shared" si="44"/>
        <v>15.214573058361843</v>
      </c>
      <c r="BY64" s="142">
        <f t="shared" si="45"/>
        <v>17.813552164409693</v>
      </c>
      <c r="BZ64" s="82">
        <f t="shared" si="46"/>
        <v>4.6968089918083846</v>
      </c>
      <c r="CA64" s="117">
        <f t="shared" si="47"/>
        <v>10.268265982204808</v>
      </c>
      <c r="CB64" s="117">
        <f t="shared" si="48"/>
        <v>9.4479096856664402</v>
      </c>
      <c r="CC64" s="117">
        <f t="shared" si="49"/>
        <v>9.8760664846254578</v>
      </c>
      <c r="CD64" s="117">
        <f t="shared" si="50"/>
        <v>9.0604026413688086</v>
      </c>
      <c r="CE64" s="125">
        <f t="shared" si="74"/>
        <v>9.960521670503617</v>
      </c>
      <c r="CF64" s="125">
        <f t="shared" si="75"/>
        <v>9.9848437511637478</v>
      </c>
      <c r="CG64" s="139">
        <f t="shared" si="53"/>
        <v>5.0623647876285531</v>
      </c>
    </row>
    <row r="65" spans="1:85">
      <c r="A65" s="80" t="s">
        <v>64</v>
      </c>
      <c r="B65" s="44">
        <v>14.71</v>
      </c>
      <c r="C65" s="45">
        <v>100.3</v>
      </c>
      <c r="D65" s="45">
        <v>108</v>
      </c>
      <c r="E65" s="45">
        <v>116.46</v>
      </c>
      <c r="F65" s="45">
        <v>113.370402416492</v>
      </c>
      <c r="G65" s="45">
        <v>3.29</v>
      </c>
      <c r="H65" s="45">
        <v>4.18</v>
      </c>
      <c r="I65" s="46">
        <v>2343417.6042499999</v>
      </c>
      <c r="J65" s="113">
        <f t="shared" si="7"/>
        <v>19494.246294405264</v>
      </c>
      <c r="K65" s="45">
        <v>110.22</v>
      </c>
      <c r="L65" s="45">
        <v>0.1</v>
      </c>
      <c r="M65" s="45">
        <v>1.24</v>
      </c>
      <c r="N65" s="45">
        <v>2779900</v>
      </c>
      <c r="O65" s="135">
        <f t="shared" si="8"/>
        <v>40892329</v>
      </c>
      <c r="P65" s="116">
        <f t="shared" si="9"/>
        <v>8684.4736019993761</v>
      </c>
      <c r="Q65" s="92">
        <f>Q64*((1/4)*Q64/Q63+(1/4)*Q63/Q62+(1/4)*Q62/Q61+(1/4)*Q61/Q60)</f>
        <v>120210.73135423282</v>
      </c>
      <c r="R65" s="92">
        <f>R64*((1/4)*R64/R63+(1/4)*R63/R62+(1/4)*R62/R61+(1/4)*R61/R60)</f>
        <v>52486.322042958709</v>
      </c>
      <c r="S65" s="105">
        <v>320100</v>
      </c>
      <c r="T65" s="35"/>
      <c r="U65" s="102">
        <v>3476408.5150000001</v>
      </c>
      <c r="V65" s="102">
        <f t="shared" si="10"/>
        <v>28919.285955892239</v>
      </c>
      <c r="W65" s="87">
        <v>4352503.4375</v>
      </c>
      <c r="X65" s="102">
        <v>4073675</v>
      </c>
      <c r="Y65" s="144">
        <f t="shared" si="11"/>
        <v>59923759.25</v>
      </c>
      <c r="Z65" s="109">
        <f t="shared" si="12"/>
        <v>12726.257419556388</v>
      </c>
      <c r="AA65" s="122">
        <v>191123</v>
      </c>
      <c r="AB65" s="123">
        <f t="shared" si="13"/>
        <v>2811419.33</v>
      </c>
      <c r="AC65" s="123">
        <f t="shared" si="14"/>
        <v>23387.423887434867</v>
      </c>
      <c r="AD65" s="123">
        <f t="shared" si="15"/>
        <v>23780.913178733128</v>
      </c>
      <c r="AE65" s="136">
        <f t="shared" si="16"/>
        <v>173.15023137150061</v>
      </c>
      <c r="AF65" s="47">
        <f t="shared" si="17"/>
        <v>0.82250000000000001</v>
      </c>
      <c r="AG65" s="47">
        <f t="shared" si="18"/>
        <v>2.5000000000000001E-2</v>
      </c>
      <c r="AH65" s="47">
        <f t="shared" si="19"/>
        <v>1.0449999999999999</v>
      </c>
      <c r="AI65" s="47">
        <f t="shared" si="20"/>
        <v>0.31</v>
      </c>
      <c r="AJ65" s="47">
        <f t="shared" si="54"/>
        <v>239.78047294300529</v>
      </c>
      <c r="AK65" s="63">
        <f t="shared" si="21"/>
        <v>118.22167251820277</v>
      </c>
      <c r="AL65" s="47">
        <f t="shared" si="55"/>
        <v>3018.3712003962046</v>
      </c>
      <c r="AM65" s="63">
        <f t="shared" si="22"/>
        <v>193.36013581530088</v>
      </c>
      <c r="AN65" s="47">
        <f t="shared" si="56"/>
        <v>145.72250087193331</v>
      </c>
      <c r="AO65" s="63">
        <f t="shared" si="23"/>
        <v>109.16152528502006</v>
      </c>
      <c r="AP65" s="63">
        <f t="shared" si="57"/>
        <v>443.61475052930155</v>
      </c>
      <c r="AQ65" s="63">
        <f t="shared" si="24"/>
        <v>141.56152650265648</v>
      </c>
      <c r="AR65" s="63">
        <f t="shared" si="25"/>
        <v>117.77421937550041</v>
      </c>
      <c r="AS65" s="64">
        <f t="shared" si="26"/>
        <v>8.9397521054004159</v>
      </c>
      <c r="AT65" s="61">
        <f t="shared" si="27"/>
        <v>0.71575277064855214</v>
      </c>
      <c r="AU65" s="61">
        <f t="shared" si="28"/>
        <v>71.575277064855214</v>
      </c>
      <c r="AV65" s="61">
        <f t="shared" si="29"/>
        <v>1.0767696909272184</v>
      </c>
      <c r="AW65" s="61">
        <f t="shared" si="58"/>
        <v>6.4843912199328848</v>
      </c>
      <c r="AX65" s="61">
        <f t="shared" si="30"/>
        <v>107.67696909272185</v>
      </c>
      <c r="AY65" s="61">
        <f t="shared" si="59"/>
        <v>6.4843912199328892</v>
      </c>
      <c r="AZ65" s="61">
        <f t="shared" si="31"/>
        <v>-8.5163595893611443E-3</v>
      </c>
      <c r="BA65" s="61">
        <f t="shared" si="32"/>
        <v>-3.4065438357444577E-2</v>
      </c>
      <c r="BB65" s="63">
        <f t="shared" si="33"/>
        <v>115.62744184161467</v>
      </c>
      <c r="BC65" s="63">
        <f t="shared" si="34"/>
        <v>110.79354245702487</v>
      </c>
      <c r="BD65" s="56">
        <f t="shared" si="35"/>
        <v>4.772561442802516</v>
      </c>
      <c r="BE65" s="56">
        <f t="shared" si="60"/>
        <v>1.0395776182120287</v>
      </c>
      <c r="BF65" s="56">
        <f t="shared" si="61"/>
        <v>4.1583104728481146</v>
      </c>
      <c r="BG65" s="56">
        <f t="shared" si="36"/>
        <v>4.6928286686723455</v>
      </c>
      <c r="BH65" s="56">
        <f t="shared" si="62"/>
        <v>0.3095204907302751</v>
      </c>
      <c r="BI65" s="56">
        <f t="shared" si="63"/>
        <v>1.2380819629211004</v>
      </c>
      <c r="BJ65" s="56">
        <f t="shared" si="37"/>
        <v>4.7687693964639513</v>
      </c>
      <c r="BK65" s="62">
        <f t="shared" si="70"/>
        <v>2.190507860098561</v>
      </c>
      <c r="BL65" s="56">
        <f t="shared" si="39"/>
        <v>-0.33442046403892539</v>
      </c>
      <c r="BM65" s="56">
        <f t="shared" si="71"/>
        <v>4.2707497219491657</v>
      </c>
      <c r="BN65" s="56">
        <f t="shared" si="72"/>
        <v>7.3965532156329908E-2</v>
      </c>
      <c r="BO65" s="56">
        <f t="shared" si="64"/>
        <v>6.2828227105045196</v>
      </c>
      <c r="BP65" s="56">
        <f t="shared" si="73"/>
        <v>4.6791357181444218</v>
      </c>
      <c r="BQ65" s="56">
        <f t="shared" si="65"/>
        <v>6.2828227105045542</v>
      </c>
      <c r="BR65" s="56">
        <f t="shared" si="66"/>
        <v>4.7575478664089736</v>
      </c>
      <c r="BS65" s="56">
        <f t="shared" si="67"/>
        <v>4.7306603556085651</v>
      </c>
      <c r="BT65" s="56">
        <f t="shared" si="68"/>
        <v>4.7503733142397753</v>
      </c>
      <c r="BU65" s="42">
        <f t="shared" si="42"/>
        <v>14.667120936456474</v>
      </c>
      <c r="BV65" s="42">
        <f t="shared" si="43"/>
        <v>15.061510282915357</v>
      </c>
      <c r="BW65" s="56">
        <f t="shared" si="69"/>
        <v>4.7024783684550897</v>
      </c>
      <c r="BX65" s="42">
        <f t="shared" si="44"/>
        <v>15.220056098409048</v>
      </c>
      <c r="BY65" s="142">
        <f t="shared" si="45"/>
        <v>17.908583633022392</v>
      </c>
      <c r="BZ65" s="48">
        <f t="shared" si="46"/>
        <v>4.7076684915409928</v>
      </c>
      <c r="CA65" s="117">
        <f t="shared" si="47"/>
        <v>10.272263985646045</v>
      </c>
      <c r="CB65" s="117">
        <f t="shared" si="48"/>
        <v>9.45142265143323</v>
      </c>
      <c r="CC65" s="117">
        <f t="shared" si="49"/>
        <v>9.8778746391871621</v>
      </c>
      <c r="CD65" s="117">
        <f t="shared" si="50"/>
        <v>9.0692920668210011</v>
      </c>
      <c r="CE65" s="125">
        <f t="shared" si="74"/>
        <v>10.059953716164857</v>
      </c>
      <c r="CF65" s="125">
        <f t="shared" si="75"/>
        <v>10.076638570631653</v>
      </c>
      <c r="CG65" s="139">
        <f t="shared" si="53"/>
        <v>5.1541596070964593</v>
      </c>
    </row>
    <row r="66" spans="1:85">
      <c r="A66" s="55" t="s">
        <v>86</v>
      </c>
      <c r="B66" s="38">
        <v>15.15</v>
      </c>
      <c r="D66" s="35">
        <f>D65*((1/4)*(D65/D64)+(1/4)*(D64/D63)+(1/4)*(D63/D62)+(1/4)*(D62/D61))</f>
        <v>107.99080233164349</v>
      </c>
      <c r="E66" s="38">
        <v>111.64</v>
      </c>
      <c r="F66" s="38">
        <v>3.3</v>
      </c>
      <c r="G66" s="38">
        <v>2.96</v>
      </c>
      <c r="I66" s="57"/>
      <c r="J66" s="57"/>
      <c r="K66" s="38">
        <v>110.01</v>
      </c>
      <c r="L66" s="38">
        <v>0.11</v>
      </c>
      <c r="M66" s="38">
        <v>-0.06</v>
      </c>
      <c r="N66" s="38">
        <v>2793275</v>
      </c>
      <c r="O66" s="135">
        <f t="shared" si="8"/>
        <v>42318116.25</v>
      </c>
      <c r="P66" s="114"/>
      <c r="Q66" s="89" t="s">
        <v>66</v>
      </c>
      <c r="R66" s="90" t="s">
        <v>66</v>
      </c>
      <c r="S66" s="106">
        <v>320623</v>
      </c>
      <c r="T66" s="35"/>
      <c r="U66" s="97" t="s">
        <v>66</v>
      </c>
      <c r="V66" s="97"/>
      <c r="W66" s="97" t="s">
        <v>66</v>
      </c>
      <c r="X66" s="102">
        <v>4076200</v>
      </c>
      <c r="Y66" s="144">
        <f t="shared" si="11"/>
        <v>61754430</v>
      </c>
      <c r="Z66" s="109">
        <f t="shared" si="12"/>
        <v>12713.373650673844</v>
      </c>
      <c r="AA66" s="122">
        <v>193282</v>
      </c>
      <c r="AB66" s="123">
        <f t="shared" si="13"/>
        <v>2928222.3000000003</v>
      </c>
      <c r="AC66" s="123" t="e">
        <f t="shared" ref="AC66" si="76">AB66/Q66*1000</f>
        <v>#VALUE!</v>
      </c>
      <c r="AD66" s="123" t="e">
        <f t="shared" ref="AD66" si="77">AB66/AK66</f>
        <v>#DIV/0!</v>
      </c>
      <c r="AE66" s="134"/>
      <c r="AF66" s="49"/>
      <c r="AG66" s="49"/>
      <c r="AH66" s="49"/>
      <c r="AI66" s="49"/>
    </row>
    <row r="67" spans="1:85">
      <c r="D67" s="35" t="s">
        <v>87</v>
      </c>
      <c r="E67" s="54"/>
      <c r="F67" s="54"/>
      <c r="I67" s="57"/>
      <c r="J67" s="57"/>
      <c r="Q67" s="35" t="s">
        <v>132</v>
      </c>
      <c r="AA67" s="87" t="s">
        <v>66</v>
      </c>
      <c r="AB67" s="119"/>
      <c r="AC67" s="95"/>
      <c r="AD67" s="95"/>
      <c r="AE67" s="95"/>
    </row>
    <row r="68" spans="1:85">
      <c r="D68" s="35" t="s">
        <v>124</v>
      </c>
      <c r="I68" s="57"/>
      <c r="J68" s="57"/>
      <c r="Q68" s="35" t="s">
        <v>131</v>
      </c>
    </row>
    <row r="70" spans="1:85">
      <c r="A70" s="35" t="s">
        <v>89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AF70" s="53"/>
      <c r="AG70" s="5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6"/>
  <sheetViews>
    <sheetView topLeftCell="BZ1" workbookViewId="0">
      <selection activeCell="CF1" sqref="CF1:CF65"/>
    </sheetView>
  </sheetViews>
  <sheetFormatPr defaultRowHeight="15"/>
  <cols>
    <col min="1" max="1" width="7" bestFit="1" customWidth="1"/>
    <col min="2" max="2" width="8.85546875" bestFit="1" customWidth="1"/>
    <col min="3" max="4" width="6.140625" bestFit="1" customWidth="1"/>
    <col min="5" max="5" width="7" bestFit="1" customWidth="1"/>
    <col min="6" max="6" width="10.42578125" bestFit="1" customWidth="1"/>
    <col min="7" max="7" width="9.42578125" bestFit="1" customWidth="1"/>
    <col min="8" max="8" width="6.85546875" bestFit="1" customWidth="1"/>
    <col min="9" max="9" width="22.7109375" bestFit="1" customWidth="1"/>
    <col min="10" max="10" width="22.140625" bestFit="1" customWidth="1"/>
    <col min="11" max="11" width="9" bestFit="1" customWidth="1"/>
    <col min="12" max="12" width="11.42578125" bestFit="1" customWidth="1"/>
    <col min="13" max="13" width="8.85546875" bestFit="1" customWidth="1"/>
    <col min="14" max="14" width="25.5703125" bestFit="1" customWidth="1"/>
    <col min="15" max="15" width="31.5703125" customWidth="1"/>
    <col min="16" max="16" width="24.85546875" bestFit="1" customWidth="1"/>
    <col min="17" max="17" width="16.42578125" bestFit="1" customWidth="1"/>
    <col min="18" max="18" width="22.42578125" bestFit="1" customWidth="1"/>
    <col min="19" max="19" width="18.5703125" bestFit="1" customWidth="1"/>
    <col min="20" max="20" width="24.42578125" bestFit="1" customWidth="1"/>
    <col min="21" max="21" width="28.42578125" bestFit="1" customWidth="1"/>
    <col min="22" max="22" width="27.85546875" bestFit="1" customWidth="1"/>
    <col min="23" max="23" width="26.140625" bestFit="1" customWidth="1"/>
    <col min="24" max="24" width="30.140625" bestFit="1" customWidth="1"/>
    <col min="25" max="25" width="36.140625" bestFit="1" customWidth="1"/>
    <col min="26" max="26" width="29.42578125" bestFit="1" customWidth="1"/>
    <col min="27" max="27" width="10.85546875" bestFit="1" customWidth="1"/>
    <col min="28" max="28" width="10.42578125" customWidth="1"/>
    <col min="29" max="29" width="11.5703125" customWidth="1"/>
    <col min="30" max="30" width="15.7109375" customWidth="1"/>
    <col min="31" max="31" width="17.85546875" bestFit="1" customWidth="1"/>
    <col min="32" max="32" width="9.42578125" customWidth="1"/>
    <col min="33" max="33" width="11.42578125" bestFit="1" customWidth="1"/>
    <col min="34" max="34" width="6.85546875" customWidth="1"/>
    <col min="35" max="35" width="8.85546875" customWidth="1"/>
    <col min="36" max="36" width="11.7109375" bestFit="1" customWidth="1"/>
    <col min="37" max="37" width="10.42578125" customWidth="1"/>
    <col min="38" max="38" width="11.7109375" bestFit="1" customWidth="1"/>
    <col min="39" max="39" width="10.42578125" customWidth="1"/>
    <col min="40" max="40" width="13.85546875" bestFit="1" customWidth="1"/>
    <col min="41" max="41" width="12" customWidth="1"/>
    <col min="42" max="42" width="13.85546875" bestFit="1" customWidth="1"/>
    <col min="43" max="43" width="12" customWidth="1"/>
    <col min="44" max="44" width="15.28515625" customWidth="1"/>
    <col min="45" max="45" width="10.42578125" customWidth="1"/>
    <col min="46" max="46" width="19" bestFit="1" customWidth="1"/>
    <col min="47" max="47" width="15.85546875" bestFit="1" customWidth="1"/>
    <col min="48" max="48" width="10.42578125" customWidth="1"/>
    <col min="49" max="49" width="16.85546875" bestFit="1" customWidth="1"/>
    <col min="50" max="50" width="10.42578125" customWidth="1"/>
    <col min="51" max="51" width="16.85546875" bestFit="1" customWidth="1"/>
    <col min="52" max="52" width="11" bestFit="1" customWidth="1"/>
    <col min="53" max="53" width="11" customWidth="1"/>
    <col min="54" max="54" width="25.7109375" customWidth="1"/>
    <col min="55" max="55" width="28.42578125" bestFit="1" customWidth="1"/>
    <col min="56" max="56" width="12.28515625" customWidth="1"/>
    <col min="57" max="58" width="16.85546875" bestFit="1" customWidth="1"/>
    <col min="59" max="59" width="14.42578125" customWidth="1"/>
    <col min="60" max="61" width="18.5703125" bestFit="1" customWidth="1"/>
    <col min="62" max="62" width="17.7109375" customWidth="1"/>
    <col min="63" max="63" width="10.85546875" customWidth="1"/>
    <col min="64" max="64" width="18.42578125" bestFit="1" customWidth="1"/>
    <col min="65" max="65" width="18.28515625" bestFit="1" customWidth="1"/>
    <col min="66" max="66" width="11" customWidth="1"/>
    <col min="67" max="67" width="19.28515625" bestFit="1" customWidth="1"/>
    <col min="68" max="68" width="10.42578125" customWidth="1"/>
    <col min="69" max="69" width="19.28515625" bestFit="1" customWidth="1"/>
    <col min="70" max="70" width="10.42578125" customWidth="1"/>
    <col min="71" max="71" width="11" customWidth="1"/>
    <col min="72" max="72" width="28" bestFit="1" customWidth="1"/>
    <col min="73" max="73" width="25" customWidth="1"/>
    <col min="74" max="74" width="30.85546875" bestFit="1" customWidth="1"/>
    <col min="75" max="75" width="11.28515625" customWidth="1"/>
    <col min="76" max="76" width="32.42578125" bestFit="1" customWidth="1"/>
    <col min="77" max="77" width="36.140625" bestFit="1" customWidth="1"/>
    <col min="78" max="78" width="30.85546875" customWidth="1"/>
    <col min="79" max="79" width="30.28515625" customWidth="1"/>
    <col min="80" max="80" width="31.85546875" bestFit="1" customWidth="1"/>
    <col min="81" max="81" width="24.42578125" bestFit="1" customWidth="1"/>
    <col min="82" max="82" width="31.85546875" bestFit="1" customWidth="1"/>
    <col min="83" max="83" width="14" customWidth="1"/>
    <col min="84" max="84" width="18.140625" customWidth="1"/>
    <col min="85" max="85" width="20.140625" customWidth="1"/>
  </cols>
  <sheetData>
    <row r="1" spans="1:85">
      <c r="A1" s="4" t="s">
        <v>0</v>
      </c>
      <c r="B1" s="4" t="s">
        <v>158</v>
      </c>
      <c r="C1" s="4" t="s">
        <v>70</v>
      </c>
      <c r="D1" s="4" t="s">
        <v>69</v>
      </c>
      <c r="E1" s="4" t="s">
        <v>68</v>
      </c>
      <c r="F1" s="39" t="s">
        <v>88</v>
      </c>
      <c r="G1" s="4" t="s">
        <v>71</v>
      </c>
      <c r="H1" s="4" t="s">
        <v>72</v>
      </c>
      <c r="I1" s="4" t="s">
        <v>76</v>
      </c>
      <c r="J1" s="4" t="s">
        <v>140</v>
      </c>
      <c r="K1" s="4" t="s">
        <v>73</v>
      </c>
      <c r="L1" s="4" t="s">
        <v>74</v>
      </c>
      <c r="M1" s="4" t="s">
        <v>75</v>
      </c>
      <c r="N1" s="4" t="s">
        <v>77</v>
      </c>
      <c r="O1" s="4" t="s">
        <v>161</v>
      </c>
      <c r="P1" s="4" t="s">
        <v>141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134</v>
      </c>
      <c r="V1" s="4" t="s">
        <v>136</v>
      </c>
      <c r="W1" s="4" t="s">
        <v>133</v>
      </c>
      <c r="X1" s="4" t="s">
        <v>135</v>
      </c>
      <c r="Y1" s="4" t="s">
        <v>162</v>
      </c>
      <c r="Z1" s="4" t="s">
        <v>137</v>
      </c>
      <c r="AA1" s="4" t="s">
        <v>146</v>
      </c>
      <c r="AB1" s="4" t="s">
        <v>147</v>
      </c>
      <c r="AC1" s="4" t="s">
        <v>150</v>
      </c>
      <c r="AD1" s="4" t="s">
        <v>148</v>
      </c>
      <c r="AE1" s="4" t="s">
        <v>155</v>
      </c>
      <c r="AF1" s="4" t="s">
        <v>84</v>
      </c>
      <c r="AG1" s="4" t="s">
        <v>83</v>
      </c>
      <c r="AH1" s="4" t="s">
        <v>80</v>
      </c>
      <c r="AI1" s="4" t="s">
        <v>81</v>
      </c>
      <c r="AJ1" s="4" t="s">
        <v>94</v>
      </c>
      <c r="AK1" s="4" t="s">
        <v>98</v>
      </c>
      <c r="AL1" s="4" t="s">
        <v>95</v>
      </c>
      <c r="AM1" s="4" t="s">
        <v>99</v>
      </c>
      <c r="AN1" s="4" t="s">
        <v>96</v>
      </c>
      <c r="AO1" s="4" t="s">
        <v>100</v>
      </c>
      <c r="AP1" s="4" t="s">
        <v>97</v>
      </c>
      <c r="AQ1" s="4" t="s">
        <v>101</v>
      </c>
      <c r="AR1" s="4" t="s">
        <v>102</v>
      </c>
      <c r="AS1" s="4" t="s">
        <v>157</v>
      </c>
      <c r="AT1" s="4" t="s">
        <v>104</v>
      </c>
      <c r="AU1" s="4" t="s">
        <v>103</v>
      </c>
      <c r="AV1" s="4" t="s">
        <v>105</v>
      </c>
      <c r="AW1" s="4" t="s">
        <v>113</v>
      </c>
      <c r="AX1" s="4" t="s">
        <v>106</v>
      </c>
      <c r="AY1" s="4" t="s">
        <v>113</v>
      </c>
      <c r="AZ1" s="4" t="s">
        <v>82</v>
      </c>
      <c r="BA1" s="4" t="s">
        <v>85</v>
      </c>
      <c r="BB1" s="4" t="s">
        <v>107</v>
      </c>
      <c r="BC1" s="4" t="s">
        <v>121</v>
      </c>
      <c r="BD1" s="4" t="s">
        <v>108</v>
      </c>
      <c r="BE1" s="4" t="s">
        <v>113</v>
      </c>
      <c r="BF1" s="4" t="s">
        <v>114</v>
      </c>
      <c r="BG1" s="4" t="s">
        <v>109</v>
      </c>
      <c r="BH1" s="4" t="s">
        <v>115</v>
      </c>
      <c r="BI1" s="4" t="s">
        <v>116</v>
      </c>
      <c r="BJ1" s="4" t="s">
        <v>110</v>
      </c>
      <c r="BK1" s="4" t="s">
        <v>159</v>
      </c>
      <c r="BL1" s="4" t="s">
        <v>112</v>
      </c>
      <c r="BM1" s="4" t="s">
        <v>111</v>
      </c>
      <c r="BN1" s="4" t="s">
        <v>119</v>
      </c>
      <c r="BO1" s="4" t="s">
        <v>125</v>
      </c>
      <c r="BP1" s="4" t="s">
        <v>118</v>
      </c>
      <c r="BQ1" s="4" t="s">
        <v>125</v>
      </c>
      <c r="BR1" s="4" t="s">
        <v>78</v>
      </c>
      <c r="BS1" s="4" t="s">
        <v>120</v>
      </c>
      <c r="BT1" s="4" t="s">
        <v>122</v>
      </c>
      <c r="BU1" s="4" t="s">
        <v>145</v>
      </c>
      <c r="BV1" s="4" t="s">
        <v>143</v>
      </c>
      <c r="BW1" s="4" t="s">
        <v>79</v>
      </c>
      <c r="BX1" s="4" t="s">
        <v>144</v>
      </c>
      <c r="BY1" s="4" t="s">
        <v>160</v>
      </c>
      <c r="BZ1" s="4" t="s">
        <v>123</v>
      </c>
      <c r="CA1" s="4" t="s">
        <v>139</v>
      </c>
      <c r="CB1" s="4" t="s">
        <v>138</v>
      </c>
      <c r="CC1" s="4" t="s">
        <v>142</v>
      </c>
      <c r="CD1" s="4" t="s">
        <v>138</v>
      </c>
      <c r="CE1" s="140" t="s">
        <v>151</v>
      </c>
      <c r="CF1" s="4" t="s">
        <v>149</v>
      </c>
      <c r="CG1" s="4" t="s">
        <v>156</v>
      </c>
    </row>
    <row r="2" spans="1:85">
      <c r="A2" s="4" t="s">
        <v>1</v>
      </c>
      <c r="B2" s="4">
        <v>9.51</v>
      </c>
      <c r="C2" s="4">
        <v>57.83</v>
      </c>
      <c r="D2" s="4">
        <v>70.819999999999993</v>
      </c>
      <c r="E2" s="4">
        <v>78.44</v>
      </c>
      <c r="F2" s="25">
        <v>78.693244509657404</v>
      </c>
      <c r="G2" s="4">
        <v>31.62</v>
      </c>
      <c r="H2" s="4">
        <v>18.59</v>
      </c>
      <c r="I2" s="4">
        <v>1488486.5504999999</v>
      </c>
      <c r="J2" s="4">
        <v>14934.141637713959</v>
      </c>
      <c r="K2" s="4">
        <v>80.25</v>
      </c>
      <c r="L2" s="4">
        <v>4.7300000000000004</v>
      </c>
      <c r="M2" s="4">
        <v>1.66</v>
      </c>
      <c r="N2" s="4">
        <v>1904675</v>
      </c>
      <c r="O2" s="4">
        <v>18113459.25</v>
      </c>
      <c r="P2" s="4">
        <v>6848.8114115993003</v>
      </c>
      <c r="Q2" s="4">
        <v>99670.043756719693</v>
      </c>
      <c r="R2" s="4">
        <v>36201.760855330445</v>
      </c>
      <c r="S2" s="4">
        <v>278103</v>
      </c>
      <c r="T2" s="4" t="s">
        <v>130</v>
      </c>
      <c r="U2" s="4">
        <v>2428369.1444999999</v>
      </c>
      <c r="V2" s="4">
        <v>24364.082255520039</v>
      </c>
      <c r="W2" s="4">
        <v>1296692.5519999999</v>
      </c>
      <c r="X2" s="4">
        <v>2966175</v>
      </c>
      <c r="Y2" s="4">
        <v>28208324.25</v>
      </c>
      <c r="Z2" s="4">
        <v>10665.74254862407</v>
      </c>
      <c r="AA2" s="4">
        <v>31295.5</v>
      </c>
      <c r="AB2" s="4">
        <v>297620.20500000002</v>
      </c>
      <c r="AC2" s="4">
        <v>2986.0547239895704</v>
      </c>
      <c r="AD2" s="4">
        <v>5768.332247772727</v>
      </c>
      <c r="AE2" s="4">
        <v>41.99956729259393</v>
      </c>
      <c r="AF2" s="4">
        <v>7.9050000000000002</v>
      </c>
      <c r="AG2" s="4">
        <v>1.1825000000000001</v>
      </c>
      <c r="AH2" s="4">
        <v>4.6475</v>
      </c>
      <c r="AI2" s="4">
        <v>0.41499999999999998</v>
      </c>
      <c r="AJ2" s="4">
        <v>104.64750000000001</v>
      </c>
      <c r="AK2" s="4">
        <v>51.595537880973716</v>
      </c>
      <c r="AL2" s="4">
        <v>118.58999999999999</v>
      </c>
      <c r="AM2" s="4">
        <v>7.5970041402881661</v>
      </c>
      <c r="AN2" s="4">
        <v>100.41500000000001</v>
      </c>
      <c r="AO2" s="4">
        <v>75.221427685547681</v>
      </c>
      <c r="AP2" s="4">
        <v>101.66</v>
      </c>
      <c r="AQ2" s="4">
        <v>32.440636311324582</v>
      </c>
      <c r="AR2" s="4">
        <v>76.140912730184141</v>
      </c>
      <c r="AS2" s="4">
        <v>9.1253651544470724</v>
      </c>
      <c r="AT2" s="4">
        <v>0.73061370331842046</v>
      </c>
      <c r="AU2" s="4">
        <v>73.061370331842042</v>
      </c>
      <c r="AV2" s="4">
        <v>1.2246238976309873</v>
      </c>
      <c r="AW2" s="4" t="s">
        <v>117</v>
      </c>
      <c r="AX2" s="4">
        <v>122.46238976309873</v>
      </c>
      <c r="AY2" s="4" t="s">
        <v>117</v>
      </c>
      <c r="AZ2" s="4">
        <v>5.6481219994353182E-2</v>
      </c>
      <c r="BA2" s="4">
        <v>0.22592487997741273</v>
      </c>
      <c r="BB2" s="4">
        <v>73.443969925730485</v>
      </c>
      <c r="BC2" s="4">
        <v>75.911252375745107</v>
      </c>
      <c r="BD2" s="4">
        <v>3.9434351935733956</v>
      </c>
      <c r="BE2" s="4" t="s">
        <v>117</v>
      </c>
      <c r="BF2" s="4" t="s">
        <v>117</v>
      </c>
      <c r="BG2" s="4">
        <v>4.3204361329943177</v>
      </c>
      <c r="BH2" s="4" t="s">
        <v>117</v>
      </c>
      <c r="BI2" s="4" t="s">
        <v>117</v>
      </c>
      <c r="BJ2" s="4">
        <v>4.3325857384079036</v>
      </c>
      <c r="BK2" s="4">
        <v>2.2110579155936061</v>
      </c>
      <c r="BL2" s="4">
        <v>-0.31387040854388043</v>
      </c>
      <c r="BM2" s="4">
        <v>4.2912997774442108</v>
      </c>
      <c r="BN2" s="4">
        <v>0.20263377451363074</v>
      </c>
      <c r="BO2" s="4" t="s">
        <v>117</v>
      </c>
      <c r="BP2" s="4">
        <v>4.8078039605017224</v>
      </c>
      <c r="BQ2" s="4" t="s">
        <v>117</v>
      </c>
      <c r="BR2" s="4">
        <v>4.3623340013281453</v>
      </c>
      <c r="BS2" s="4">
        <v>4.3655573132340333</v>
      </c>
      <c r="BT2" s="4">
        <v>4.2965228015741328</v>
      </c>
      <c r="BU2" s="4">
        <v>14.213270423790831</v>
      </c>
      <c r="BV2" s="4">
        <v>14.702730456054908</v>
      </c>
      <c r="BW2" s="4">
        <v>4.385146762010125</v>
      </c>
      <c r="BX2" s="4">
        <v>14.902783801962389</v>
      </c>
      <c r="BY2" s="4">
        <v>17.15512767851969</v>
      </c>
      <c r="BZ2" s="4">
        <v>4.3295649260581097</v>
      </c>
      <c r="CA2" s="4">
        <v>10.100865288059691</v>
      </c>
      <c r="CB2" s="4">
        <v>9.2747922532941391</v>
      </c>
      <c r="CC2" s="4">
        <v>9.6114052557956136</v>
      </c>
      <c r="CD2" s="4">
        <v>8.8318303996456855</v>
      </c>
      <c r="CE2" s="57">
        <v>8.0017083047863817</v>
      </c>
      <c r="CF2" s="4">
        <v>8.6601382792082049</v>
      </c>
      <c r="CG2" s="4">
        <v>3.7376593156730094</v>
      </c>
    </row>
    <row r="3" spans="1:85">
      <c r="A3" s="4" t="s">
        <v>2</v>
      </c>
      <c r="B3" s="4">
        <v>9.48</v>
      </c>
      <c r="C3" s="4">
        <v>60.31</v>
      </c>
      <c r="D3" s="4">
        <v>70.86</v>
      </c>
      <c r="E3" s="4">
        <v>78.569999999999993</v>
      </c>
      <c r="F3" s="24">
        <v>78.965819242338995</v>
      </c>
      <c r="G3" s="4">
        <v>22.88</v>
      </c>
      <c r="H3" s="4">
        <v>17.87</v>
      </c>
      <c r="I3" s="4">
        <v>1492506.0872500001</v>
      </c>
      <c r="J3" s="4">
        <v>14932.008009585894</v>
      </c>
      <c r="K3" s="4">
        <v>80.91</v>
      </c>
      <c r="L3" s="4">
        <v>4.74</v>
      </c>
      <c r="M3" s="4">
        <v>2.1</v>
      </c>
      <c r="N3" s="4">
        <v>1932875</v>
      </c>
      <c r="O3" s="4">
        <v>18323655</v>
      </c>
      <c r="P3" s="4">
        <v>6931.2460554248664</v>
      </c>
      <c r="Q3" s="4">
        <v>99953.474863652402</v>
      </c>
      <c r="R3" s="4">
        <v>36478.115004773157</v>
      </c>
      <c r="S3" s="4">
        <v>278864</v>
      </c>
      <c r="T3" s="4"/>
      <c r="U3" s="4">
        <v>2419283.30975</v>
      </c>
      <c r="V3" s="4">
        <v>24204.094085274875</v>
      </c>
      <c r="W3" s="4">
        <v>1357894.14225</v>
      </c>
      <c r="X3" s="4">
        <v>2990625</v>
      </c>
      <c r="Y3" s="4">
        <v>28351125</v>
      </c>
      <c r="Z3" s="4">
        <v>10724.313643926787</v>
      </c>
      <c r="AA3" s="4">
        <v>31356.5</v>
      </c>
      <c r="AB3" s="4">
        <v>297259.62</v>
      </c>
      <c r="AC3" s="4">
        <v>2973.9798481793155</v>
      </c>
      <c r="AD3" s="4">
        <v>5514.9626075378028</v>
      </c>
      <c r="AE3" s="4">
        <v>40.154767999166282</v>
      </c>
      <c r="AF3" s="4">
        <v>5.72</v>
      </c>
      <c r="AG3" s="4">
        <v>1.1850000000000001</v>
      </c>
      <c r="AH3" s="4">
        <v>4.4675000000000002</v>
      </c>
      <c r="AI3" s="4">
        <v>0.52500000000000002</v>
      </c>
      <c r="AJ3" s="4">
        <v>109.3226270625</v>
      </c>
      <c r="AK3" s="4">
        <v>53.900568535806229</v>
      </c>
      <c r="AL3" s="4">
        <v>139.78203299999998</v>
      </c>
      <c r="AM3" s="4">
        <v>8.9545887801576622</v>
      </c>
      <c r="AN3" s="4">
        <v>100.94217875000001</v>
      </c>
      <c r="AO3" s="4">
        <v>75.616340180896799</v>
      </c>
      <c r="AP3" s="4">
        <v>103.79485999999999</v>
      </c>
      <c r="AQ3" s="4">
        <v>33.121889673862398</v>
      </c>
      <c r="AR3" s="4">
        <v>75.900720576461168</v>
      </c>
      <c r="AS3" s="4">
        <v>8.7532826484577608</v>
      </c>
      <c r="AT3" s="4">
        <v>0.70082327049301518</v>
      </c>
      <c r="AU3" s="4">
        <v>70.082327049301526</v>
      </c>
      <c r="AV3" s="4">
        <v>1.1749295307577516</v>
      </c>
      <c r="AW3" s="4">
        <v>-4.0579288848901722</v>
      </c>
      <c r="AX3" s="4">
        <v>117.49295307577516</v>
      </c>
      <c r="AY3" s="4">
        <v>-4.0579288848901696</v>
      </c>
      <c r="AZ3" s="4">
        <v>0.69150437482359273</v>
      </c>
      <c r="BA3" s="4">
        <v>2.7660174992943709</v>
      </c>
      <c r="BB3" s="4">
        <v>73.642299387345844</v>
      </c>
      <c r="BC3" s="4">
        <v>77.035169745898031</v>
      </c>
      <c r="BD3" s="4">
        <v>3.9871410258334636</v>
      </c>
      <c r="BE3" s="4">
        <v>4.3705832260068078</v>
      </c>
      <c r="BF3" s="4">
        <v>17.482332904027231</v>
      </c>
      <c r="BG3" s="4">
        <v>4.3256723997895641</v>
      </c>
      <c r="BH3" s="4">
        <v>0.52362667952463582</v>
      </c>
      <c r="BI3" s="4">
        <v>2.0945067180985433</v>
      </c>
      <c r="BJ3" s="4">
        <v>4.3294261781175356</v>
      </c>
      <c r="BK3" s="4">
        <v>2.1694287898384164</v>
      </c>
      <c r="BL3" s="4">
        <v>-0.35549953429907033</v>
      </c>
      <c r="BM3" s="4">
        <v>4.249670651689021</v>
      </c>
      <c r="BN3" s="4">
        <v>0.16120817197443055</v>
      </c>
      <c r="BO3" s="4">
        <v>-4.1425602539200188</v>
      </c>
      <c r="BP3" s="4">
        <v>4.7663783579625223</v>
      </c>
      <c r="BQ3" s="4">
        <v>-4.1425602539200135</v>
      </c>
      <c r="BR3" s="4">
        <v>4.3639899471877301</v>
      </c>
      <c r="BS3" s="4">
        <v>4.3690150910207999</v>
      </c>
      <c r="BT3" s="4">
        <v>4.2992195805833422</v>
      </c>
      <c r="BU3" s="4">
        <v>14.215967202800041</v>
      </c>
      <c r="BV3" s="4">
        <v>14.698981901275042</v>
      </c>
      <c r="BW3" s="4">
        <v>4.3933374258197482</v>
      </c>
      <c r="BX3" s="4">
        <v>14.910992953623456</v>
      </c>
      <c r="BY3" s="4">
        <v>17.160177269890386</v>
      </c>
      <c r="BZ3" s="4">
        <v>4.3442620675219059</v>
      </c>
      <c r="CA3" s="4">
        <v>10.094277074913425</v>
      </c>
      <c r="CB3" s="4">
        <v>9.2802687458441309</v>
      </c>
      <c r="CC3" s="4">
        <v>9.6112623764384217</v>
      </c>
      <c r="CD3" s="4">
        <v>8.8437948819984058</v>
      </c>
      <c r="CE3" s="57">
        <v>7.9976563509982581</v>
      </c>
      <c r="CF3" s="4">
        <v>8.6152201515264135</v>
      </c>
      <c r="CG3" s="4">
        <v>3.692741187991218</v>
      </c>
    </row>
    <row r="4" spans="1:85">
      <c r="A4" s="4" t="s">
        <v>3</v>
      </c>
      <c r="B4" s="4">
        <v>9.35</v>
      </c>
      <c r="C4" s="4">
        <v>62.39</v>
      </c>
      <c r="D4" s="4">
        <v>71.349999999999994</v>
      </c>
      <c r="E4" s="4">
        <v>79.38</v>
      </c>
      <c r="F4" s="24">
        <v>79.560367408420802</v>
      </c>
      <c r="G4" s="4">
        <v>22.42</v>
      </c>
      <c r="H4" s="4">
        <v>16.47</v>
      </c>
      <c r="I4" s="4">
        <v>1532354.43625</v>
      </c>
      <c r="J4" s="4">
        <v>15287.204862582275</v>
      </c>
      <c r="K4" s="4">
        <v>81.93</v>
      </c>
      <c r="L4" s="4">
        <v>5.09</v>
      </c>
      <c r="M4" s="4">
        <v>2.34</v>
      </c>
      <c r="N4" s="4">
        <v>1954825</v>
      </c>
      <c r="O4" s="4">
        <v>18277613.75</v>
      </c>
      <c r="P4" s="4">
        <v>6987.7319473388843</v>
      </c>
      <c r="Q4" s="4">
        <v>100237.7118658668</v>
      </c>
      <c r="R4" s="4">
        <v>36756.572217682871</v>
      </c>
      <c r="S4" s="4">
        <v>279751</v>
      </c>
      <c r="T4" s="4"/>
      <c r="U4" s="4">
        <v>2449766.1515000002</v>
      </c>
      <c r="V4" s="4">
        <v>24439.565767205037</v>
      </c>
      <c r="W4" s="4">
        <v>1416733.0407499999</v>
      </c>
      <c r="X4" s="4">
        <v>3028275</v>
      </c>
      <c r="Y4" s="4">
        <v>28314371.25</v>
      </c>
      <c r="Z4" s="4">
        <v>10824.894280985591</v>
      </c>
      <c r="AA4" s="4">
        <v>32595.5</v>
      </c>
      <c r="AB4" s="4">
        <v>304767.92499999999</v>
      </c>
      <c r="AC4" s="4">
        <v>3040.4517354488848</v>
      </c>
      <c r="AD4" s="4">
        <v>5430.6545850258644</v>
      </c>
      <c r="AE4" s="4">
        <v>39.54091631505726</v>
      </c>
      <c r="AF4" s="4">
        <v>5.6050000000000004</v>
      </c>
      <c r="AG4" s="4">
        <v>1.2725</v>
      </c>
      <c r="AH4" s="4">
        <v>4.1174999999999997</v>
      </c>
      <c r="AI4" s="4">
        <v>0.58499999999999996</v>
      </c>
      <c r="AJ4" s="4">
        <v>113.82398623179844</v>
      </c>
      <c r="AK4" s="4">
        <v>56.11992444526804</v>
      </c>
      <c r="AL4" s="4">
        <v>162.8041338351</v>
      </c>
      <c r="AM4" s="4">
        <v>10.429409552249631</v>
      </c>
      <c r="AN4" s="4">
        <v>101.5326904956875</v>
      </c>
      <c r="AO4" s="4">
        <v>76.05869577095504</v>
      </c>
      <c r="AP4" s="4">
        <v>106.223659724</v>
      </c>
      <c r="AQ4" s="4">
        <v>33.896941892230778</v>
      </c>
      <c r="AR4" s="4">
        <v>74.859887910328254</v>
      </c>
      <c r="AS4" s="4">
        <v>8.340339216388017</v>
      </c>
      <c r="AT4" s="4">
        <v>0.66776134638815166</v>
      </c>
      <c r="AU4" s="4">
        <v>66.776134638815165</v>
      </c>
      <c r="AV4" s="4">
        <v>1.1436127584548805</v>
      </c>
      <c r="AW4" s="4">
        <v>-2.6654170725178612</v>
      </c>
      <c r="AX4" s="4">
        <v>114.36127584548805</v>
      </c>
      <c r="AY4" s="4">
        <v>-2.6654170725178608</v>
      </c>
      <c r="AZ4" s="4">
        <v>0.560616678346193</v>
      </c>
      <c r="BA4" s="4">
        <v>2.242466713384772</v>
      </c>
      <c r="BB4" s="4">
        <v>75.608471634292201</v>
      </c>
      <c r="BC4" s="4">
        <v>77.909991954226271</v>
      </c>
      <c r="BD4" s="4">
        <v>4.0274909089266551</v>
      </c>
      <c r="BE4" s="4">
        <v>4.034988309319143</v>
      </c>
      <c r="BF4" s="4">
        <v>16.139953237276572</v>
      </c>
      <c r="BG4" s="4">
        <v>4.3315053549820073</v>
      </c>
      <c r="BH4" s="4">
        <v>0.5832955192443201</v>
      </c>
      <c r="BI4" s="4">
        <v>2.3331820769772804</v>
      </c>
      <c r="BJ4" s="4">
        <v>4.3156182051512006</v>
      </c>
      <c r="BK4" s="4">
        <v>2.1211038889713336</v>
      </c>
      <c r="BL4" s="4">
        <v>-0.40382443516615291</v>
      </c>
      <c r="BM4" s="4">
        <v>4.2013457508219387</v>
      </c>
      <c r="BN4" s="4">
        <v>0.13419233780015039</v>
      </c>
      <c r="BO4" s="4">
        <v>-2.701583417428016</v>
      </c>
      <c r="BP4" s="4">
        <v>4.739362523788242</v>
      </c>
      <c r="BQ4" s="4">
        <v>-2.7015834174280329</v>
      </c>
      <c r="BR4" s="4">
        <v>4.3742464473549196</v>
      </c>
      <c r="BS4" s="4">
        <v>4.3765160719793919</v>
      </c>
      <c r="BT4" s="4">
        <v>4.3255683355620445</v>
      </c>
      <c r="BU4" s="4">
        <v>14.242315957778743</v>
      </c>
      <c r="BV4" s="4">
        <v>14.711503129598077</v>
      </c>
      <c r="BW4" s="4">
        <v>4.4058652241537235</v>
      </c>
      <c r="BX4" s="4">
        <v>14.923503708438135</v>
      </c>
      <c r="BY4" s="4">
        <v>17.158880051738731</v>
      </c>
      <c r="BZ4" s="4">
        <v>4.3555542110726586</v>
      </c>
      <c r="CA4" s="4">
        <v>10.103958645828389</v>
      </c>
      <c r="CB4" s="4">
        <v>9.2896037866322931</v>
      </c>
      <c r="CC4" s="4">
        <v>9.6347714740090531</v>
      </c>
      <c r="CD4" s="4">
        <v>8.8519113115226418</v>
      </c>
      <c r="CE4" s="57">
        <v>8.0197613805479318</v>
      </c>
      <c r="CF4" s="4">
        <v>8.5998149553909666</v>
      </c>
      <c r="CG4" s="4">
        <v>3.6773359918557715</v>
      </c>
    </row>
    <row r="5" spans="1:85">
      <c r="A5" s="4" t="s">
        <v>4</v>
      </c>
      <c r="B5" s="4">
        <v>9.51</v>
      </c>
      <c r="C5" s="4">
        <v>65.150000000000006</v>
      </c>
      <c r="D5" s="4">
        <v>71.75</v>
      </c>
      <c r="E5" s="4">
        <v>81.81</v>
      </c>
      <c r="F5" s="24">
        <v>80.915311191415299</v>
      </c>
      <c r="G5" s="4">
        <v>19.46</v>
      </c>
      <c r="H5" s="4">
        <v>13.69</v>
      </c>
      <c r="I5" s="4">
        <v>1550142.9790000001</v>
      </c>
      <c r="J5" s="4">
        <v>15420.816399738405</v>
      </c>
      <c r="K5" s="4">
        <v>83.35</v>
      </c>
      <c r="L5" s="4">
        <v>5.3</v>
      </c>
      <c r="M5" s="4">
        <v>2.62</v>
      </c>
      <c r="N5" s="4">
        <v>1983525</v>
      </c>
      <c r="O5" s="4">
        <v>18863322.75</v>
      </c>
      <c r="P5" s="4">
        <v>7069.0718195814561</v>
      </c>
      <c r="Q5" s="4">
        <v>100522.75695509196</v>
      </c>
      <c r="R5" s="4">
        <v>37037.161228142024</v>
      </c>
      <c r="S5" s="4">
        <v>280592</v>
      </c>
      <c r="T5" s="4"/>
      <c r="U5" s="4">
        <v>2479176.67625</v>
      </c>
      <c r="V5" s="4">
        <v>24662.840050811181</v>
      </c>
      <c r="W5" s="4">
        <v>1467547.6012500001</v>
      </c>
      <c r="X5" s="4">
        <v>3080825</v>
      </c>
      <c r="Y5" s="4">
        <v>29298645.75</v>
      </c>
      <c r="Z5" s="4">
        <v>10979.732137765866</v>
      </c>
      <c r="AA5" s="4">
        <v>31789.8</v>
      </c>
      <c r="AB5" s="4">
        <v>302320.99799999996</v>
      </c>
      <c r="AC5" s="4">
        <v>3007.4881266444013</v>
      </c>
      <c r="AD5" s="4">
        <v>5208.7822606525597</v>
      </c>
      <c r="AE5" s="4">
        <v>37.925450836022328</v>
      </c>
      <c r="AF5" s="4">
        <v>4.8650000000000002</v>
      </c>
      <c r="AG5" s="4">
        <v>1.325</v>
      </c>
      <c r="AH5" s="4">
        <v>3.4224999999999999</v>
      </c>
      <c r="AI5" s="4">
        <v>0.65500000000000003</v>
      </c>
      <c r="AJ5" s="4">
        <v>117.71961216058173</v>
      </c>
      <c r="AK5" s="4">
        <v>58.040628859407342</v>
      </c>
      <c r="AL5" s="4">
        <v>185.0920197571252</v>
      </c>
      <c r="AM5" s="4">
        <v>11.857195719952603</v>
      </c>
      <c r="AN5" s="4">
        <v>102.19772961843427</v>
      </c>
      <c r="AO5" s="4">
        <v>76.556880228254812</v>
      </c>
      <c r="AP5" s="4">
        <v>109.0067196087688</v>
      </c>
      <c r="AQ5" s="4">
        <v>34.785041769807229</v>
      </c>
      <c r="AR5" s="4">
        <v>76.140912730184141</v>
      </c>
      <c r="AS5" s="4">
        <v>8.2560619325311499</v>
      </c>
      <c r="AT5" s="4">
        <v>0.66101376561498393</v>
      </c>
      <c r="AU5" s="4">
        <v>66.101376561498398</v>
      </c>
      <c r="AV5" s="4">
        <v>1.1013046815042209</v>
      </c>
      <c r="AW5" s="4">
        <v>-3.6995107511585914</v>
      </c>
      <c r="AX5" s="4">
        <v>110.13046815042209</v>
      </c>
      <c r="AY5" s="4">
        <v>-3.6995107511585905</v>
      </c>
      <c r="AZ5" s="4">
        <v>1.0871080139372769</v>
      </c>
      <c r="BA5" s="4">
        <v>4.3484320557491074</v>
      </c>
      <c r="BB5" s="4">
        <v>76.486182755238985</v>
      </c>
      <c r="BC5" s="4">
        <v>79.053836937325158</v>
      </c>
      <c r="BD5" s="4">
        <v>4.061143262888498</v>
      </c>
      <c r="BE5" s="4">
        <v>3.3652353961842962</v>
      </c>
      <c r="BF5" s="4">
        <v>13.460941584737185</v>
      </c>
      <c r="BG5" s="4">
        <v>4.3380339969447084</v>
      </c>
      <c r="BH5" s="4">
        <v>0.65286419627010872</v>
      </c>
      <c r="BI5" s="4">
        <v>2.6114567850804349</v>
      </c>
      <c r="BJ5" s="4">
        <v>4.3325857384079036</v>
      </c>
      <c r="BK5" s="4">
        <v>2.1109477102288943</v>
      </c>
      <c r="BL5" s="4">
        <v>-0.41398061390859231</v>
      </c>
      <c r="BM5" s="4">
        <v>4.1911895720794989</v>
      </c>
      <c r="BN5" s="4">
        <v>9.6495551068876251E-2</v>
      </c>
      <c r="BO5" s="4">
        <v>-3.7696786731274132</v>
      </c>
      <c r="BP5" s="4">
        <v>4.7016657370569677</v>
      </c>
      <c r="BQ5" s="4">
        <v>-3.7696786731274301</v>
      </c>
      <c r="BR5" s="4">
        <v>4.404399485525607</v>
      </c>
      <c r="BS5" s="4">
        <v>4.393403066866604</v>
      </c>
      <c r="BT5" s="4">
        <v>4.337110106940596</v>
      </c>
      <c r="BU5" s="4">
        <v>14.253857729157295</v>
      </c>
      <c r="BV5" s="4">
        <v>14.723437077638753</v>
      </c>
      <c r="BW5" s="4">
        <v>4.4230486091968029</v>
      </c>
      <c r="BX5" s="4">
        <v>14.940707976225294</v>
      </c>
      <c r="BY5" s="4">
        <v>17.193051852782595</v>
      </c>
      <c r="BZ5" s="4">
        <v>4.3701291005841254</v>
      </c>
      <c r="CA5" s="4">
        <v>10.113052938408595</v>
      </c>
      <c r="CB5" s="4">
        <v>9.3038063192983582</v>
      </c>
      <c r="CC5" s="4">
        <v>9.6434735899271349</v>
      </c>
      <c r="CD5" s="4">
        <v>8.8634844659130145</v>
      </c>
      <c r="CE5" s="57">
        <v>8.0088604999256301</v>
      </c>
      <c r="CF5" s="4">
        <v>8.55810137626729</v>
      </c>
      <c r="CG5" s="4">
        <v>3.6356224127320957</v>
      </c>
    </row>
    <row r="6" spans="1:85">
      <c r="A6" s="4" t="s">
        <v>5</v>
      </c>
      <c r="B6" s="4">
        <v>9.23</v>
      </c>
      <c r="C6" s="4">
        <v>65.41</v>
      </c>
      <c r="D6" s="4">
        <v>72.53</v>
      </c>
      <c r="E6" s="4">
        <v>82.7</v>
      </c>
      <c r="F6" s="24">
        <v>83.053258605994102</v>
      </c>
      <c r="G6" s="4">
        <v>17.489999999999998</v>
      </c>
      <c r="H6" s="4">
        <v>10.54</v>
      </c>
      <c r="I6" s="4">
        <v>1566882.4055000001</v>
      </c>
      <c r="J6" s="4">
        <v>15543.140195183189</v>
      </c>
      <c r="K6" s="4">
        <v>83.59</v>
      </c>
      <c r="L6" s="4">
        <v>5.67</v>
      </c>
      <c r="M6" s="4">
        <v>3.24</v>
      </c>
      <c r="N6" s="4">
        <v>2013725</v>
      </c>
      <c r="O6" s="4">
        <v>18586681.75</v>
      </c>
      <c r="P6" s="4">
        <v>7158.536672070074</v>
      </c>
      <c r="Q6" s="4">
        <v>100808.613048834</v>
      </c>
      <c r="R6" s="4">
        <v>37319.914196756938</v>
      </c>
      <c r="S6" s="4">
        <v>281304</v>
      </c>
      <c r="T6" s="4"/>
      <c r="U6" s="4">
        <v>2530370.21</v>
      </c>
      <c r="V6" s="4">
        <v>25100.734287200547</v>
      </c>
      <c r="W6" s="4">
        <v>1548875.2694999999</v>
      </c>
      <c r="X6" s="4">
        <v>3089775</v>
      </c>
      <c r="Y6" s="4">
        <v>28518623.25</v>
      </c>
      <c r="Z6" s="4">
        <v>10983.757785171914</v>
      </c>
      <c r="AA6" s="4">
        <v>36381.699999999997</v>
      </c>
      <c r="AB6" s="4">
        <v>335803.09100000001</v>
      </c>
      <c r="AC6" s="4">
        <v>3331.0952392265267</v>
      </c>
      <c r="AD6" s="4">
        <v>5637.1175795532517</v>
      </c>
      <c r="AE6" s="4">
        <v>41.044185554694366</v>
      </c>
      <c r="AF6" s="4">
        <v>4.3724999999999996</v>
      </c>
      <c r="AG6" s="4">
        <v>1.4175</v>
      </c>
      <c r="AH6" s="4">
        <v>2.6349999999999998</v>
      </c>
      <c r="AI6" s="4">
        <v>0.81</v>
      </c>
      <c r="AJ6" s="4">
        <v>120.82152394101307</v>
      </c>
      <c r="AK6" s="4">
        <v>59.569999429852729</v>
      </c>
      <c r="AL6" s="4">
        <v>204.60071863952618</v>
      </c>
      <c r="AM6" s="4">
        <v>13.106944148835609</v>
      </c>
      <c r="AN6" s="4">
        <v>103.02553122834358</v>
      </c>
      <c r="AO6" s="4">
        <v>77.176990958103673</v>
      </c>
      <c r="AP6" s="4">
        <v>112.53853732409291</v>
      </c>
      <c r="AQ6" s="4">
        <v>35.912077123148983</v>
      </c>
      <c r="AR6" s="4">
        <v>73.89911929543635</v>
      </c>
      <c r="AS6" s="4">
        <v>7.8704987507181903</v>
      </c>
      <c r="AT6" s="4">
        <v>0.63014401526967101</v>
      </c>
      <c r="AU6" s="4">
        <v>63.014401526967092</v>
      </c>
      <c r="AV6" s="4">
        <v>1.1088518575141417</v>
      </c>
      <c r="AW6" s="4">
        <v>0.68529410041302041</v>
      </c>
      <c r="AX6" s="4">
        <v>110.88518575141417</v>
      </c>
      <c r="AY6" s="4">
        <v>0.68529410041301797</v>
      </c>
      <c r="AZ6" s="4">
        <v>1.0892044671170442</v>
      </c>
      <c r="BA6" s="4">
        <v>4.3568178684681769</v>
      </c>
      <c r="BB6" s="4">
        <v>77.312129040092557</v>
      </c>
      <c r="BC6" s="4">
        <v>80.257464759261978</v>
      </c>
      <c r="BD6" s="4">
        <v>4.0871520820695491</v>
      </c>
      <c r="BE6" s="4">
        <v>2.6008819181051024</v>
      </c>
      <c r="BF6" s="4">
        <v>10.40352767242041</v>
      </c>
      <c r="BG6" s="4">
        <v>4.3461013680224667</v>
      </c>
      <c r="BH6" s="4">
        <v>0.80673710777583452</v>
      </c>
      <c r="BI6" s="4">
        <v>3.2269484311033381</v>
      </c>
      <c r="BJ6" s="4">
        <v>4.3027009103653659</v>
      </c>
      <c r="BK6" s="4">
        <v>2.0631214340830639</v>
      </c>
      <c r="BL6" s="4">
        <v>-0.46180689005442238</v>
      </c>
      <c r="BM6" s="4">
        <v>4.1433632959336686</v>
      </c>
      <c r="BN6" s="4">
        <v>0.10332511740219978</v>
      </c>
      <c r="BO6" s="4">
        <v>0.68295663333235312</v>
      </c>
      <c r="BP6" s="4">
        <v>4.7084953033902908</v>
      </c>
      <c r="BQ6" s="4">
        <v>0.68295663333231005</v>
      </c>
      <c r="BR6" s="4">
        <v>4.4152196020296453</v>
      </c>
      <c r="BS6" s="4">
        <v>4.4194820719661951</v>
      </c>
      <c r="BT6" s="4">
        <v>4.3478508519532255</v>
      </c>
      <c r="BU6" s="4">
        <v>14.264598474169924</v>
      </c>
      <c r="BV6" s="4">
        <v>14.743876178062036</v>
      </c>
      <c r="BW6" s="4">
        <v>4.4259238957110645</v>
      </c>
      <c r="BX6" s="4">
        <v>14.943608830688769</v>
      </c>
      <c r="BY6" s="4">
        <v>17.166067879203528</v>
      </c>
      <c r="BZ6" s="4">
        <v>4.3852397764911473</v>
      </c>
      <c r="CA6" s="4">
        <v>10.130652379162113</v>
      </c>
      <c r="CB6" s="4">
        <v>9.3041728955997787</v>
      </c>
      <c r="CC6" s="4">
        <v>9.6513746752700005</v>
      </c>
      <c r="CD6" s="4">
        <v>8.8760608636579832</v>
      </c>
      <c r="CE6" s="57">
        <v>8.1110564295671477</v>
      </c>
      <c r="CF6" s="4">
        <v>8.637128146397524</v>
      </c>
      <c r="CG6" s="4">
        <v>3.7146491828623285</v>
      </c>
    </row>
    <row r="7" spans="1:85">
      <c r="A7" s="4" t="s">
        <v>6</v>
      </c>
      <c r="B7" s="4">
        <v>9.9499999999999993</v>
      </c>
      <c r="C7" s="4">
        <v>65.72</v>
      </c>
      <c r="D7" s="4">
        <v>73.319999999999993</v>
      </c>
      <c r="E7" s="4">
        <v>83.38</v>
      </c>
      <c r="F7" s="24">
        <v>83.749763625434397</v>
      </c>
      <c r="G7" s="4">
        <v>16.03</v>
      </c>
      <c r="H7" s="4">
        <v>9.5399999999999991</v>
      </c>
      <c r="I7" s="4">
        <v>1596895.50725</v>
      </c>
      <c r="J7" s="4">
        <v>15795.944906356914</v>
      </c>
      <c r="K7" s="4">
        <v>85.17</v>
      </c>
      <c r="L7" s="4">
        <v>6.27</v>
      </c>
      <c r="M7" s="4">
        <v>3.32</v>
      </c>
      <c r="N7" s="4">
        <v>2033050</v>
      </c>
      <c r="O7" s="4">
        <v>20228847.5</v>
      </c>
      <c r="P7" s="4">
        <v>7209.3460330068574</v>
      </c>
      <c r="Q7" s="4">
        <v>101095.28215734319</v>
      </c>
      <c r="R7" s="4">
        <v>37604.789365235687</v>
      </c>
      <c r="S7" s="4">
        <v>282002</v>
      </c>
      <c r="T7" s="4"/>
      <c r="U7" s="4">
        <v>2572033.7225000001</v>
      </c>
      <c r="V7" s="4">
        <v>25441.679053795262</v>
      </c>
      <c r="W7" s="4">
        <v>1601584.8472500001</v>
      </c>
      <c r="X7" s="4">
        <v>3148125</v>
      </c>
      <c r="Y7" s="4">
        <v>31323843.749999996</v>
      </c>
      <c r="Z7" s="4">
        <v>11163.484656137191</v>
      </c>
      <c r="AA7" s="4">
        <v>32988.1</v>
      </c>
      <c r="AB7" s="4">
        <v>328231.59499999997</v>
      </c>
      <c r="AC7" s="4">
        <v>3246.7548237230812</v>
      </c>
      <c r="AD7" s="4">
        <v>5381.662428165967</v>
      </c>
      <c r="AE7" s="4">
        <v>39.184201531570046</v>
      </c>
      <c r="AF7" s="4">
        <v>4.0075000000000003</v>
      </c>
      <c r="AG7" s="4">
        <v>1.5674999999999999</v>
      </c>
      <c r="AH7" s="4">
        <v>2.3849999999999998</v>
      </c>
      <c r="AI7" s="4">
        <v>0.83</v>
      </c>
      <c r="AJ7" s="4">
        <v>123.70311728700622</v>
      </c>
      <c r="AK7" s="4">
        <v>60.990743916254708</v>
      </c>
      <c r="AL7" s="4">
        <v>224.11962719773697</v>
      </c>
      <c r="AM7" s="4">
        <v>14.357346620634527</v>
      </c>
      <c r="AN7" s="4">
        <v>103.88064313753883</v>
      </c>
      <c r="AO7" s="4">
        <v>77.817559983055929</v>
      </c>
      <c r="AP7" s="4">
        <v>116.27481676325279</v>
      </c>
      <c r="AQ7" s="4">
        <v>37.104358083637528</v>
      </c>
      <c r="AR7" s="4">
        <v>79.663730984787833</v>
      </c>
      <c r="AS7" s="4">
        <v>8.3555889446213811</v>
      </c>
      <c r="AT7" s="4">
        <v>0.66898230141083914</v>
      </c>
      <c r="AU7" s="4">
        <v>66.898230141083928</v>
      </c>
      <c r="AV7" s="4">
        <v>1.1156421180766889</v>
      </c>
      <c r="AW7" s="4">
        <v>0.61236859698912194</v>
      </c>
      <c r="AX7" s="4">
        <v>111.56421180766888</v>
      </c>
      <c r="AY7" s="4">
        <v>0.61236859698911883</v>
      </c>
      <c r="AZ7" s="4">
        <v>9.5471903982558004E-2</v>
      </c>
      <c r="BA7" s="4">
        <v>0.38188761593023202</v>
      </c>
      <c r="BB7" s="4">
        <v>78.793016685039333</v>
      </c>
      <c r="BC7" s="4">
        <v>81.027666999623875</v>
      </c>
      <c r="BD7" s="4">
        <v>4.1107221135819811</v>
      </c>
      <c r="BE7" s="4">
        <v>2.3570031512432088</v>
      </c>
      <c r="BF7" s="4">
        <v>9.4280126049728352</v>
      </c>
      <c r="BG7" s="4">
        <v>4.3543671124394994</v>
      </c>
      <c r="BH7" s="4">
        <v>0.82657444170326499</v>
      </c>
      <c r="BI7" s="4">
        <v>3.30629776681306</v>
      </c>
      <c r="BJ7" s="4">
        <v>4.3778144130211061</v>
      </c>
      <c r="BK7" s="4">
        <v>2.1229306496434051</v>
      </c>
      <c r="BL7" s="4">
        <v>-0.40199767449408147</v>
      </c>
      <c r="BM7" s="4">
        <v>4.2031725114940102</v>
      </c>
      <c r="BN7" s="4">
        <v>0.10943012980243685</v>
      </c>
      <c r="BO7" s="4">
        <v>0.61050124002370731</v>
      </c>
      <c r="BP7" s="4">
        <v>4.7146003157905279</v>
      </c>
      <c r="BQ7" s="4">
        <v>0.61050124002370865</v>
      </c>
      <c r="BR7" s="4">
        <v>4.4234084724526506</v>
      </c>
      <c r="BS7" s="4">
        <v>4.4278333483183197</v>
      </c>
      <c r="BT7" s="4">
        <v>4.3668243721885514</v>
      </c>
      <c r="BU7" s="4">
        <v>14.28357199440525</v>
      </c>
      <c r="BV7" s="4">
        <v>14.760207475645606</v>
      </c>
      <c r="BW7" s="4">
        <v>4.4446492591529898</v>
      </c>
      <c r="BX7" s="4">
        <v>14.962317595482052</v>
      </c>
      <c r="BY7" s="4">
        <v>17.259890146652552</v>
      </c>
      <c r="BZ7" s="4">
        <v>4.3947906642479957</v>
      </c>
      <c r="CA7" s="4">
        <v>10.144144015818386</v>
      </c>
      <c r="CB7" s="4">
        <v>9.3204034323705063</v>
      </c>
      <c r="CC7" s="4">
        <v>9.6675085345780278</v>
      </c>
      <c r="CD7" s="4">
        <v>8.8831335233922761</v>
      </c>
      <c r="CE7" s="57">
        <v>8.0854112606972901</v>
      </c>
      <c r="CF7" s="4">
        <v>8.590752606942532</v>
      </c>
      <c r="CG7" s="4">
        <v>3.668273643407336</v>
      </c>
    </row>
    <row r="8" spans="1:85">
      <c r="A8" s="4" t="s">
        <v>7</v>
      </c>
      <c r="B8" s="4">
        <v>9.4</v>
      </c>
      <c r="C8" s="4">
        <v>66.849999999999994</v>
      </c>
      <c r="D8" s="4">
        <v>73.39</v>
      </c>
      <c r="E8" s="4">
        <v>83.96</v>
      </c>
      <c r="F8" s="24">
        <v>84.168578438611803</v>
      </c>
      <c r="G8" s="4">
        <v>16.170000000000002</v>
      </c>
      <c r="H8" s="4">
        <v>9.0299999999999994</v>
      </c>
      <c r="I8" s="4">
        <v>1617562.9257499999</v>
      </c>
      <c r="J8" s="4">
        <v>15955.008864239277</v>
      </c>
      <c r="K8" s="4">
        <v>85.28</v>
      </c>
      <c r="L8" s="4">
        <v>6.52</v>
      </c>
      <c r="M8" s="4">
        <v>3.5</v>
      </c>
      <c r="N8" s="4">
        <v>2052825</v>
      </c>
      <c r="O8" s="4">
        <v>19296555</v>
      </c>
      <c r="P8" s="4">
        <v>7259.7243686542724</v>
      </c>
      <c r="Q8" s="4">
        <v>101382.76572039524</v>
      </c>
      <c r="R8" s="4">
        <v>37891.820096774056</v>
      </c>
      <c r="S8" s="4">
        <v>282769</v>
      </c>
      <c r="T8" s="4"/>
      <c r="U8" s="4">
        <v>2587357.2949999999</v>
      </c>
      <c r="V8" s="4">
        <v>25520.681711679714</v>
      </c>
      <c r="W8" s="4">
        <v>1646592.0047500001</v>
      </c>
      <c r="X8" s="4">
        <v>3151925</v>
      </c>
      <c r="Y8" s="4">
        <v>29628095</v>
      </c>
      <c r="Z8" s="4">
        <v>11146.642665921654</v>
      </c>
      <c r="AA8" s="4">
        <v>34120.800000000003</v>
      </c>
      <c r="AB8" s="4">
        <v>320735.52</v>
      </c>
      <c r="AC8" s="4">
        <v>3163.6098869561361</v>
      </c>
      <c r="AD8" s="4">
        <v>5142.6617150290394</v>
      </c>
      <c r="AE8" s="4">
        <v>37.444023243773231</v>
      </c>
      <c r="AF8" s="4">
        <v>4.0425000000000004</v>
      </c>
      <c r="AG8" s="4">
        <v>1.63</v>
      </c>
      <c r="AH8" s="4">
        <v>2.2574999999999998</v>
      </c>
      <c r="AI8" s="4">
        <v>0.875</v>
      </c>
      <c r="AJ8" s="4">
        <v>126.49571515976039</v>
      </c>
      <c r="AK8" s="4">
        <v>62.36760996016416</v>
      </c>
      <c r="AL8" s="4">
        <v>244.35762953369263</v>
      </c>
      <c r="AM8" s="4">
        <v>15.653815020477824</v>
      </c>
      <c r="AN8" s="4">
        <v>104.78959876499229</v>
      </c>
      <c r="AO8" s="4">
        <v>78.498463632907672</v>
      </c>
      <c r="AP8" s="4">
        <v>120.34443534996663</v>
      </c>
      <c r="AQ8" s="4">
        <v>38.403010616564835</v>
      </c>
      <c r="AR8" s="4">
        <v>75.260208166533232</v>
      </c>
      <c r="AS8" s="4">
        <v>7.7870007466013638</v>
      </c>
      <c r="AT8" s="4">
        <v>0.62345882678954068</v>
      </c>
      <c r="AU8" s="4">
        <v>62.345882678954069</v>
      </c>
      <c r="AV8" s="4">
        <v>1.0978309648466718</v>
      </c>
      <c r="AW8" s="4">
        <v>-1.596493440093735</v>
      </c>
      <c r="AX8" s="4">
        <v>109.78309648466717</v>
      </c>
      <c r="AY8" s="4">
        <v>-1.5964934400937354</v>
      </c>
      <c r="AZ8" s="4">
        <v>0.61316255620658122</v>
      </c>
      <c r="BA8" s="4">
        <v>2.4526502248263249</v>
      </c>
      <c r="BB8" s="4">
        <v>79.812775487862638</v>
      </c>
      <c r="BC8" s="4">
        <v>81.815804091637119</v>
      </c>
      <c r="BD8" s="4">
        <v>4.1330460694601001</v>
      </c>
      <c r="BE8" s="4">
        <v>2.2323955878118973</v>
      </c>
      <c r="BF8" s="4">
        <v>8.9295823512475891</v>
      </c>
      <c r="BG8" s="4">
        <v>4.3630790530415213</v>
      </c>
      <c r="BH8" s="4">
        <v>0.87119406020219614</v>
      </c>
      <c r="BI8" s="4">
        <v>3.4847762408087846</v>
      </c>
      <c r="BJ8" s="4">
        <v>4.320951551126563</v>
      </c>
      <c r="BK8" s="4">
        <v>2.0524557724727646</v>
      </c>
      <c r="BL8" s="4">
        <v>-0.47247255166472185</v>
      </c>
      <c r="BM8" s="4">
        <v>4.1326976343233692</v>
      </c>
      <c r="BN8" s="4">
        <v>9.3336383009019336E-2</v>
      </c>
      <c r="BO8" s="4">
        <v>-1.6093746793417518</v>
      </c>
      <c r="BP8" s="4">
        <v>4.6985065689971108</v>
      </c>
      <c r="BQ8" s="4">
        <v>-1.6093746793417019</v>
      </c>
      <c r="BR8" s="4">
        <v>4.4303404949524321</v>
      </c>
      <c r="BS8" s="4">
        <v>4.4328216739114632</v>
      </c>
      <c r="BT8" s="4">
        <v>4.3796835854749778</v>
      </c>
      <c r="BU8" s="4">
        <v>14.296431207691677</v>
      </c>
      <c r="BV8" s="4">
        <v>14.766147563344029</v>
      </c>
      <c r="BW8" s="4">
        <v>4.445939960417534</v>
      </c>
      <c r="BX8" s="4">
        <v>14.963523935260572</v>
      </c>
      <c r="BY8" s="4">
        <v>17.204233624536531</v>
      </c>
      <c r="BZ8" s="4">
        <v>4.4044704290014449</v>
      </c>
      <c r="CA8" s="4">
        <v>10.147244449942059</v>
      </c>
      <c r="CB8" s="4">
        <v>9.3188936253513255</v>
      </c>
      <c r="CC8" s="4">
        <v>9.6775280942897055</v>
      </c>
      <c r="CD8" s="4">
        <v>8.8900971413480239</v>
      </c>
      <c r="CE8" s="57">
        <v>8.0594690238635849</v>
      </c>
      <c r="CF8" s="4">
        <v>8.5453260678054566</v>
      </c>
      <c r="CG8" s="4">
        <v>3.6228471042702615</v>
      </c>
    </row>
    <row r="9" spans="1:85">
      <c r="A9" s="4" t="s">
        <v>8</v>
      </c>
      <c r="B9" s="4">
        <v>9.57</v>
      </c>
      <c r="C9" s="4">
        <v>66.349999999999994</v>
      </c>
      <c r="D9" s="4">
        <v>73.84</v>
      </c>
      <c r="E9" s="4">
        <v>85.02</v>
      </c>
      <c r="F9" s="24">
        <v>84.022627843340103</v>
      </c>
      <c r="G9" s="4">
        <v>18.13</v>
      </c>
      <c r="H9" s="4">
        <v>8.91</v>
      </c>
      <c r="I9" s="4">
        <v>1624050.1042500001</v>
      </c>
      <c r="J9" s="4">
        <v>15973.572079030975</v>
      </c>
      <c r="K9" s="4">
        <v>85.76</v>
      </c>
      <c r="L9" s="4">
        <v>6.47</v>
      </c>
      <c r="M9" s="4">
        <v>3.42</v>
      </c>
      <c r="N9" s="4">
        <v>2071100</v>
      </c>
      <c r="O9" s="4">
        <v>19820427</v>
      </c>
      <c r="P9" s="4">
        <v>7305.0035623840458</v>
      </c>
      <c r="Q9" s="4">
        <v>101671.06619701821</v>
      </c>
      <c r="R9" s="4">
        <v>38181.100755266802</v>
      </c>
      <c r="S9" s="4">
        <v>283518</v>
      </c>
      <c r="T9" s="4"/>
      <c r="U9" s="4">
        <v>2578136.7650000001</v>
      </c>
      <c r="V9" s="4">
        <v>25357.624951075915</v>
      </c>
      <c r="W9" s="4">
        <v>1666157.0607499999</v>
      </c>
      <c r="X9" s="4">
        <v>3169825</v>
      </c>
      <c r="Y9" s="4">
        <v>30335225.25</v>
      </c>
      <c r="Z9" s="4">
        <v>11180.330702107098</v>
      </c>
      <c r="AA9" s="4">
        <v>35520.199999999997</v>
      </c>
      <c r="AB9" s="4">
        <v>339928.31399999995</v>
      </c>
      <c r="AC9" s="4">
        <v>3343.4125038217539</v>
      </c>
      <c r="AD9" s="4">
        <v>5331.6360853241167</v>
      </c>
      <c r="AE9" s="4">
        <v>38.819956778955472</v>
      </c>
      <c r="AF9" s="4">
        <v>4.5324999999999998</v>
      </c>
      <c r="AG9" s="4">
        <v>1.6174999999999999</v>
      </c>
      <c r="AH9" s="4">
        <v>2.2275</v>
      </c>
      <c r="AI9" s="4">
        <v>0.85499999999999998</v>
      </c>
      <c r="AJ9" s="4">
        <v>129.31340721494405</v>
      </c>
      <c r="AK9" s="4">
        <v>63.756848472026817</v>
      </c>
      <c r="AL9" s="4">
        <v>266.12989432514462</v>
      </c>
      <c r="AM9" s="4">
        <v>17.048569938802398</v>
      </c>
      <c r="AN9" s="4">
        <v>105.68554983443298</v>
      </c>
      <c r="AO9" s="4">
        <v>79.169625496969033</v>
      </c>
      <c r="AP9" s="4">
        <v>124.46021503893549</v>
      </c>
      <c r="AQ9" s="4">
        <v>39.716393579651353</v>
      </c>
      <c r="AR9" s="4">
        <v>76.621297037630114</v>
      </c>
      <c r="AS9" s="4">
        <v>7.8213909423511065</v>
      </c>
      <c r="AT9" s="4">
        <v>0.6262122451842359</v>
      </c>
      <c r="AU9" s="4">
        <v>62.621224518423602</v>
      </c>
      <c r="AV9" s="4">
        <v>1.112886209495102</v>
      </c>
      <c r="AW9" s="4">
        <v>1.3713627261855297</v>
      </c>
      <c r="AX9" s="4">
        <v>111.2886209495102</v>
      </c>
      <c r="AY9" s="4">
        <v>1.3713627261855412</v>
      </c>
      <c r="AZ9" s="4">
        <v>0.17605633802815213</v>
      </c>
      <c r="BA9" s="4">
        <v>0.7042253521126085</v>
      </c>
      <c r="BB9" s="4">
        <v>80.132861781216661</v>
      </c>
      <c r="BC9" s="4">
        <v>82.544158344812473</v>
      </c>
      <c r="BD9" s="4">
        <v>4.1550766052808523</v>
      </c>
      <c r="BE9" s="4">
        <v>2.2030535820752206</v>
      </c>
      <c r="BF9" s="4">
        <v>8.8122143283008825</v>
      </c>
      <c r="BG9" s="4">
        <v>4.3715927088067259</v>
      </c>
      <c r="BH9" s="4">
        <v>0.85136557652045752</v>
      </c>
      <c r="BI9" s="4">
        <v>3.4054623060818301</v>
      </c>
      <c r="BJ9" s="4">
        <v>4.3388750673154677</v>
      </c>
      <c r="BK9" s="4">
        <v>2.0568624086061211</v>
      </c>
      <c r="BL9" s="4">
        <v>-0.46806591553136523</v>
      </c>
      <c r="BM9" s="4">
        <v>4.1371042704567262</v>
      </c>
      <c r="BN9" s="4">
        <v>0.10695682941638042</v>
      </c>
      <c r="BO9" s="4">
        <v>1.3620446407361084</v>
      </c>
      <c r="BP9" s="4">
        <v>4.7121270154044721</v>
      </c>
      <c r="BQ9" s="4">
        <v>1.3620446407361264</v>
      </c>
      <c r="BR9" s="4">
        <v>4.4428865229306442</v>
      </c>
      <c r="BS9" s="4">
        <v>4.4310861416546636</v>
      </c>
      <c r="BT9" s="4">
        <v>4.3836860293818267</v>
      </c>
      <c r="BU9" s="4">
        <v>14.300433651598526</v>
      </c>
      <c r="BV9" s="4">
        <v>14.762577511888709</v>
      </c>
      <c r="BW9" s="4">
        <v>4.4515526973224917</v>
      </c>
      <c r="BX9" s="4">
        <v>14.96918693928229</v>
      </c>
      <c r="BY9" s="4">
        <v>17.227820144747152</v>
      </c>
      <c r="BZ9" s="4">
        <v>4.4133334028084166</v>
      </c>
      <c r="CA9" s="4">
        <v>10.140834750816673</v>
      </c>
      <c r="CB9" s="4">
        <v>9.3219113260665267</v>
      </c>
      <c r="CC9" s="4">
        <v>9.6786908905264877</v>
      </c>
      <c r="CD9" s="4">
        <v>8.8963148118484785</v>
      </c>
      <c r="CE9" s="57">
        <v>8.1147472721137106</v>
      </c>
      <c r="CF9" s="4">
        <v>8.581413427904895</v>
      </c>
      <c r="CG9" s="4">
        <v>3.6589344643696999</v>
      </c>
    </row>
    <row r="10" spans="1:85">
      <c r="A10" s="4" t="s">
        <v>9</v>
      </c>
      <c r="B10" s="4">
        <v>9.5299999999999994</v>
      </c>
      <c r="C10" s="4">
        <v>65.489999999999995</v>
      </c>
      <c r="D10" s="4">
        <v>73.97</v>
      </c>
      <c r="E10" s="4">
        <v>82.76</v>
      </c>
      <c r="F10" s="24">
        <v>83.255533886428907</v>
      </c>
      <c r="G10" s="4">
        <v>18</v>
      </c>
      <c r="H10" s="4">
        <v>7.45</v>
      </c>
      <c r="I10" s="4">
        <v>1627515.6425000001</v>
      </c>
      <c r="J10" s="4">
        <v>15962.265775432294</v>
      </c>
      <c r="K10" s="4">
        <v>85.52</v>
      </c>
      <c r="L10" s="4">
        <v>5.59</v>
      </c>
      <c r="M10" s="4">
        <v>3.39</v>
      </c>
      <c r="N10" s="4">
        <v>2079850</v>
      </c>
      <c r="O10" s="4">
        <v>19820970.5</v>
      </c>
      <c r="P10" s="4">
        <v>7319.0601367496101</v>
      </c>
      <c r="Q10" s="4">
        <v>101960.1894491024</v>
      </c>
      <c r="R10" s="4">
        <v>38472.67771961783</v>
      </c>
      <c r="S10" s="4">
        <v>284169</v>
      </c>
      <c r="T10" s="4"/>
      <c r="U10" s="4">
        <v>2562724.6850000001</v>
      </c>
      <c r="V10" s="4">
        <v>25134.561821104591</v>
      </c>
      <c r="W10" s="4">
        <v>1667152.92175</v>
      </c>
      <c r="X10" s="4">
        <v>3160825</v>
      </c>
      <c r="Y10" s="4">
        <v>30122662.249999996</v>
      </c>
      <c r="Z10" s="4">
        <v>11123.04649697891</v>
      </c>
      <c r="AA10" s="4">
        <v>40243.9</v>
      </c>
      <c r="AB10" s="4">
        <v>383524.36699999997</v>
      </c>
      <c r="AC10" s="4">
        <v>3761.5109296305482</v>
      </c>
      <c r="AD10" s="4">
        <v>5905.4335826411834</v>
      </c>
      <c r="AE10" s="4">
        <v>42.997810197540254</v>
      </c>
      <c r="AF10" s="4">
        <v>4.5</v>
      </c>
      <c r="AG10" s="4">
        <v>1.3975</v>
      </c>
      <c r="AH10" s="4">
        <v>1.8625</v>
      </c>
      <c r="AI10" s="4">
        <v>0.84750000000000003</v>
      </c>
      <c r="AJ10" s="4">
        <v>131.72186942432236</v>
      </c>
      <c r="AK10" s="4">
        <v>64.944319774818311</v>
      </c>
      <c r="AL10" s="4">
        <v>285.95657145236788</v>
      </c>
      <c r="AM10" s="4">
        <v>18.318688399243175</v>
      </c>
      <c r="AN10" s="4">
        <v>106.5812348692798</v>
      </c>
      <c r="AO10" s="4">
        <v>79.840588073055841</v>
      </c>
      <c r="AP10" s="4">
        <v>128.67941632875539</v>
      </c>
      <c r="AQ10" s="4">
        <v>41.062779322001539</v>
      </c>
      <c r="AR10" s="4">
        <v>76.301040832666118</v>
      </c>
      <c r="AS10" s="4">
        <v>7.7110898345380186</v>
      </c>
      <c r="AT10" s="4">
        <v>0.61738109163635047</v>
      </c>
      <c r="AU10" s="4">
        <v>61.738109163635052</v>
      </c>
      <c r="AV10" s="4">
        <v>1.129485417621011</v>
      </c>
      <c r="AW10" s="4">
        <v>1.4915458547590206</v>
      </c>
      <c r="AX10" s="4">
        <v>112.9485417621011</v>
      </c>
      <c r="AY10" s="4">
        <v>1.4915458547590197</v>
      </c>
      <c r="AZ10" s="4">
        <v>0.24334189536299178</v>
      </c>
      <c r="BA10" s="4">
        <v>0.97336758145196711</v>
      </c>
      <c r="BB10" s="4">
        <v>80.30385619626459</v>
      </c>
      <c r="BC10" s="4">
        <v>82.892891571367016</v>
      </c>
      <c r="BD10" s="4">
        <v>4.1735302839390993</v>
      </c>
      <c r="BE10" s="4">
        <v>1.8453678658246986</v>
      </c>
      <c r="BF10" s="4">
        <v>7.3814714632987943</v>
      </c>
      <c r="BG10" s="4">
        <v>4.3800319976205691</v>
      </c>
      <c r="BH10" s="4">
        <v>0.84392888138431488</v>
      </c>
      <c r="BI10" s="4">
        <v>3.3757155255372595</v>
      </c>
      <c r="BJ10" s="4">
        <v>4.334686579516716</v>
      </c>
      <c r="BK10" s="4">
        <v>2.0426595309629656</v>
      </c>
      <c r="BL10" s="4">
        <v>-0.4822687931745207</v>
      </c>
      <c r="BM10" s="4">
        <v>4.1229013928135707</v>
      </c>
      <c r="BN10" s="4">
        <v>0.12176214636981417</v>
      </c>
      <c r="BO10" s="4">
        <v>1.4805316953433747</v>
      </c>
      <c r="BP10" s="4">
        <v>4.7269323323579053</v>
      </c>
      <c r="BQ10" s="4">
        <v>1.4805316953433234</v>
      </c>
      <c r="BR10" s="4">
        <v>4.4159448528773426</v>
      </c>
      <c r="BS10" s="4">
        <v>4.4219145997615712</v>
      </c>
      <c r="BT10" s="4">
        <v>4.3858176421691013</v>
      </c>
      <c r="BU10" s="4">
        <v>14.3025652643858</v>
      </c>
      <c r="BV10" s="4">
        <v>14.756581580536183</v>
      </c>
      <c r="BW10" s="4">
        <v>4.4487502667167895</v>
      </c>
      <c r="BX10" s="4">
        <v>14.966343627438066</v>
      </c>
      <c r="BY10" s="4">
        <v>17.220788345104179</v>
      </c>
      <c r="BZ10" s="4">
        <v>4.4175493114366207</v>
      </c>
      <c r="CA10" s="4">
        <v>10.131999142957197</v>
      </c>
      <c r="CB10" s="4">
        <v>9.316774495838521</v>
      </c>
      <c r="CC10" s="4">
        <v>9.6779828268068151</v>
      </c>
      <c r="CD10" s="4">
        <v>8.8982372020929006</v>
      </c>
      <c r="CE10" s="57">
        <v>8.2325759986535179</v>
      </c>
      <c r="CF10" s="4">
        <v>8.6836281522934051</v>
      </c>
      <c r="CG10" s="4">
        <v>3.7611491887582091</v>
      </c>
    </row>
    <row r="11" spans="1:85">
      <c r="A11" s="4" t="s">
        <v>10</v>
      </c>
      <c r="B11" s="4">
        <v>9.06</v>
      </c>
      <c r="C11" s="4">
        <v>65.38</v>
      </c>
      <c r="D11" s="4">
        <v>74.150000000000006</v>
      </c>
      <c r="E11" s="4">
        <v>82.91</v>
      </c>
      <c r="F11" s="24">
        <v>83.138353113511101</v>
      </c>
      <c r="G11" s="4">
        <v>14.03</v>
      </c>
      <c r="H11" s="4">
        <v>6.87</v>
      </c>
      <c r="I11" s="4">
        <v>1635051.29675</v>
      </c>
      <c r="J11" s="4">
        <v>15990.700802945759</v>
      </c>
      <c r="K11" s="4">
        <v>85.97</v>
      </c>
      <c r="L11" s="4">
        <v>4.32</v>
      </c>
      <c r="M11" s="4">
        <v>3.37</v>
      </c>
      <c r="N11" s="4">
        <v>2085200</v>
      </c>
      <c r="O11" s="4">
        <v>18891912</v>
      </c>
      <c r="P11" s="4">
        <v>7320.6524410366592</v>
      </c>
      <c r="Q11" s="4">
        <v>102250.13380581766</v>
      </c>
      <c r="R11" s="4">
        <v>38766.202121056114</v>
      </c>
      <c r="S11" s="4">
        <v>284838</v>
      </c>
      <c r="T11" s="4"/>
      <c r="U11" s="4">
        <v>2553968.42</v>
      </c>
      <c r="V11" s="4">
        <v>24977.653573052718</v>
      </c>
      <c r="W11" s="4">
        <v>1683728.844</v>
      </c>
      <c r="X11" s="4">
        <v>3177575</v>
      </c>
      <c r="Y11" s="4">
        <v>28788829.5</v>
      </c>
      <c r="Z11" s="4">
        <v>11155.727115061894</v>
      </c>
      <c r="AA11" s="4">
        <v>40767.699999999997</v>
      </c>
      <c r="AB11" s="4">
        <v>369355.36200000002</v>
      </c>
      <c r="AC11" s="4">
        <v>3612.2726519012635</v>
      </c>
      <c r="AD11" s="4">
        <v>5591.2325808674786</v>
      </c>
      <c r="AE11" s="4">
        <v>40.710094173122535</v>
      </c>
      <c r="AF11" s="4">
        <v>3.5074999999999998</v>
      </c>
      <c r="AG11" s="4">
        <v>1.08</v>
      </c>
      <c r="AH11" s="4">
        <v>1.7175</v>
      </c>
      <c r="AI11" s="4">
        <v>0.84250000000000003</v>
      </c>
      <c r="AJ11" s="4">
        <v>133.9841925316851</v>
      </c>
      <c r="AK11" s="4">
        <v>66.059738466950805</v>
      </c>
      <c r="AL11" s="4">
        <v>305.60178791114555</v>
      </c>
      <c r="AM11" s="4">
        <v>19.577182292271178</v>
      </c>
      <c r="AN11" s="4">
        <v>107.47918177305347</v>
      </c>
      <c r="AO11" s="4">
        <v>80.51324502757133</v>
      </c>
      <c r="AP11" s="4">
        <v>133.01591265903446</v>
      </c>
      <c r="AQ11" s="4">
        <v>42.446594985152984</v>
      </c>
      <c r="AR11" s="4">
        <v>72.538030424339468</v>
      </c>
      <c r="AS11" s="4">
        <v>7.2677333681253904</v>
      </c>
      <c r="AT11" s="4">
        <v>0.58188417679146431</v>
      </c>
      <c r="AU11" s="4">
        <v>58.188417679146433</v>
      </c>
      <c r="AV11" s="4">
        <v>1.1341388803915573</v>
      </c>
      <c r="AW11" s="4">
        <v>0.411998481604813</v>
      </c>
      <c r="AX11" s="4">
        <v>113.41388803915574</v>
      </c>
      <c r="AY11" s="4">
        <v>0.41199848160481373</v>
      </c>
      <c r="AZ11" s="4">
        <v>-0.45853000674309641</v>
      </c>
      <c r="BA11" s="4">
        <v>-1.8341200269723856</v>
      </c>
      <c r="BB11" s="4">
        <v>80.675675722562488</v>
      </c>
      <c r="BC11" s="4">
        <v>83.106117029888921</v>
      </c>
      <c r="BD11" s="4">
        <v>4.1905594609319605</v>
      </c>
      <c r="BE11" s="4">
        <v>1.7029176992861217</v>
      </c>
      <c r="BF11" s="4">
        <v>6.8116707971444868</v>
      </c>
      <c r="BG11" s="4">
        <v>4.3884217053941921</v>
      </c>
      <c r="BH11" s="4">
        <v>0.8389707773623023</v>
      </c>
      <c r="BI11" s="4">
        <v>3.3558831094492092</v>
      </c>
      <c r="BJ11" s="4">
        <v>4.284110981905493</v>
      </c>
      <c r="BK11" s="4">
        <v>1.9834444641325046</v>
      </c>
      <c r="BL11" s="4">
        <v>-0.54148386000498183</v>
      </c>
      <c r="BM11" s="4">
        <v>4.0636863259831095</v>
      </c>
      <c r="BN11" s="4">
        <v>0.12587366728787677</v>
      </c>
      <c r="BO11" s="4">
        <v>0.41115209180626056</v>
      </c>
      <c r="BP11" s="4">
        <v>4.7310438532759678</v>
      </c>
      <c r="BQ11" s="4">
        <v>0.4111520918062439</v>
      </c>
      <c r="BR11" s="4">
        <v>4.417755682128127</v>
      </c>
      <c r="BS11" s="4">
        <v>4.4205061250344944</v>
      </c>
      <c r="BT11" s="4">
        <v>4.3904371137636549</v>
      </c>
      <c r="BU11" s="4">
        <v>14.307184735980353</v>
      </c>
      <c r="BV11" s="4">
        <v>14.753158950580399</v>
      </c>
      <c r="BW11" s="4">
        <v>4.4539983981863527</v>
      </c>
      <c r="BX11" s="4">
        <v>14.97162888522903</v>
      </c>
      <c r="BY11" s="4">
        <v>17.175498005283917</v>
      </c>
      <c r="BZ11" s="4">
        <v>4.4201183096202623</v>
      </c>
      <c r="CA11" s="4">
        <v>10.12573684704399</v>
      </c>
      <c r="CB11" s="4">
        <v>9.3197082876255024</v>
      </c>
      <c r="CC11" s="4">
        <v>9.6797626324439445</v>
      </c>
      <c r="CD11" s="4">
        <v>8.8984547342725602</v>
      </c>
      <c r="CE11" s="57">
        <v>8.1920923967105228</v>
      </c>
      <c r="CF11" s="4">
        <v>8.6289550393149703</v>
      </c>
      <c r="CG11" s="4">
        <v>3.7064760757797761</v>
      </c>
    </row>
    <row r="12" spans="1:85">
      <c r="A12" s="4" t="s">
        <v>11</v>
      </c>
      <c r="B12" s="4">
        <v>9.52</v>
      </c>
      <c r="C12" s="4">
        <v>64.37</v>
      </c>
      <c r="D12" s="4">
        <v>73.81</v>
      </c>
      <c r="E12" s="4">
        <v>83.09</v>
      </c>
      <c r="F12" s="24">
        <v>83.387572473339901</v>
      </c>
      <c r="G12" s="4">
        <v>10.44</v>
      </c>
      <c r="H12" s="4">
        <v>5.97</v>
      </c>
      <c r="I12" s="4">
        <v>1640350.61675</v>
      </c>
      <c r="J12" s="4">
        <v>15997.037693920453</v>
      </c>
      <c r="K12" s="4">
        <v>85.7</v>
      </c>
      <c r="L12" s="4">
        <v>3.49</v>
      </c>
      <c r="M12" s="4">
        <v>2.69</v>
      </c>
      <c r="N12" s="4">
        <v>2092800</v>
      </c>
      <c r="O12" s="4">
        <v>19923456</v>
      </c>
      <c r="P12" s="4">
        <v>7328.1416325844584</v>
      </c>
      <c r="Q12" s="4">
        <v>102540.89839229436</v>
      </c>
      <c r="R12" s="4">
        <v>39062.019435577364</v>
      </c>
      <c r="S12" s="4">
        <v>285584</v>
      </c>
      <c r="T12" s="4"/>
      <c r="U12" s="4">
        <v>2561551.15</v>
      </c>
      <c r="V12" s="4">
        <v>24980.775379987241</v>
      </c>
      <c r="W12" s="4">
        <v>1704581.7607499999</v>
      </c>
      <c r="X12" s="4">
        <v>3167525</v>
      </c>
      <c r="Y12" s="4">
        <v>30154838</v>
      </c>
      <c r="Z12" s="4">
        <v>11091.395176200347</v>
      </c>
      <c r="AA12" s="4">
        <v>42814.400000000001</v>
      </c>
      <c r="AB12" s="4">
        <v>407593.08799999999</v>
      </c>
      <c r="AC12" s="4">
        <v>3974.9318992764884</v>
      </c>
      <c r="AD12" s="4">
        <v>6079.3340840683004</v>
      </c>
      <c r="AE12" s="4">
        <v>44.263990004489507</v>
      </c>
      <c r="AF12" s="4">
        <v>2.61</v>
      </c>
      <c r="AG12" s="4">
        <v>0.87250000000000005</v>
      </c>
      <c r="AH12" s="4">
        <v>1.4924999999999999</v>
      </c>
      <c r="AI12" s="4">
        <v>0.67249999999999999</v>
      </c>
      <c r="AJ12" s="4">
        <v>135.98390660522051</v>
      </c>
      <c r="AK12" s="4">
        <v>67.04568006357006</v>
      </c>
      <c r="AL12" s="4">
        <v>323.84621464944098</v>
      </c>
      <c r="AM12" s="4">
        <v>20.745940075119769</v>
      </c>
      <c r="AN12" s="4">
        <v>108.20197927047727</v>
      </c>
      <c r="AO12" s="4">
        <v>81.05469660038176</v>
      </c>
      <c r="AP12" s="4">
        <v>136.59404070956248</v>
      </c>
      <c r="AQ12" s="4">
        <v>43.588408390253605</v>
      </c>
      <c r="AR12" s="4">
        <v>76.220976781425136</v>
      </c>
      <c r="AS12" s="4">
        <v>7.5750349314894443</v>
      </c>
      <c r="AT12" s="4">
        <v>0.60648798490708122</v>
      </c>
      <c r="AU12" s="4">
        <v>60.648798490708117</v>
      </c>
      <c r="AV12" s="4">
        <v>1.1466521671586143</v>
      </c>
      <c r="AW12" s="4">
        <v>1.1033293173704459</v>
      </c>
      <c r="AX12" s="4">
        <v>114.66521671586143</v>
      </c>
      <c r="AY12" s="4">
        <v>1.1033293173704442</v>
      </c>
      <c r="AZ12" s="4">
        <v>-1.3277333694621363</v>
      </c>
      <c r="BA12" s="4">
        <v>-5.3109334778485451</v>
      </c>
      <c r="BB12" s="4">
        <v>80.937151446730823</v>
      </c>
      <c r="BC12" s="4">
        <v>83.409016746667731</v>
      </c>
      <c r="BD12" s="4">
        <v>4.2053741790699757</v>
      </c>
      <c r="BE12" s="4">
        <v>1.4814718138015159</v>
      </c>
      <c r="BF12" s="4">
        <v>5.9258872552060637</v>
      </c>
      <c r="BG12" s="4">
        <v>4.3951241934538654</v>
      </c>
      <c r="BH12" s="4">
        <v>0.67024880596733283</v>
      </c>
      <c r="BI12" s="4">
        <v>2.6809952238693313</v>
      </c>
      <c r="BJ12" s="4">
        <v>4.3336367106538791</v>
      </c>
      <c r="BK12" s="4">
        <v>2.0248579628025487</v>
      </c>
      <c r="BL12" s="4">
        <v>-0.50007036133493754</v>
      </c>
      <c r="BM12" s="4">
        <v>4.1050998246531538</v>
      </c>
      <c r="BN12" s="4">
        <v>0.13684653771743649</v>
      </c>
      <c r="BO12" s="4">
        <v>1.0972870429559718</v>
      </c>
      <c r="BP12" s="4">
        <v>4.742016723705528</v>
      </c>
      <c r="BQ12" s="4">
        <v>1.0972870429560189</v>
      </c>
      <c r="BR12" s="4">
        <v>4.4199243576768898</v>
      </c>
      <c r="BS12" s="4">
        <v>4.4234992871504097</v>
      </c>
      <c r="BT12" s="4">
        <v>4.3936729454349264</v>
      </c>
      <c r="BU12" s="4">
        <v>14.310420567651626</v>
      </c>
      <c r="BV12" s="4">
        <v>14.756123550930321</v>
      </c>
      <c r="BW12" s="4">
        <v>4.4508528256037341</v>
      </c>
      <c r="BX12" s="4">
        <v>14.96846108380611</v>
      </c>
      <c r="BY12" s="4">
        <v>17.221855932609383</v>
      </c>
      <c r="BZ12" s="4">
        <v>4.4237564179891908</v>
      </c>
      <c r="CA12" s="4">
        <v>10.125861823229352</v>
      </c>
      <c r="CB12" s="4">
        <v>9.3139248773189589</v>
      </c>
      <c r="CC12" s="4">
        <v>9.6801588399506571</v>
      </c>
      <c r="CD12" s="4">
        <v>8.8994772337578638</v>
      </c>
      <c r="CE12" s="57">
        <v>8.287762894684187</v>
      </c>
      <c r="CF12" s="4">
        <v>8.7126504433151801</v>
      </c>
      <c r="CG12" s="4">
        <v>3.790171479779985</v>
      </c>
    </row>
    <row r="13" spans="1:85">
      <c r="A13" s="4" t="s">
        <v>12</v>
      </c>
      <c r="B13" s="4">
        <v>9.14</v>
      </c>
      <c r="C13" s="4">
        <v>63.28</v>
      </c>
      <c r="D13" s="4">
        <v>72.83</v>
      </c>
      <c r="E13" s="4">
        <v>84.26</v>
      </c>
      <c r="F13" s="24">
        <v>83.222396367243107</v>
      </c>
      <c r="G13" s="4">
        <v>9.0500000000000007</v>
      </c>
      <c r="H13" s="4">
        <v>5.21</v>
      </c>
      <c r="I13" s="4">
        <v>1650908.29425</v>
      </c>
      <c r="J13" s="4">
        <v>16054.345250397169</v>
      </c>
      <c r="K13" s="4">
        <v>85.94</v>
      </c>
      <c r="L13" s="4">
        <v>2.13</v>
      </c>
      <c r="M13" s="4">
        <v>1.85</v>
      </c>
      <c r="N13" s="4">
        <v>2124775</v>
      </c>
      <c r="O13" s="4">
        <v>19420443.5</v>
      </c>
      <c r="P13" s="4">
        <v>7421.2132960312383</v>
      </c>
      <c r="Q13" s="4">
        <v>102832.48980266934</v>
      </c>
      <c r="R13" s="4">
        <v>39360.477428744227</v>
      </c>
      <c r="S13" s="4">
        <v>286311</v>
      </c>
      <c r="T13" s="4"/>
      <c r="U13" s="4">
        <v>2554986.14</v>
      </c>
      <c r="V13" s="4">
        <v>24846.098202065292</v>
      </c>
      <c r="W13" s="4">
        <v>1715079.5957500001</v>
      </c>
      <c r="X13" s="4">
        <v>3176325</v>
      </c>
      <c r="Y13" s="4">
        <v>29031610.5</v>
      </c>
      <c r="Z13" s="4">
        <v>11093.967748357554</v>
      </c>
      <c r="AA13" s="4">
        <v>44750.9</v>
      </c>
      <c r="AB13" s="4">
        <v>409023.22600000002</v>
      </c>
      <c r="AC13" s="4">
        <v>3977.568050573278</v>
      </c>
      <c r="AD13" s="4">
        <v>6022.2253983693872</v>
      </c>
      <c r="AE13" s="4">
        <v>43.848178295840228</v>
      </c>
      <c r="AF13" s="4">
        <v>2.2625000000000002</v>
      </c>
      <c r="AG13" s="4">
        <v>0.53249999999999997</v>
      </c>
      <c r="AH13" s="4">
        <v>1.3025</v>
      </c>
      <c r="AI13" s="4">
        <v>0.46250000000000002</v>
      </c>
      <c r="AJ13" s="4">
        <v>137.75509698875351</v>
      </c>
      <c r="AK13" s="4">
        <v>67.918950046398052</v>
      </c>
      <c r="AL13" s="4">
        <v>340.71860243267685</v>
      </c>
      <c r="AM13" s="4">
        <v>21.82680355303351</v>
      </c>
      <c r="AN13" s="4">
        <v>108.70241342460324</v>
      </c>
      <c r="AO13" s="4">
        <v>81.429574572158529</v>
      </c>
      <c r="AP13" s="4">
        <v>139.12103046268939</v>
      </c>
      <c r="AQ13" s="4">
        <v>44.394793945473296</v>
      </c>
      <c r="AR13" s="4">
        <v>73.178542834267418</v>
      </c>
      <c r="AS13" s="4">
        <v>7.2123651350772695</v>
      </c>
      <c r="AT13" s="4">
        <v>0.57745117174357641</v>
      </c>
      <c r="AU13" s="4">
        <v>57.745117174357645</v>
      </c>
      <c r="AV13" s="4">
        <v>1.1509165613147914</v>
      </c>
      <c r="AW13" s="4">
        <v>0.3718995418413743</v>
      </c>
      <c r="AX13" s="4">
        <v>115.09165613147914</v>
      </c>
      <c r="AY13" s="4">
        <v>0.3718995418413743</v>
      </c>
      <c r="AZ13" s="4">
        <v>-0.2059590827955371</v>
      </c>
      <c r="BA13" s="4">
        <v>-0.82383633118214838</v>
      </c>
      <c r="BB13" s="4">
        <v>81.45808174908062</v>
      </c>
      <c r="BC13" s="4">
        <v>84.68338759456276</v>
      </c>
      <c r="BD13" s="4">
        <v>4.2183150832027758</v>
      </c>
      <c r="BE13" s="4">
        <v>1.2940904132800135</v>
      </c>
      <c r="BF13" s="4">
        <v>5.176361653120054</v>
      </c>
      <c r="BG13" s="4">
        <v>4.3997385310046102</v>
      </c>
      <c r="BH13" s="4">
        <v>0.4614337550744807</v>
      </c>
      <c r="BI13" s="4">
        <v>1.8457350202979228</v>
      </c>
      <c r="BJ13" s="4">
        <v>4.2929022473166638</v>
      </c>
      <c r="BK13" s="4">
        <v>1.9757969328832785</v>
      </c>
      <c r="BL13" s="4">
        <v>-0.54913139125420785</v>
      </c>
      <c r="BM13" s="4">
        <v>4.0560387947338832</v>
      </c>
      <c r="BN13" s="4">
        <v>0.14055863477042532</v>
      </c>
      <c r="BO13" s="4">
        <v>0.37120970529888331</v>
      </c>
      <c r="BP13" s="4">
        <v>4.7457288207585169</v>
      </c>
      <c r="BQ13" s="4">
        <v>0.37120970529889163</v>
      </c>
      <c r="BR13" s="4">
        <v>4.4339072565508708</v>
      </c>
      <c r="BS13" s="4">
        <v>4.421516498709102</v>
      </c>
      <c r="BT13" s="4">
        <v>4.4000885535644159</v>
      </c>
      <c r="BU13" s="4">
        <v>14.316836175781114</v>
      </c>
      <c r="BV13" s="4">
        <v>14.753557356947693</v>
      </c>
      <c r="BW13" s="4">
        <v>4.4536493783468494</v>
      </c>
      <c r="BX13" s="4">
        <v>14.97123542608862</v>
      </c>
      <c r="BY13" s="4">
        <v>17.183895811554677</v>
      </c>
      <c r="BZ13" s="4">
        <v>4.4389194501259555</v>
      </c>
      <c r="CA13" s="4">
        <v>10.12045600519539</v>
      </c>
      <c r="CB13" s="4">
        <v>9.3141567934861627</v>
      </c>
      <c r="CC13" s="4">
        <v>9.6837348240288108</v>
      </c>
      <c r="CD13" s="4">
        <v>8.9120978397793227</v>
      </c>
      <c r="CE13" s="57">
        <v>8.2884258689463604</v>
      </c>
      <c r="CF13" s="4">
        <v>8.7032121374958891</v>
      </c>
      <c r="CG13" s="4">
        <v>3.7807331739606949</v>
      </c>
    </row>
    <row r="14" spans="1:85">
      <c r="A14" s="4" t="s">
        <v>13</v>
      </c>
      <c r="B14" s="4">
        <v>9.02</v>
      </c>
      <c r="C14" s="4">
        <v>64.599999999999994</v>
      </c>
      <c r="D14" s="4">
        <v>72.680000000000007</v>
      </c>
      <c r="E14" s="4">
        <v>80.91</v>
      </c>
      <c r="F14" s="24">
        <v>81.467338304104999</v>
      </c>
      <c r="G14" s="4">
        <v>8.4700000000000006</v>
      </c>
      <c r="H14" s="4">
        <v>4.74</v>
      </c>
      <c r="I14" s="4">
        <v>1649195.672</v>
      </c>
      <c r="J14" s="4">
        <v>15992.211667062904</v>
      </c>
      <c r="K14" s="4">
        <v>86.73</v>
      </c>
      <c r="L14" s="4">
        <v>1.73</v>
      </c>
      <c r="M14" s="4">
        <v>1.25</v>
      </c>
      <c r="N14" s="4">
        <v>2131150</v>
      </c>
      <c r="O14" s="4">
        <v>19222973</v>
      </c>
      <c r="P14" s="4">
        <v>7427.2918953770022</v>
      </c>
      <c r="Q14" s="4">
        <v>103124.92770444226</v>
      </c>
      <c r="R14" s="4">
        <v>39661.423076768311</v>
      </c>
      <c r="S14" s="4">
        <v>286935</v>
      </c>
      <c r="T14" s="4"/>
      <c r="U14" s="4">
        <v>2535578.2000000002</v>
      </c>
      <c r="V14" s="4">
        <v>24587.442206670039</v>
      </c>
      <c r="W14" s="4">
        <v>1711857.0989999999</v>
      </c>
      <c r="X14" s="4">
        <v>3205575</v>
      </c>
      <c r="Y14" s="4">
        <v>28914286.5</v>
      </c>
      <c r="Z14" s="4">
        <v>11171.781065398087</v>
      </c>
      <c r="AA14" s="4">
        <v>46206.8</v>
      </c>
      <c r="AB14" s="4">
        <v>416785.33600000001</v>
      </c>
      <c r="AC14" s="4">
        <v>4041.557606658534</v>
      </c>
      <c r="AD14" s="4">
        <v>6064.6442578164424</v>
      </c>
      <c r="AE14" s="4">
        <v>44.157032513193883</v>
      </c>
      <c r="AF14" s="4">
        <v>2.1175000000000002</v>
      </c>
      <c r="AG14" s="4">
        <v>0.4325</v>
      </c>
      <c r="AH14" s="4">
        <v>1.1850000000000001</v>
      </c>
      <c r="AI14" s="4">
        <v>0.3125</v>
      </c>
      <c r="AJ14" s="4">
        <v>139.38749488807022</v>
      </c>
      <c r="AK14" s="4">
        <v>68.723789604447859</v>
      </c>
      <c r="AL14" s="4">
        <v>356.86866418798576</v>
      </c>
      <c r="AM14" s="4">
        <v>22.861394041447301</v>
      </c>
      <c r="AN14" s="4">
        <v>109.04210846655512</v>
      </c>
      <c r="AO14" s="4">
        <v>81.684041992696521</v>
      </c>
      <c r="AP14" s="4">
        <v>140.860043343473</v>
      </c>
      <c r="AQ14" s="4">
        <v>44.949728869791706</v>
      </c>
      <c r="AR14" s="4">
        <v>72.217774219375499</v>
      </c>
      <c r="AS14" s="4">
        <v>7.0562988391328583</v>
      </c>
      <c r="AT14" s="4">
        <v>0.56495587182809104</v>
      </c>
      <c r="AU14" s="4">
        <v>56.495587182809118</v>
      </c>
      <c r="AV14" s="4">
        <v>1.1250773993808052</v>
      </c>
      <c r="AW14" s="4">
        <v>-2.2450942841997041</v>
      </c>
      <c r="AX14" s="4">
        <v>112.50773993808052</v>
      </c>
      <c r="AY14" s="4">
        <v>-2.245094284199709</v>
      </c>
      <c r="AZ14" s="4">
        <v>0.48156301596036233</v>
      </c>
      <c r="BA14" s="4">
        <v>1.9262520638414493</v>
      </c>
      <c r="BB14" s="4">
        <v>81.373578616028524</v>
      </c>
      <c r="BC14" s="4">
        <v>84.937464659623913</v>
      </c>
      <c r="BD14" s="4">
        <v>4.2300954217383069</v>
      </c>
      <c r="BE14" s="4">
        <v>1.1780338535531065</v>
      </c>
      <c r="BF14" s="4">
        <v>4.7121354142124261</v>
      </c>
      <c r="BG14" s="4">
        <v>4.402858658340854</v>
      </c>
      <c r="BH14" s="4">
        <v>0.31201273362437831</v>
      </c>
      <c r="BI14" s="4">
        <v>1.2480509344975133</v>
      </c>
      <c r="BJ14" s="4">
        <v>4.2796861959251373</v>
      </c>
      <c r="BK14" s="4">
        <v>1.9539206702924645</v>
      </c>
      <c r="BL14" s="4">
        <v>-0.57100765384502195</v>
      </c>
      <c r="BM14" s="4">
        <v>4.0341625321430694</v>
      </c>
      <c r="BN14" s="4">
        <v>0.11785183273941449</v>
      </c>
      <c r="BO14" s="4">
        <v>-2.2706802031010831</v>
      </c>
      <c r="BP14" s="4">
        <v>4.723022018727506</v>
      </c>
      <c r="BQ14" s="4">
        <v>-2.2706802031010831</v>
      </c>
      <c r="BR14" s="4">
        <v>4.3933374258197482</v>
      </c>
      <c r="BS14" s="4">
        <v>4.4002021829174209</v>
      </c>
      <c r="BT14" s="4">
        <v>4.3990506332920472</v>
      </c>
      <c r="BU14" s="4">
        <v>14.315798255508746</v>
      </c>
      <c r="BV14" s="4">
        <v>14.745932255784595</v>
      </c>
      <c r="BW14" s="4">
        <v>4.4627998446963648</v>
      </c>
      <c r="BX14" s="4">
        <v>14.980402039421651</v>
      </c>
      <c r="BY14" s="4">
        <v>17.179846373496183</v>
      </c>
      <c r="BZ14" s="4">
        <v>4.4419152758362079</v>
      </c>
      <c r="CA14" s="4">
        <v>10.109991112177827</v>
      </c>
      <c r="CB14" s="4">
        <v>9.3211463301489257</v>
      </c>
      <c r="CC14" s="4">
        <v>9.6798571119019794</v>
      </c>
      <c r="CD14" s="4">
        <v>8.9129165888193072</v>
      </c>
      <c r="CE14" s="57">
        <v>8.3043854428539632</v>
      </c>
      <c r="CF14" s="4">
        <v>8.7102311647224244</v>
      </c>
      <c r="CG14" s="4">
        <v>3.7877522011872289</v>
      </c>
    </row>
    <row r="15" spans="1:85">
      <c r="A15" s="4" t="s">
        <v>14</v>
      </c>
      <c r="B15" s="4">
        <v>9.99</v>
      </c>
      <c r="C15" s="4">
        <v>66.45</v>
      </c>
      <c r="D15" s="4">
        <v>73.03</v>
      </c>
      <c r="E15" s="4">
        <v>84.1</v>
      </c>
      <c r="F15" s="24">
        <v>84.156802421080499</v>
      </c>
      <c r="G15" s="4">
        <v>7.66</v>
      </c>
      <c r="H15" s="4">
        <v>4.7699999999999996</v>
      </c>
      <c r="I15" s="4">
        <v>1668153.6165</v>
      </c>
      <c r="J15" s="4">
        <v>16130.177679346882</v>
      </c>
      <c r="K15" s="4">
        <v>87.21</v>
      </c>
      <c r="L15" s="4">
        <v>1.75</v>
      </c>
      <c r="M15" s="4">
        <v>1.29</v>
      </c>
      <c r="N15" s="4">
        <v>2142025</v>
      </c>
      <c r="O15" s="4">
        <v>21398829.75</v>
      </c>
      <c r="P15" s="4">
        <v>7448.6045330940906</v>
      </c>
      <c r="Q15" s="4">
        <v>103418.17986517953</v>
      </c>
      <c r="R15" s="4">
        <v>39962.865433658299</v>
      </c>
      <c r="S15" s="4">
        <v>287574</v>
      </c>
      <c r="T15" s="4"/>
      <c r="U15" s="4">
        <v>2556692.4824999999</v>
      </c>
      <c r="V15" s="4">
        <v>24721.886285689965</v>
      </c>
      <c r="W15" s="4">
        <v>1778443.6305</v>
      </c>
      <c r="X15" s="4">
        <v>3223250</v>
      </c>
      <c r="Y15" s="4">
        <v>32200267.5</v>
      </c>
      <c r="Z15" s="4">
        <v>11208.419398137523</v>
      </c>
      <c r="AA15" s="4">
        <v>45533.5</v>
      </c>
      <c r="AB15" s="4">
        <v>454879.66500000004</v>
      </c>
      <c r="AC15" s="4">
        <v>4398.449727049936</v>
      </c>
      <c r="AD15" s="4">
        <v>6540.9540383863769</v>
      </c>
      <c r="AE15" s="4">
        <v>47.625072116649783</v>
      </c>
      <c r="AF15" s="4">
        <v>1.915</v>
      </c>
      <c r="AG15" s="4">
        <v>0.4375</v>
      </c>
      <c r="AH15" s="4">
        <v>1.1924999999999999</v>
      </c>
      <c r="AI15" s="4">
        <v>0.32250000000000001</v>
      </c>
      <c r="AJ15" s="4">
        <v>141.04969076461046</v>
      </c>
      <c r="AK15" s="4">
        <v>69.543320795480895</v>
      </c>
      <c r="AL15" s="4">
        <v>373.89129946975271</v>
      </c>
      <c r="AM15" s="4">
        <v>23.951882537224339</v>
      </c>
      <c r="AN15" s="4">
        <v>109.39376926635977</v>
      </c>
      <c r="AO15" s="4">
        <v>81.947473028122971</v>
      </c>
      <c r="AP15" s="4">
        <v>142.67713790260379</v>
      </c>
      <c r="AQ15" s="4">
        <v>45.529580372212017</v>
      </c>
      <c r="AR15" s="4">
        <v>79.983987189751801</v>
      </c>
      <c r="AS15" s="4">
        <v>7.7479344268447683</v>
      </c>
      <c r="AT15" s="4">
        <v>0.62033101896275178</v>
      </c>
      <c r="AU15" s="4">
        <v>62.03310189627517</v>
      </c>
      <c r="AV15" s="4">
        <v>1.0990218209179834</v>
      </c>
      <c r="AW15" s="4">
        <v>-2.3158920868165773</v>
      </c>
      <c r="AX15" s="4">
        <v>109.90218209179834</v>
      </c>
      <c r="AY15" s="4">
        <v>-2.3158920868165778</v>
      </c>
      <c r="AZ15" s="4">
        <v>1.0954402300424437</v>
      </c>
      <c r="BA15" s="4">
        <v>4.3817609201697749</v>
      </c>
      <c r="BB15" s="4">
        <v>82.308989624776956</v>
      </c>
      <c r="BC15" s="4">
        <v>85.37089024119885</v>
      </c>
      <c r="BD15" s="4">
        <v>4.2419498791853121</v>
      </c>
      <c r="BE15" s="4">
        <v>1.1854457447005196</v>
      </c>
      <c r="BF15" s="4">
        <v>4.7417829788020782</v>
      </c>
      <c r="BG15" s="4">
        <v>4.4060784691820523</v>
      </c>
      <c r="BH15" s="4">
        <v>0.32198108411982673</v>
      </c>
      <c r="BI15" s="4">
        <v>1.2879243364793069</v>
      </c>
      <c r="BJ15" s="4">
        <v>4.3818264545110672</v>
      </c>
      <c r="BK15" s="4">
        <v>2.0474262822725873</v>
      </c>
      <c r="BL15" s="4">
        <v>-0.47750204186489903</v>
      </c>
      <c r="BM15" s="4">
        <v>4.1276681441231924</v>
      </c>
      <c r="BN15" s="4">
        <v>9.4420530472764011E-2</v>
      </c>
      <c r="BO15" s="4">
        <v>-2.343130226665048</v>
      </c>
      <c r="BP15" s="4">
        <v>4.6995907164608557</v>
      </c>
      <c r="BQ15" s="4">
        <v>-2.3431302266650356</v>
      </c>
      <c r="BR15" s="4">
        <v>4.4320065669789024</v>
      </c>
      <c r="BS15" s="4">
        <v>4.4326817542215107</v>
      </c>
      <c r="BT15" s="4">
        <v>4.4104803316665553</v>
      </c>
      <c r="BU15" s="4">
        <v>14.327227953883254</v>
      </c>
      <c r="BV15" s="4">
        <v>14.754224982081977</v>
      </c>
      <c r="BW15" s="4">
        <v>4.4683190032388937</v>
      </c>
      <c r="BX15" s="4">
        <v>14.985900725273083</v>
      </c>
      <c r="BY15" s="4">
        <v>17.287485317933545</v>
      </c>
      <c r="BZ15" s="4">
        <v>4.4470051790010974</v>
      </c>
      <c r="CA15" s="4">
        <v>10.115444214715888</v>
      </c>
      <c r="CB15" s="4">
        <v>9.3244205068507906</v>
      </c>
      <c r="CC15" s="4">
        <v>9.6884471865171644</v>
      </c>
      <c r="CD15" s="4">
        <v>8.9157819828346287</v>
      </c>
      <c r="CE15" s="57">
        <v>8.3890074230604981</v>
      </c>
      <c r="CF15" s="4">
        <v>8.7858383112412763</v>
      </c>
      <c r="CG15" s="4">
        <v>3.8633593477060812</v>
      </c>
    </row>
    <row r="16" spans="1:85">
      <c r="A16" s="4" t="s">
        <v>15</v>
      </c>
      <c r="B16" s="4">
        <v>10.16</v>
      </c>
      <c r="C16" s="4">
        <v>67</v>
      </c>
      <c r="D16" s="4">
        <v>73.83</v>
      </c>
      <c r="E16" s="4">
        <v>83.35</v>
      </c>
      <c r="F16" s="24">
        <v>83.851888459777697</v>
      </c>
      <c r="G16" s="4">
        <v>8.1</v>
      </c>
      <c r="H16" s="4">
        <v>5.24</v>
      </c>
      <c r="I16" s="4">
        <v>1668182.81125</v>
      </c>
      <c r="J16" s="4">
        <v>16084.723194550734</v>
      </c>
      <c r="K16" s="4">
        <v>87.63</v>
      </c>
      <c r="L16" s="4">
        <v>1.74</v>
      </c>
      <c r="M16" s="4">
        <v>1.59</v>
      </c>
      <c r="N16" s="4">
        <v>2157000</v>
      </c>
      <c r="O16" s="4">
        <v>21915120</v>
      </c>
      <c r="P16" s="4">
        <v>7481.7119488871085</v>
      </c>
      <c r="Q16" s="4">
        <v>103712.24863945162</v>
      </c>
      <c r="R16" s="4">
        <v>40268.034819829467</v>
      </c>
      <c r="S16" s="4">
        <v>288303</v>
      </c>
      <c r="T16" s="4"/>
      <c r="U16" s="4">
        <v>2574862.42</v>
      </c>
      <c r="V16" s="4">
        <v>24826.98479474039</v>
      </c>
      <c r="W16" s="4">
        <v>1818913.8742500001</v>
      </c>
      <c r="X16" s="4">
        <v>3238950</v>
      </c>
      <c r="Y16" s="4">
        <v>32907732</v>
      </c>
      <c r="Z16" s="4">
        <v>11234.534500161288</v>
      </c>
      <c r="AA16" s="4">
        <v>46619.199999999997</v>
      </c>
      <c r="AB16" s="4">
        <v>473651.07199999999</v>
      </c>
      <c r="AC16" s="4">
        <v>4566.9733152408526</v>
      </c>
      <c r="AD16" s="4">
        <v>6722.8091760263733</v>
      </c>
      <c r="AE16" s="4">
        <v>48.949170099002323</v>
      </c>
      <c r="AF16" s="4">
        <v>2.0249999999999999</v>
      </c>
      <c r="AG16" s="4">
        <v>0.435</v>
      </c>
      <c r="AH16" s="4">
        <v>1.31</v>
      </c>
      <c r="AI16" s="4">
        <v>0.39750000000000002</v>
      </c>
      <c r="AJ16" s="4">
        <v>142.89744171362688</v>
      </c>
      <c r="AK16" s="4">
        <v>70.454338297901714</v>
      </c>
      <c r="AL16" s="4">
        <v>393.48320356196774</v>
      </c>
      <c r="AM16" s="4">
        <v>25.206961182174894</v>
      </c>
      <c r="AN16" s="4">
        <v>109.82860949919356</v>
      </c>
      <c r="AO16" s="4">
        <v>82.273214233409774</v>
      </c>
      <c r="AP16" s="4">
        <v>144.94570439525521</v>
      </c>
      <c r="AQ16" s="4">
        <v>46.253500700130196</v>
      </c>
      <c r="AR16" s="4">
        <v>81.345076060848669</v>
      </c>
      <c r="AS16" s="4">
        <v>7.8088079053790151</v>
      </c>
      <c r="AT16" s="4">
        <v>0.62520479626733494</v>
      </c>
      <c r="AU16" s="4">
        <v>62.520479626733497</v>
      </c>
      <c r="AV16" s="4">
        <v>1.1019402985074627</v>
      </c>
      <c r="AW16" s="4">
        <v>0.26555228785553575</v>
      </c>
      <c r="AX16" s="4">
        <v>110.19402985074626</v>
      </c>
      <c r="AY16" s="4">
        <v>0.26555228785553248</v>
      </c>
      <c r="AZ16" s="4">
        <v>0.33861573885953788</v>
      </c>
      <c r="BA16" s="4">
        <v>1.3544629554381515</v>
      </c>
      <c r="BB16" s="4">
        <v>82.310430133823047</v>
      </c>
      <c r="BC16" s="4">
        <v>85.967722248930755</v>
      </c>
      <c r="BD16" s="4">
        <v>4.2549648162628069</v>
      </c>
      <c r="BE16" s="4">
        <v>1.3014937077494793</v>
      </c>
      <c r="BF16" s="4">
        <v>5.205974830997917</v>
      </c>
      <c r="BG16" s="4">
        <v>4.4100455897431639</v>
      </c>
      <c r="BH16" s="4">
        <v>0.39671205611115923</v>
      </c>
      <c r="BI16" s="4">
        <v>1.5868482244446369</v>
      </c>
      <c r="BJ16" s="4">
        <v>4.3987003040009407</v>
      </c>
      <c r="BK16" s="4">
        <v>2.0552523152460771</v>
      </c>
      <c r="BL16" s="4">
        <v>-0.46967600889140926</v>
      </c>
      <c r="BM16" s="4">
        <v>4.1354941770966818</v>
      </c>
      <c r="BN16" s="4">
        <v>9.7072533680108111E-2</v>
      </c>
      <c r="BO16" s="4">
        <v>0.26520032073441002</v>
      </c>
      <c r="BP16" s="4">
        <v>4.7022427196681997</v>
      </c>
      <c r="BQ16" s="4">
        <v>0.26520032073440447</v>
      </c>
      <c r="BR16" s="4">
        <v>4.4230486091968029</v>
      </c>
      <c r="BS16" s="4">
        <v>4.4290520098972701</v>
      </c>
      <c r="BT16" s="4">
        <v>4.4104978327493338</v>
      </c>
      <c r="BU16" s="4">
        <v>14.327245454966032</v>
      </c>
      <c r="BV16" s="4">
        <v>14.761306661526373</v>
      </c>
      <c r="BW16" s="4">
        <v>4.4731234050677591</v>
      </c>
      <c r="BX16" s="4">
        <v>14.990759761171088</v>
      </c>
      <c r="BY16" s="4">
        <v>17.309218203321421</v>
      </c>
      <c r="BZ16" s="4">
        <v>4.4539719031154679</v>
      </c>
      <c r="CA16" s="4">
        <v>10.119686437167191</v>
      </c>
      <c r="CB16" s="4">
        <v>9.3267477507536078</v>
      </c>
      <c r="CC16" s="4">
        <v>9.6856252306068509</v>
      </c>
      <c r="CD16" s="4">
        <v>8.920216914953814</v>
      </c>
      <c r="CE16" s="57">
        <v>8.4266059702165066</v>
      </c>
      <c r="CF16" s="4">
        <v>8.8132613783128821</v>
      </c>
      <c r="CG16" s="4">
        <v>3.890782414777687</v>
      </c>
    </row>
    <row r="17" spans="1:85">
      <c r="A17" s="4" t="s">
        <v>16</v>
      </c>
      <c r="B17" s="4">
        <v>10.31</v>
      </c>
      <c r="C17" s="4">
        <v>66.67</v>
      </c>
      <c r="D17" s="4">
        <v>74.08</v>
      </c>
      <c r="E17" s="4">
        <v>85.11</v>
      </c>
      <c r="F17" s="24">
        <v>83.965639918732606</v>
      </c>
      <c r="G17" s="4">
        <v>8.41</v>
      </c>
      <c r="H17" s="4">
        <v>5.34</v>
      </c>
      <c r="I17" s="4">
        <v>1659854.3797500001</v>
      </c>
      <c r="J17" s="4">
        <v>15959.037872122166</v>
      </c>
      <c r="K17" s="4">
        <v>87.69</v>
      </c>
      <c r="L17" s="4">
        <v>1.44</v>
      </c>
      <c r="M17" s="4">
        <v>2.2000000000000002</v>
      </c>
      <c r="N17" s="4">
        <v>2168600</v>
      </c>
      <c r="O17" s="4">
        <v>22358266</v>
      </c>
      <c r="P17" s="4">
        <v>7503.6244796838828</v>
      </c>
      <c r="Q17" s="4">
        <v>104007.17092410031</v>
      </c>
      <c r="R17" s="4">
        <v>40577.288277976018</v>
      </c>
      <c r="S17" s="4">
        <v>289007</v>
      </c>
      <c r="T17" s="4"/>
      <c r="U17" s="4">
        <v>2579576.5024999999</v>
      </c>
      <c r="V17" s="4">
        <v>24801.910095049672</v>
      </c>
      <c r="W17" s="4">
        <v>1851042.1395</v>
      </c>
      <c r="X17" s="4">
        <v>3241000</v>
      </c>
      <c r="Y17" s="4">
        <v>33414710</v>
      </c>
      <c r="Z17" s="4">
        <v>11214.261246267391</v>
      </c>
      <c r="AA17" s="4">
        <v>50605.1</v>
      </c>
      <c r="AB17" s="4">
        <v>521738.58100000001</v>
      </c>
      <c r="AC17" s="4">
        <v>5016.3712402170913</v>
      </c>
      <c r="AD17" s="4">
        <v>7307.7846436871805</v>
      </c>
      <c r="AE17" s="4">
        <v>53.208410978898449</v>
      </c>
      <c r="AF17" s="4">
        <v>2.1025</v>
      </c>
      <c r="AG17" s="4">
        <v>0.36</v>
      </c>
      <c r="AH17" s="4">
        <v>1.335</v>
      </c>
      <c r="AI17" s="4">
        <v>0.55000000000000004</v>
      </c>
      <c r="AJ17" s="4">
        <v>144.8051225605038</v>
      </c>
      <c r="AK17" s="4">
        <v>71.39490371417871</v>
      </c>
      <c r="AL17" s="4">
        <v>414.4952066321768</v>
      </c>
      <c r="AM17" s="4">
        <v>26.553012909303032</v>
      </c>
      <c r="AN17" s="4">
        <v>110.43266685143914</v>
      </c>
      <c r="AO17" s="4">
        <v>82.725716911693539</v>
      </c>
      <c r="AP17" s="4">
        <v>148.13450989195081</v>
      </c>
      <c r="AQ17" s="4">
        <v>47.271077715533053</v>
      </c>
      <c r="AR17" s="4">
        <v>82.546036829463574</v>
      </c>
      <c r="AS17" s="4">
        <v>7.8627107598532202</v>
      </c>
      <c r="AT17" s="4">
        <v>0.6295204771699936</v>
      </c>
      <c r="AU17" s="4">
        <v>62.95204771699936</v>
      </c>
      <c r="AV17" s="4">
        <v>1.111144442777861</v>
      </c>
      <c r="AW17" s="4">
        <v>0.83526705420111746</v>
      </c>
      <c r="AX17" s="4">
        <v>111.11444427778609</v>
      </c>
      <c r="AY17" s="4">
        <v>0.83526705420111924</v>
      </c>
      <c r="AZ17" s="4">
        <v>0.94492440604752037</v>
      </c>
      <c r="BA17" s="4">
        <v>3.7796976241900815</v>
      </c>
      <c r="BB17" s="4">
        <v>81.899493889616465</v>
      </c>
      <c r="BC17" s="4">
        <v>86.430042869277344</v>
      </c>
      <c r="BD17" s="4">
        <v>4.2682264902459925</v>
      </c>
      <c r="BE17" s="4">
        <v>1.3261673983185673</v>
      </c>
      <c r="BF17" s="4">
        <v>5.3046695932742693</v>
      </c>
      <c r="BG17" s="4">
        <v>4.4155305199737329</v>
      </c>
      <c r="BH17" s="4">
        <v>0.54849302305690628</v>
      </c>
      <c r="BI17" s="4">
        <v>2.1939720922276251</v>
      </c>
      <c r="BJ17" s="4">
        <v>4.4133561598794735</v>
      </c>
      <c r="BK17" s="4">
        <v>2.0621314273719946</v>
      </c>
      <c r="BL17" s="4">
        <v>-0.46279689676549179</v>
      </c>
      <c r="BM17" s="4">
        <v>4.1423732892225997</v>
      </c>
      <c r="BN17" s="4">
        <v>0.10539051370795516</v>
      </c>
      <c r="BO17" s="4">
        <v>0.83179800278470473</v>
      </c>
      <c r="BP17" s="4">
        <v>4.7105606996960461</v>
      </c>
      <c r="BQ17" s="4">
        <v>0.83179800278463389</v>
      </c>
      <c r="BR17" s="4">
        <v>4.4439445374888695</v>
      </c>
      <c r="BS17" s="4">
        <v>4.4304076665736032</v>
      </c>
      <c r="BT17" s="4">
        <v>4.405492811225967</v>
      </c>
      <c r="BU17" s="4">
        <v>14.322240433442666</v>
      </c>
      <c r="BV17" s="4">
        <v>14.763135797106489</v>
      </c>
      <c r="BW17" s="4">
        <v>4.4738078677912645</v>
      </c>
      <c r="BX17" s="4">
        <v>14.991392482123684</v>
      </c>
      <c r="BY17" s="4">
        <v>17.324506780152554</v>
      </c>
      <c r="BZ17" s="4">
        <v>4.4593353337643933</v>
      </c>
      <c r="CA17" s="4">
        <v>10.118675949148869</v>
      </c>
      <c r="CB17" s="4">
        <v>9.3249415728512997</v>
      </c>
      <c r="CC17" s="4">
        <v>9.6777805854850456</v>
      </c>
      <c r="CD17" s="4">
        <v>8.9231414467478345</v>
      </c>
      <c r="CE17" s="57">
        <v>8.5204620907816171</v>
      </c>
      <c r="CF17" s="4">
        <v>8.8966954484932437</v>
      </c>
      <c r="CG17" s="4">
        <v>3.9742164849580495</v>
      </c>
    </row>
    <row r="18" spans="1:85">
      <c r="A18" s="4" t="s">
        <v>17</v>
      </c>
      <c r="B18" s="4">
        <v>10.78</v>
      </c>
      <c r="C18" s="4">
        <v>68.349999999999994</v>
      </c>
      <c r="D18" s="4">
        <v>74.78</v>
      </c>
      <c r="E18" s="4">
        <v>83.48</v>
      </c>
      <c r="F18" s="24">
        <v>84.118749194438195</v>
      </c>
      <c r="G18" s="4">
        <v>9.66</v>
      </c>
      <c r="H18" s="4">
        <v>5.44</v>
      </c>
      <c r="I18" s="4">
        <v>1662592.835</v>
      </c>
      <c r="J18" s="4">
        <v>15940.025937367715</v>
      </c>
      <c r="K18" s="4">
        <v>88.14</v>
      </c>
      <c r="L18" s="4">
        <v>1.25</v>
      </c>
      <c r="M18" s="4">
        <v>2.86</v>
      </c>
      <c r="N18" s="4">
        <v>2178125</v>
      </c>
      <c r="O18" s="4">
        <v>23480187.5</v>
      </c>
      <c r="P18" s="4">
        <v>7520.9161317500484</v>
      </c>
      <c r="Q18" s="4">
        <v>104303.01942623785</v>
      </c>
      <c r="R18" s="4">
        <v>40888.392153626635</v>
      </c>
      <c r="S18" s="4">
        <v>289609</v>
      </c>
      <c r="T18" s="4"/>
      <c r="U18" s="4">
        <v>2585340.39</v>
      </c>
      <c r="V18" s="4">
        <v>24786.822128656873</v>
      </c>
      <c r="W18" s="4">
        <v>1883699.03425</v>
      </c>
      <c r="X18" s="4">
        <v>3257800</v>
      </c>
      <c r="Y18" s="4">
        <v>35119084</v>
      </c>
      <c r="Z18" s="4">
        <v>11248.959804425967</v>
      </c>
      <c r="AA18" s="4">
        <v>53893.2</v>
      </c>
      <c r="AB18" s="4">
        <v>580968.69599999988</v>
      </c>
      <c r="AC18" s="4">
        <v>5570.0084158240088</v>
      </c>
      <c r="AD18" s="4">
        <v>8028.213585191409</v>
      </c>
      <c r="AE18" s="4">
        <v>58.453896590432386</v>
      </c>
      <c r="AF18" s="4">
        <v>2.415</v>
      </c>
      <c r="AG18" s="4">
        <v>0.3125</v>
      </c>
      <c r="AH18" s="4">
        <v>1.36</v>
      </c>
      <c r="AI18" s="4">
        <v>0.71499999999999997</v>
      </c>
      <c r="AJ18" s="4">
        <v>146.77447222732667</v>
      </c>
      <c r="AK18" s="4">
        <v>72.365874404691539</v>
      </c>
      <c r="AL18" s="4">
        <v>437.04374587296724</v>
      </c>
      <c r="AM18" s="4">
        <v>27.997496811569118</v>
      </c>
      <c r="AN18" s="4">
        <v>111.22226041942693</v>
      </c>
      <c r="AO18" s="4">
        <v>83.317205787612153</v>
      </c>
      <c r="AP18" s="4">
        <v>152.37115687486059</v>
      </c>
      <c r="AQ18" s="4">
        <v>48.623030538197298</v>
      </c>
      <c r="AR18" s="4">
        <v>86.309047237790224</v>
      </c>
      <c r="AS18" s="4">
        <v>8.1688317397893897</v>
      </c>
      <c r="AT18" s="4">
        <v>0.65402976299354598</v>
      </c>
      <c r="AU18" s="4">
        <v>65.402976299354592</v>
      </c>
      <c r="AV18" s="4">
        <v>1.09407461594733</v>
      </c>
      <c r="AW18" s="4">
        <v>-1.5362383299021292</v>
      </c>
      <c r="AX18" s="4">
        <v>109.40746159473301</v>
      </c>
      <c r="AY18" s="4">
        <v>-1.5362383299021214</v>
      </c>
      <c r="AZ18" s="4">
        <v>0.3075688686814626</v>
      </c>
      <c r="BA18" s="4">
        <v>1.2302754747258504</v>
      </c>
      <c r="BB18" s="4">
        <v>82.034613031241491</v>
      </c>
      <c r="BC18" s="4">
        <v>86.809663895898154</v>
      </c>
      <c r="BD18" s="4">
        <v>4.2817348402707847</v>
      </c>
      <c r="BE18" s="4">
        <v>1.3508350024792115</v>
      </c>
      <c r="BF18" s="4">
        <v>5.403340009916846</v>
      </c>
      <c r="BG18" s="4">
        <v>4.4226550799160291</v>
      </c>
      <c r="BH18" s="4">
        <v>0.71245599422962158</v>
      </c>
      <c r="BI18" s="4">
        <v>2.8498239769184863</v>
      </c>
      <c r="BJ18" s="4">
        <v>4.4579344273314563</v>
      </c>
      <c r="BK18" s="4">
        <v>2.1003259047414806</v>
      </c>
      <c r="BL18" s="4">
        <v>-0.42460241939600557</v>
      </c>
      <c r="BM18" s="4">
        <v>4.1805677665920857</v>
      </c>
      <c r="BN18" s="4">
        <v>8.9908906379009182E-2</v>
      </c>
      <c r="BO18" s="4">
        <v>-1.5481607328945977</v>
      </c>
      <c r="BP18" s="4">
        <v>4.6950790923671004</v>
      </c>
      <c r="BQ18" s="4">
        <v>-1.5481607328945657</v>
      </c>
      <c r="BR18" s="4">
        <v>4.4246070822090005</v>
      </c>
      <c r="BS18" s="4">
        <v>4.4322294814234056</v>
      </c>
      <c r="BT18" s="4">
        <v>4.4071412683379227</v>
      </c>
      <c r="BU18" s="4">
        <v>14.323888890554622</v>
      </c>
      <c r="BV18" s="4">
        <v>14.765367736172587</v>
      </c>
      <c r="BW18" s="4">
        <v>4.4789264594138407</v>
      </c>
      <c r="BX18" s="4">
        <v>14.996562678905642</v>
      </c>
      <c r="BY18" s="4">
        <v>17.374255244386493</v>
      </c>
      <c r="BZ18" s="4">
        <v>4.4637179506752007</v>
      </c>
      <c r="CA18" s="4">
        <v>10.118067425148283</v>
      </c>
      <c r="CB18" s="4">
        <v>9.3280309415289047</v>
      </c>
      <c r="CC18" s="4">
        <v>9.6765885795303177</v>
      </c>
      <c r="CD18" s="4">
        <v>8.9254432355542885</v>
      </c>
      <c r="CE18" s="57">
        <v>8.6251518438401185</v>
      </c>
      <c r="CF18" s="4">
        <v>8.9907173145936383</v>
      </c>
      <c r="CG18" s="4">
        <v>4.0682383510584428</v>
      </c>
    </row>
    <row r="19" spans="1:85">
      <c r="A19" s="4" t="s">
        <v>18</v>
      </c>
      <c r="B19" s="4">
        <v>10.48</v>
      </c>
      <c r="C19" s="4">
        <v>68.5</v>
      </c>
      <c r="D19" s="4">
        <v>75.010000000000005</v>
      </c>
      <c r="E19" s="4">
        <v>84.44</v>
      </c>
      <c r="F19" s="24">
        <v>84.286523328094404</v>
      </c>
      <c r="G19" s="4">
        <v>6.76</v>
      </c>
      <c r="H19" s="4">
        <v>4.7300000000000004</v>
      </c>
      <c r="I19" s="4">
        <v>1671154.949</v>
      </c>
      <c r="J19" s="4">
        <v>15976.693278967732</v>
      </c>
      <c r="K19" s="4">
        <v>88.96</v>
      </c>
      <c r="L19" s="4">
        <v>1.24</v>
      </c>
      <c r="M19" s="4">
        <v>2.13</v>
      </c>
      <c r="N19" s="4">
        <v>2202375</v>
      </c>
      <c r="O19" s="4">
        <v>23080890</v>
      </c>
      <c r="P19" s="4">
        <v>7587.776870523302</v>
      </c>
      <c r="Q19" s="4">
        <v>104599.55134771009</v>
      </c>
      <c r="R19" s="4">
        <v>41191.719539343219</v>
      </c>
      <c r="S19" s="4">
        <v>290253</v>
      </c>
      <c r="T19" s="4"/>
      <c r="U19" s="4">
        <v>2593074.1575000002</v>
      </c>
      <c r="V19" s="4">
        <v>24790.4902467516</v>
      </c>
      <c r="W19" s="4">
        <v>1900738.2602500001</v>
      </c>
      <c r="X19" s="4">
        <v>3288025</v>
      </c>
      <c r="Y19" s="4">
        <v>34458502</v>
      </c>
      <c r="Z19" s="4">
        <v>11328.134420660597</v>
      </c>
      <c r="AA19" s="4">
        <v>55207.5</v>
      </c>
      <c r="AB19" s="4">
        <v>578574.6</v>
      </c>
      <c r="AC19" s="4">
        <v>5531.329652425572</v>
      </c>
      <c r="AD19" s="4">
        <v>7901.6928492311645</v>
      </c>
      <c r="AE19" s="4">
        <v>57.532691650144386</v>
      </c>
      <c r="AF19" s="4">
        <v>1.69</v>
      </c>
      <c r="AG19" s="4">
        <v>0.31</v>
      </c>
      <c r="AH19" s="4">
        <v>1.1825000000000001</v>
      </c>
      <c r="AI19" s="4">
        <v>0.53249999999999997</v>
      </c>
      <c r="AJ19" s="4">
        <v>148.51008036141479</v>
      </c>
      <c r="AK19" s="4">
        <v>73.221600869527009</v>
      </c>
      <c r="AL19" s="4">
        <v>457.71591505275853</v>
      </c>
      <c r="AM19" s="4">
        <v>29.321778410756334</v>
      </c>
      <c r="AN19" s="4">
        <v>111.81451895616038</v>
      </c>
      <c r="AO19" s="4">
        <v>83.760869908431189</v>
      </c>
      <c r="AP19" s="4">
        <v>155.61666251629512</v>
      </c>
      <c r="AQ19" s="4">
        <v>49.658701088660898</v>
      </c>
      <c r="AR19" s="4">
        <v>83.907125700560442</v>
      </c>
      <c r="AS19" s="4">
        <v>7.8904822878610252</v>
      </c>
      <c r="AT19" s="4">
        <v>0.63174397821145123</v>
      </c>
      <c r="AU19" s="4">
        <v>63.174397821145106</v>
      </c>
      <c r="AV19" s="4">
        <v>1.0950364963503649</v>
      </c>
      <c r="AW19" s="4">
        <v>8.7917258020107039E-2</v>
      </c>
      <c r="AX19" s="4">
        <v>109.5036496350365</v>
      </c>
      <c r="AY19" s="4">
        <v>8.7917258020104597E-2</v>
      </c>
      <c r="AZ19" s="4">
        <v>-1.3331555792572836E-2</v>
      </c>
      <c r="BA19" s="4">
        <v>-5.3326223170291343E-2</v>
      </c>
      <c r="BB19" s="4">
        <v>82.45707949081779</v>
      </c>
      <c r="BC19" s="4">
        <v>87.776153123777874</v>
      </c>
      <c r="BD19" s="4">
        <v>4.293490471281638</v>
      </c>
      <c r="BE19" s="4">
        <v>1.1755631010853307</v>
      </c>
      <c r="BF19" s="4">
        <v>4.7022524043413227</v>
      </c>
      <c r="BG19" s="4">
        <v>4.4279659522346062</v>
      </c>
      <c r="BH19" s="4">
        <v>0.53108723185770756</v>
      </c>
      <c r="BI19" s="4">
        <v>2.1243489274308303</v>
      </c>
      <c r="BJ19" s="4">
        <v>4.4297105407435007</v>
      </c>
      <c r="BK19" s="4">
        <v>2.0656572594612492</v>
      </c>
      <c r="BL19" s="4">
        <v>-0.45927106467623718</v>
      </c>
      <c r="BM19" s="4">
        <v>4.1458991213118539</v>
      </c>
      <c r="BN19" s="4">
        <v>9.0787692713365287E-2</v>
      </c>
      <c r="BO19" s="4">
        <v>8.7878633435610476E-2</v>
      </c>
      <c r="BP19" s="4">
        <v>4.6959578787014564</v>
      </c>
      <c r="BQ19" s="4">
        <v>8.7878633435600761E-2</v>
      </c>
      <c r="BR19" s="4">
        <v>4.43604122298012</v>
      </c>
      <c r="BS19" s="4">
        <v>4.4342219866062829</v>
      </c>
      <c r="BT19" s="4">
        <v>4.4122779093682318</v>
      </c>
      <c r="BU19" s="4">
        <v>14.32902553158493</v>
      </c>
      <c r="BV19" s="4">
        <v>14.768354663224851</v>
      </c>
      <c r="BW19" s="4">
        <v>4.4881868305022721</v>
      </c>
      <c r="BX19" s="4">
        <v>15.005797638535627</v>
      </c>
      <c r="BY19" s="4">
        <v>17.355266317428523</v>
      </c>
      <c r="BZ19" s="4">
        <v>4.4747898592371049</v>
      </c>
      <c r="CA19" s="4">
        <v>10.118215400822061</v>
      </c>
      <c r="CB19" s="4">
        <v>9.335044682093729</v>
      </c>
      <c r="CC19" s="4">
        <v>9.67888626918214</v>
      </c>
      <c r="CD19" s="4">
        <v>8.9342939250510316</v>
      </c>
      <c r="CE19" s="57">
        <v>8.6181835090910752</v>
      </c>
      <c r="CF19" s="4">
        <v>8.9748323002122294</v>
      </c>
      <c r="CG19" s="4">
        <v>4.0523533366770339</v>
      </c>
    </row>
    <row r="20" spans="1:85">
      <c r="A20" s="4" t="s">
        <v>19</v>
      </c>
      <c r="B20" s="4">
        <v>10.92</v>
      </c>
      <c r="C20" s="4">
        <v>68.83</v>
      </c>
      <c r="D20" s="4">
        <v>75</v>
      </c>
      <c r="E20" s="4">
        <v>83.69</v>
      </c>
      <c r="F20" s="24">
        <v>84.455358170583096</v>
      </c>
      <c r="G20" s="4">
        <v>5.0999999999999996</v>
      </c>
      <c r="H20" s="4">
        <v>4.0599999999999996</v>
      </c>
      <c r="I20" s="4">
        <v>1681299.75825</v>
      </c>
      <c r="J20" s="4">
        <v>16028.115302524835</v>
      </c>
      <c r="K20" s="4">
        <v>90.45</v>
      </c>
      <c r="L20" s="4">
        <v>1.01</v>
      </c>
      <c r="M20" s="4">
        <v>2.19</v>
      </c>
      <c r="N20" s="4">
        <v>2234850</v>
      </c>
      <c r="O20" s="4">
        <v>24404562</v>
      </c>
      <c r="P20" s="4">
        <v>7680.5831448857971</v>
      </c>
      <c r="Q20" s="4">
        <v>104896.90936932257</v>
      </c>
      <c r="R20" s="4">
        <v>41512.193271715711</v>
      </c>
      <c r="S20" s="4">
        <v>290974</v>
      </c>
      <c r="T20" s="4"/>
      <c r="U20" s="4">
        <v>2592091.0950000002</v>
      </c>
      <c r="V20" s="4">
        <v>24710.843346906702</v>
      </c>
      <c r="W20" s="4">
        <v>1924994.7345</v>
      </c>
      <c r="X20" s="4">
        <v>3343100</v>
      </c>
      <c r="Y20" s="4">
        <v>36506652</v>
      </c>
      <c r="Z20" s="4">
        <v>11489.342690412201</v>
      </c>
      <c r="AA20" s="4">
        <v>54799.199999999997</v>
      </c>
      <c r="AB20" s="4">
        <v>598407.26399999997</v>
      </c>
      <c r="AC20" s="4">
        <v>5704.7177805126639</v>
      </c>
      <c r="AD20" s="4">
        <v>8090.4330579204589</v>
      </c>
      <c r="AE20" s="4">
        <v>58.906920240864871</v>
      </c>
      <c r="AF20" s="4">
        <v>1.2749999999999999</v>
      </c>
      <c r="AG20" s="4">
        <v>0.2525</v>
      </c>
      <c r="AH20" s="4">
        <v>1.0149999999999999</v>
      </c>
      <c r="AI20" s="4">
        <v>0.54749999999999999</v>
      </c>
      <c r="AJ20" s="4">
        <v>150.01745767708317</v>
      </c>
      <c r="AK20" s="4">
        <v>73.964800118352727</v>
      </c>
      <c r="AL20" s="4">
        <v>476.2991812039005</v>
      </c>
      <c r="AM20" s="4">
        <v>30.512242614233038</v>
      </c>
      <c r="AN20" s="4">
        <v>112.42670344744535</v>
      </c>
      <c r="AO20" s="4">
        <v>84.219460671179831</v>
      </c>
      <c r="AP20" s="4">
        <v>159.02466742540199</v>
      </c>
      <c r="AQ20" s="4">
        <v>50.746226642502577</v>
      </c>
      <c r="AR20" s="4">
        <v>87.42994395516412</v>
      </c>
      <c r="AS20" s="4">
        <v>8.1837115536830485</v>
      </c>
      <c r="AT20" s="4">
        <v>0.65522110117558419</v>
      </c>
      <c r="AU20" s="4">
        <v>65.522110117558427</v>
      </c>
      <c r="AV20" s="4">
        <v>1.0896411448496295</v>
      </c>
      <c r="AW20" s="4">
        <v>-0.49270974243484611</v>
      </c>
      <c r="AX20" s="4">
        <v>108.96411448496295</v>
      </c>
      <c r="AY20" s="4">
        <v>-0.49270974243484855</v>
      </c>
      <c r="AZ20" s="4">
        <v>1.1866666666666692</v>
      </c>
      <c r="BA20" s="4">
        <v>4.7466666666666768</v>
      </c>
      <c r="BB20" s="4">
        <v>82.957638306891056</v>
      </c>
      <c r="BC20" s="4">
        <v>89.070451584618866</v>
      </c>
      <c r="BD20" s="4">
        <v>4.3035893059590524</v>
      </c>
      <c r="BE20" s="4">
        <v>1.0098834677414459</v>
      </c>
      <c r="BF20" s="4">
        <v>4.0395338709657835</v>
      </c>
      <c r="BG20" s="4">
        <v>4.4334260189039663</v>
      </c>
      <c r="BH20" s="4">
        <v>0.5460066669360053</v>
      </c>
      <c r="BI20" s="4">
        <v>2.1840266677440212</v>
      </c>
      <c r="BJ20" s="4">
        <v>4.4708378321673639</v>
      </c>
      <c r="BK20" s="4">
        <v>2.1021457828770576</v>
      </c>
      <c r="BL20" s="4">
        <v>-0.4227825412604288</v>
      </c>
      <c r="BM20" s="4">
        <v>4.1823876447276627</v>
      </c>
      <c r="BN20" s="4">
        <v>8.5848417126037579E-2</v>
      </c>
      <c r="BO20" s="4">
        <v>-0.49392755873277072</v>
      </c>
      <c r="BP20" s="4">
        <v>4.691018603114129</v>
      </c>
      <c r="BQ20" s="4">
        <v>-0.49392755873274297</v>
      </c>
      <c r="BR20" s="4">
        <v>4.4271194960447824</v>
      </c>
      <c r="BS20" s="4">
        <v>4.4362230890869423</v>
      </c>
      <c r="BT20" s="4">
        <v>4.4183300956627649</v>
      </c>
      <c r="BU20" s="4">
        <v>14.335077717879464</v>
      </c>
      <c r="BV20" s="4">
        <v>14.76797548051267</v>
      </c>
      <c r="BW20" s="4">
        <v>4.5047972118413044</v>
      </c>
      <c r="BX20" s="4">
        <v>15.022409078206413</v>
      </c>
      <c r="BY20" s="4">
        <v>17.413005048523171</v>
      </c>
      <c r="BZ20" s="4">
        <v>4.4894276474277692</v>
      </c>
      <c r="CA20" s="4">
        <v>10.114997428181985</v>
      </c>
      <c r="CB20" s="4">
        <v>9.3491751621056469</v>
      </c>
      <c r="CC20" s="4">
        <v>9.6820996655487797</v>
      </c>
      <c r="CD20" s="4">
        <v>8.9464507535828286</v>
      </c>
      <c r="CE20" s="57">
        <v>8.649048792275476</v>
      </c>
      <c r="CF20" s="4">
        <v>8.9984375386471065</v>
      </c>
      <c r="CG20" s="4">
        <v>4.0759585751119127</v>
      </c>
    </row>
    <row r="21" spans="1:85">
      <c r="A21" s="4" t="s">
        <v>20</v>
      </c>
      <c r="B21" s="4">
        <v>11.23</v>
      </c>
      <c r="C21" s="4">
        <v>72.16</v>
      </c>
      <c r="D21" s="4">
        <v>75.89</v>
      </c>
      <c r="E21" s="4">
        <v>86.6</v>
      </c>
      <c r="F21" s="24">
        <v>85.354517805817906</v>
      </c>
      <c r="G21" s="4">
        <v>5.78</v>
      </c>
      <c r="H21" s="4">
        <v>3.97</v>
      </c>
      <c r="I21" s="4">
        <v>1703421.3515000001</v>
      </c>
      <c r="J21" s="4">
        <v>16192.946155506028</v>
      </c>
      <c r="K21" s="4">
        <v>91.51</v>
      </c>
      <c r="L21" s="4">
        <v>0.99</v>
      </c>
      <c r="M21" s="4">
        <v>1.89</v>
      </c>
      <c r="N21" s="4">
        <v>2252200</v>
      </c>
      <c r="O21" s="4">
        <v>25292206</v>
      </c>
      <c r="P21" s="4">
        <v>7721.7667972941927</v>
      </c>
      <c r="Q21" s="4">
        <v>105195.27052961836</v>
      </c>
      <c r="R21" s="4">
        <v>41838.233245215881</v>
      </c>
      <c r="S21" s="4">
        <v>291669</v>
      </c>
      <c r="T21" s="4"/>
      <c r="U21" s="4">
        <v>2622854.33</v>
      </c>
      <c r="V21" s="4">
        <v>24933.196300507825</v>
      </c>
      <c r="W21" s="4">
        <v>1986152.04275</v>
      </c>
      <c r="X21" s="4">
        <v>3382175</v>
      </c>
      <c r="Y21" s="4">
        <v>37981825.25</v>
      </c>
      <c r="Z21" s="4">
        <v>11595.93580394214</v>
      </c>
      <c r="AA21" s="4">
        <v>58964.5</v>
      </c>
      <c r="AB21" s="4">
        <v>662171.33500000008</v>
      </c>
      <c r="AC21" s="4">
        <v>6294.6873149925668</v>
      </c>
      <c r="AD21" s="4">
        <v>8864.5392136582996</v>
      </c>
      <c r="AE21" s="4">
        <v>64.54323281493275</v>
      </c>
      <c r="AF21" s="4">
        <v>1.4450000000000001</v>
      </c>
      <c r="AG21" s="4">
        <v>0.2475</v>
      </c>
      <c r="AH21" s="4">
        <v>0.99250000000000005</v>
      </c>
      <c r="AI21" s="4">
        <v>0.47249999999999998</v>
      </c>
      <c r="AJ21" s="4">
        <v>151.50638094452822</v>
      </c>
      <c r="AK21" s="4">
        <v>74.698900759527362</v>
      </c>
      <c r="AL21" s="4">
        <v>495.20825869769538</v>
      </c>
      <c r="AM21" s="4">
        <v>31.72357864601809</v>
      </c>
      <c r="AN21" s="4">
        <v>112.95791962123454</v>
      </c>
      <c r="AO21" s="4">
        <v>84.617397622851172</v>
      </c>
      <c r="AP21" s="4">
        <v>162.03023363974208</v>
      </c>
      <c r="AQ21" s="4">
        <v>51.705330326045875</v>
      </c>
      <c r="AR21" s="4">
        <v>89.911929543634912</v>
      </c>
      <c r="AS21" s="4">
        <v>8.372699746625937</v>
      </c>
      <c r="AT21" s="4">
        <v>0.67035226153930627</v>
      </c>
      <c r="AU21" s="4">
        <v>67.035226153930623</v>
      </c>
      <c r="AV21" s="4">
        <v>1.0516906873614191</v>
      </c>
      <c r="AW21" s="4">
        <v>-3.4828399852180252</v>
      </c>
      <c r="AX21" s="4">
        <v>105.16906873614191</v>
      </c>
      <c r="AY21" s="4">
        <v>-3.4828399852180283</v>
      </c>
      <c r="AZ21" s="4">
        <v>2.0028989326656976</v>
      </c>
      <c r="BA21" s="4">
        <v>8.0115957306627905</v>
      </c>
      <c r="BB21" s="4">
        <v>84.049148088297216</v>
      </c>
      <c r="BC21" s="4">
        <v>89.76193975384416</v>
      </c>
      <c r="BD21" s="4">
        <v>4.3134653766292592</v>
      </c>
      <c r="BE21" s="4">
        <v>0.98760706702067935</v>
      </c>
      <c r="BF21" s="4">
        <v>3.9504282680827174</v>
      </c>
      <c r="BG21" s="4">
        <v>4.438139891130187</v>
      </c>
      <c r="BH21" s="4">
        <v>0.47138722262207722</v>
      </c>
      <c r="BI21" s="4">
        <v>1.8855488904883089</v>
      </c>
      <c r="BJ21" s="4">
        <v>4.4988306306009571</v>
      </c>
      <c r="BK21" s="4">
        <v>2.1249763828666648</v>
      </c>
      <c r="BL21" s="4">
        <v>-0.3999519412708219</v>
      </c>
      <c r="BM21" s="4">
        <v>4.205218244717269</v>
      </c>
      <c r="BN21" s="4">
        <v>5.0399047661453283E-2</v>
      </c>
      <c r="BO21" s="4">
        <v>-3.5449369464584297</v>
      </c>
      <c r="BP21" s="4">
        <v>4.6555692336495449</v>
      </c>
      <c r="BQ21" s="4">
        <v>-3.5449369464584102</v>
      </c>
      <c r="BR21" s="4">
        <v>4.4612998155683892</v>
      </c>
      <c r="BS21" s="4">
        <v>4.4468133805380745</v>
      </c>
      <c r="BT21" s="4">
        <v>4.4314017240304695</v>
      </c>
      <c r="BU21" s="4">
        <v>14.348149346247169</v>
      </c>
      <c r="BV21" s="4">
        <v>14.779773721660643</v>
      </c>
      <c r="BW21" s="4">
        <v>4.5164482559272869</v>
      </c>
      <c r="BX21" s="4">
        <v>15.034029551631825</v>
      </c>
      <c r="BY21" s="4">
        <v>17.452618320382175</v>
      </c>
      <c r="BZ21" s="4">
        <v>4.4971610519892371</v>
      </c>
      <c r="CA21" s="4">
        <v>10.123955379310418</v>
      </c>
      <c r="CB21" s="4">
        <v>9.35840995397432</v>
      </c>
      <c r="CC21" s="4">
        <v>9.6923310038969444</v>
      </c>
      <c r="CD21" s="4">
        <v>8.9517984765875571</v>
      </c>
      <c r="CE21" s="57">
        <v>8.747461273281699</v>
      </c>
      <c r="CF21" s="4">
        <v>9.0898142390026653</v>
      </c>
      <c r="CG21" s="4">
        <v>4.1673352754674697</v>
      </c>
    </row>
    <row r="22" spans="1:85">
      <c r="A22" s="4" t="s">
        <v>21</v>
      </c>
      <c r="B22" s="4">
        <v>11.15</v>
      </c>
      <c r="C22" s="4">
        <v>75.62</v>
      </c>
      <c r="D22" s="4">
        <v>77.41</v>
      </c>
      <c r="E22" s="4">
        <v>86.98</v>
      </c>
      <c r="F22" s="24">
        <v>87.646740484591405</v>
      </c>
      <c r="G22" s="4">
        <v>5.88</v>
      </c>
      <c r="H22" s="4">
        <v>4.32</v>
      </c>
      <c r="I22" s="4">
        <v>1726112.281</v>
      </c>
      <c r="J22" s="4">
        <v>16362.052127390147</v>
      </c>
      <c r="K22" s="4">
        <v>92.03</v>
      </c>
      <c r="L22" s="4">
        <v>1</v>
      </c>
      <c r="M22" s="4">
        <v>1.78</v>
      </c>
      <c r="N22" s="4">
        <v>2274100</v>
      </c>
      <c r="O22" s="4">
        <v>25356215</v>
      </c>
      <c r="P22" s="4">
        <v>7781.6977316356242</v>
      </c>
      <c r="Q22" s="4">
        <v>105494.85281925488</v>
      </c>
      <c r="R22" s="4">
        <v>42156.841067303729</v>
      </c>
      <c r="S22" s="4">
        <v>292237</v>
      </c>
      <c r="T22" s="4"/>
      <c r="U22" s="4">
        <v>2663484.62</v>
      </c>
      <c r="V22" s="4">
        <v>25247.531503393519</v>
      </c>
      <c r="W22" s="4">
        <v>2081250.7775000001</v>
      </c>
      <c r="X22" s="4">
        <v>3401625</v>
      </c>
      <c r="Y22" s="4">
        <v>37928118.75</v>
      </c>
      <c r="Z22" s="4">
        <v>11639.953188679052</v>
      </c>
      <c r="AA22" s="4">
        <v>61599.1</v>
      </c>
      <c r="AB22" s="4">
        <v>686829.96499999997</v>
      </c>
      <c r="AC22" s="4">
        <v>6510.5542748777598</v>
      </c>
      <c r="AD22" s="4">
        <v>9096.4050387971765</v>
      </c>
      <c r="AE22" s="4">
        <v>66.2314615624244</v>
      </c>
      <c r="AF22" s="4">
        <v>1.47</v>
      </c>
      <c r="AG22" s="4">
        <v>0.25</v>
      </c>
      <c r="AH22" s="4">
        <v>1.08</v>
      </c>
      <c r="AI22" s="4">
        <v>0.44500000000000001</v>
      </c>
      <c r="AJ22" s="4">
        <v>153.1426498587291</v>
      </c>
      <c r="AK22" s="4">
        <v>75.50564888773026</v>
      </c>
      <c r="AL22" s="4">
        <v>516.6012554734358</v>
      </c>
      <c r="AM22" s="4">
        <v>33.094037243526067</v>
      </c>
      <c r="AN22" s="4">
        <v>113.46058236354904</v>
      </c>
      <c r="AO22" s="4">
        <v>84.993945042272856</v>
      </c>
      <c r="AP22" s="4">
        <v>164.91437179852949</v>
      </c>
      <c r="AQ22" s="4">
        <v>52.625685205849479</v>
      </c>
      <c r="AR22" s="4">
        <v>89.271417133706962</v>
      </c>
      <c r="AS22" s="4">
        <v>8.2608306341870588</v>
      </c>
      <c r="AT22" s="4">
        <v>0.66139556718871562</v>
      </c>
      <c r="AU22" s="4">
        <v>66.13955671887156</v>
      </c>
      <c r="AV22" s="4">
        <v>1.0236709865115048</v>
      </c>
      <c r="AW22" s="4">
        <v>-2.6642530153245731</v>
      </c>
      <c r="AX22" s="4">
        <v>102.36709865115049</v>
      </c>
      <c r="AY22" s="4">
        <v>-2.6642530153245643</v>
      </c>
      <c r="AZ22" s="4">
        <v>2.5578090685957955</v>
      </c>
      <c r="BA22" s="4">
        <v>10.231236274383182</v>
      </c>
      <c r="BB22" s="4">
        <v>85.168749701912773</v>
      </c>
      <c r="BC22" s="4">
        <v>90.634769200877813</v>
      </c>
      <c r="BD22" s="4">
        <v>4.3242074731611613</v>
      </c>
      <c r="BE22" s="4">
        <v>1.0742096531902057</v>
      </c>
      <c r="BF22" s="4">
        <v>4.2968386127608227</v>
      </c>
      <c r="BG22" s="4">
        <v>4.4425800191562077</v>
      </c>
      <c r="BH22" s="4">
        <v>0.44401280260206732</v>
      </c>
      <c r="BI22" s="4">
        <v>1.7760512104082693</v>
      </c>
      <c r="BJ22" s="4">
        <v>4.4916813597567327</v>
      </c>
      <c r="BK22" s="4">
        <v>2.1115251435165598</v>
      </c>
      <c r="BL22" s="4">
        <v>-0.41340318062092662</v>
      </c>
      <c r="BM22" s="4">
        <v>4.191767005367165</v>
      </c>
      <c r="BN22" s="4">
        <v>2.3395172753835149E-2</v>
      </c>
      <c r="BO22" s="4">
        <v>-2.7003874907618135</v>
      </c>
      <c r="BP22" s="4">
        <v>4.6285653587419269</v>
      </c>
      <c r="BQ22" s="4">
        <v>-2.700387490761802</v>
      </c>
      <c r="BR22" s="4">
        <v>4.4656782071694927</v>
      </c>
      <c r="BS22" s="4">
        <v>4.4733144228216952</v>
      </c>
      <c r="BT22" s="4">
        <v>4.444634579016034</v>
      </c>
      <c r="BU22" s="4">
        <v>14.361382201232733</v>
      </c>
      <c r="BV22" s="4">
        <v>14.79514583096547</v>
      </c>
      <c r="BW22" s="4">
        <v>4.5221146108507657</v>
      </c>
      <c r="BX22" s="4">
        <v>15.039763816585355</v>
      </c>
      <c r="BY22" s="4">
        <v>17.451203314491483</v>
      </c>
      <c r="BZ22" s="4">
        <v>4.5068379054436951</v>
      </c>
      <c r="CA22" s="4">
        <v>10.136483667682626</v>
      </c>
      <c r="CB22" s="4">
        <v>9.3621986996861963</v>
      </c>
      <c r="CC22" s="4">
        <v>9.7027200379498879</v>
      </c>
      <c r="CD22" s="4">
        <v>8.9595298108003618</v>
      </c>
      <c r="CE22" s="57">
        <v>8.7811798736485507</v>
      </c>
      <c r="CF22" s="4">
        <v>9.1156345637702341</v>
      </c>
      <c r="CG22" s="4">
        <v>4.1931556002350394</v>
      </c>
    </row>
    <row r="23" spans="1:85">
      <c r="A23" s="4" t="s">
        <v>22</v>
      </c>
      <c r="B23" s="4">
        <v>11.41</v>
      </c>
      <c r="C23" s="4">
        <v>76.849999999999994</v>
      </c>
      <c r="D23" s="4">
        <v>79.39</v>
      </c>
      <c r="E23" s="4">
        <v>87.92</v>
      </c>
      <c r="F23" s="24">
        <v>87.634780652428702</v>
      </c>
      <c r="G23" s="4">
        <v>6.71</v>
      </c>
      <c r="H23" s="4">
        <v>4.28</v>
      </c>
      <c r="I23" s="4">
        <v>1748938.2337499999</v>
      </c>
      <c r="J23" s="4">
        <v>16531.523797303878</v>
      </c>
      <c r="K23" s="4">
        <v>92.71</v>
      </c>
      <c r="L23" s="4">
        <v>1.01</v>
      </c>
      <c r="M23" s="4">
        <v>2.86</v>
      </c>
      <c r="N23" s="4">
        <v>2288875</v>
      </c>
      <c r="O23" s="4">
        <v>26116063.75</v>
      </c>
      <c r="P23" s="4">
        <v>7815.194195475885</v>
      </c>
      <c r="Q23" s="4">
        <v>105794.1333898835</v>
      </c>
      <c r="R23" s="4">
        <v>42427.670562400373</v>
      </c>
      <c r="S23" s="4">
        <v>292875</v>
      </c>
      <c r="T23" s="4"/>
      <c r="U23" s="4">
        <v>2698708.2850000001</v>
      </c>
      <c r="V23" s="4">
        <v>25509.054221886207</v>
      </c>
      <c r="W23" s="4">
        <v>2152677.9792499999</v>
      </c>
      <c r="X23" s="4">
        <v>3426550</v>
      </c>
      <c r="Y23" s="4">
        <v>39096935.5</v>
      </c>
      <c r="Z23" s="4">
        <v>11699.701237729407</v>
      </c>
      <c r="AA23" s="4">
        <v>60417.3</v>
      </c>
      <c r="AB23" s="4">
        <v>689361.39300000004</v>
      </c>
      <c r="AC23" s="4">
        <v>6516.0644632296771</v>
      </c>
      <c r="AD23" s="4">
        <v>9033.275331996123</v>
      </c>
      <c r="AE23" s="4">
        <v>65.771810444031161</v>
      </c>
      <c r="AF23" s="4">
        <v>1.6775</v>
      </c>
      <c r="AG23" s="4">
        <v>0.2525</v>
      </c>
      <c r="AH23" s="4">
        <v>1.07</v>
      </c>
      <c r="AI23" s="4">
        <v>0.71499999999999997</v>
      </c>
      <c r="AJ23" s="4">
        <v>154.78127621221751</v>
      </c>
      <c r="AK23" s="4">
        <v>76.31355933082898</v>
      </c>
      <c r="AL23" s="4">
        <v>538.71178920769887</v>
      </c>
      <c r="AM23" s="4">
        <v>34.51046203754899</v>
      </c>
      <c r="AN23" s="4">
        <v>114.27182552744841</v>
      </c>
      <c r="AO23" s="4">
        <v>85.601651749325114</v>
      </c>
      <c r="AP23" s="4">
        <v>169.63092283196741</v>
      </c>
      <c r="AQ23" s="4">
        <v>54.130779802736775</v>
      </c>
      <c r="AR23" s="4">
        <v>91.353082465972776</v>
      </c>
      <c r="AS23" s="4">
        <v>8.4237677913994933</v>
      </c>
      <c r="AT23" s="4">
        <v>0.67444097609283382</v>
      </c>
      <c r="AU23" s="4">
        <v>67.444097609283375</v>
      </c>
      <c r="AV23" s="4">
        <v>1.0330513988288876</v>
      </c>
      <c r="AW23" s="4">
        <v>0.91635031577379011</v>
      </c>
      <c r="AX23" s="4">
        <v>103.30513988288877</v>
      </c>
      <c r="AY23" s="4">
        <v>0.91635031577378745</v>
      </c>
      <c r="AZ23" s="4">
        <v>0.79355082504093399</v>
      </c>
      <c r="BA23" s="4">
        <v>3.174203300163736</v>
      </c>
      <c r="BB23" s="4">
        <v>86.295013548055024</v>
      </c>
      <c r="BC23" s="4">
        <v>91.223630163431338</v>
      </c>
      <c r="BD23" s="4">
        <v>4.3348506332596406</v>
      </c>
      <c r="BE23" s="4">
        <v>1.0643160098479321</v>
      </c>
      <c r="BF23" s="4">
        <v>4.2572640393917283</v>
      </c>
      <c r="BG23" s="4">
        <v>4.4497045790985039</v>
      </c>
      <c r="BH23" s="4">
        <v>0.71245599422962158</v>
      </c>
      <c r="BI23" s="4">
        <v>2.8498239769184863</v>
      </c>
      <c r="BJ23" s="4">
        <v>4.5147320257245891</v>
      </c>
      <c r="BK23" s="4">
        <v>2.1310572093282323</v>
      </c>
      <c r="BL23" s="4">
        <v>-0.39387111480925374</v>
      </c>
      <c r="BM23" s="4">
        <v>4.2112990711788374</v>
      </c>
      <c r="BN23" s="4">
        <v>3.2516945752417342E-2</v>
      </c>
      <c r="BO23" s="4">
        <v>0.91217729985821927</v>
      </c>
      <c r="BP23" s="4">
        <v>4.6376871317405088</v>
      </c>
      <c r="BQ23" s="4">
        <v>0.91217729985819673</v>
      </c>
      <c r="BR23" s="4">
        <v>4.4764273100953655</v>
      </c>
      <c r="BS23" s="4">
        <v>4.4731779585543423</v>
      </c>
      <c r="BT23" s="4">
        <v>4.4577718159803412</v>
      </c>
      <c r="BU23" s="4">
        <v>14.374519438197041</v>
      </c>
      <c r="BV23" s="4">
        <v>14.8082838035356</v>
      </c>
      <c r="BW23" s="4">
        <v>4.5294763416188912</v>
      </c>
      <c r="BX23" s="4">
        <v>15.047064482050974</v>
      </c>
      <c r="BY23" s="4">
        <v>17.481554645924959</v>
      </c>
      <c r="BZ23" s="4">
        <v>4.5133139661881891</v>
      </c>
      <c r="CA23" s="4">
        <v>10.14678873564991</v>
      </c>
      <c r="CB23" s="4">
        <v>9.3673185852230141</v>
      </c>
      <c r="CC23" s="4">
        <v>9.7130243703113504</v>
      </c>
      <c r="CD23" s="4">
        <v>8.9638250916160551</v>
      </c>
      <c r="CE23" s="57">
        <v>8.7820258627407828</v>
      </c>
      <c r="CF23" s="4">
        <v>9.1086702973668316</v>
      </c>
      <c r="CG23" s="4">
        <v>4.186191333831637</v>
      </c>
    </row>
    <row r="24" spans="1:85">
      <c r="A24" s="4" t="s">
        <v>23</v>
      </c>
      <c r="B24" s="4">
        <v>11.41</v>
      </c>
      <c r="C24" s="4">
        <v>78.19</v>
      </c>
      <c r="D24" s="4">
        <v>80.02</v>
      </c>
      <c r="E24" s="4">
        <v>87.14</v>
      </c>
      <c r="F24" s="24">
        <v>88.120555546372202</v>
      </c>
      <c r="G24" s="4">
        <v>7.46</v>
      </c>
      <c r="H24" s="4">
        <v>4.78</v>
      </c>
      <c r="I24" s="4">
        <v>1784992.514</v>
      </c>
      <c r="J24" s="4">
        <v>16824.502203156098</v>
      </c>
      <c r="K24" s="4">
        <v>93.55</v>
      </c>
      <c r="L24" s="4">
        <v>1.44</v>
      </c>
      <c r="M24" s="4">
        <v>2.72</v>
      </c>
      <c r="N24" s="4">
        <v>2310750</v>
      </c>
      <c r="O24" s="4">
        <v>26365657.5</v>
      </c>
      <c r="P24" s="4">
        <v>7870.3214885406487</v>
      </c>
      <c r="Q24" s="4">
        <v>106094.81888059394</v>
      </c>
      <c r="R24" s="4">
        <v>42819.132426456941</v>
      </c>
      <c r="S24" s="4">
        <v>293603</v>
      </c>
      <c r="T24" s="4"/>
      <c r="U24" s="4">
        <v>2703494.5674999999</v>
      </c>
      <c r="V24" s="4">
        <v>25481.871744770968</v>
      </c>
      <c r="W24" s="4">
        <v>2191444.9495000001</v>
      </c>
      <c r="X24" s="4">
        <v>3457700</v>
      </c>
      <c r="Y24" s="4">
        <v>39452357</v>
      </c>
      <c r="Z24" s="4">
        <v>11776.787021930975</v>
      </c>
      <c r="AA24" s="4">
        <v>62216.9</v>
      </c>
      <c r="AB24" s="4">
        <v>709894.82900000003</v>
      </c>
      <c r="AC24" s="4">
        <v>6691.1356887178645</v>
      </c>
      <c r="AD24" s="4">
        <v>9192.4917351306376</v>
      </c>
      <c r="AE24" s="4">
        <v>66.931074465293932</v>
      </c>
      <c r="AF24" s="4">
        <v>1.865</v>
      </c>
      <c r="AG24" s="4">
        <v>0.36</v>
      </c>
      <c r="AH24" s="4">
        <v>1.1950000000000001</v>
      </c>
      <c r="AI24" s="4">
        <v>0.68</v>
      </c>
      <c r="AJ24" s="4">
        <v>156.63091246295349</v>
      </c>
      <c r="AK24" s="4">
        <v>77.22550636483237</v>
      </c>
      <c r="AL24" s="4">
        <v>564.46221273182687</v>
      </c>
      <c r="AM24" s="4">
        <v>36.160062122943835</v>
      </c>
      <c r="AN24" s="4">
        <v>115.04887394103505</v>
      </c>
      <c r="AO24" s="4">
        <v>86.183742981220519</v>
      </c>
      <c r="AP24" s="4">
        <v>174.24488393299694</v>
      </c>
      <c r="AQ24" s="4">
        <v>55.603137013371217</v>
      </c>
      <c r="AR24" s="4">
        <v>91.353082465972776</v>
      </c>
      <c r="AS24" s="4">
        <v>8.3808976850447259</v>
      </c>
      <c r="AT24" s="4">
        <v>0.67100862170093878</v>
      </c>
      <c r="AU24" s="4">
        <v>67.10086217009389</v>
      </c>
      <c r="AV24" s="4">
        <v>1.0234045274331756</v>
      </c>
      <c r="AW24" s="4">
        <v>-0.93382298370131356</v>
      </c>
      <c r="AX24" s="4">
        <v>102.34045274331756</v>
      </c>
      <c r="AY24" s="4">
        <v>-0.933822983701317</v>
      </c>
      <c r="AZ24" s="4">
        <v>0.89977505623592968</v>
      </c>
      <c r="BA24" s="4">
        <v>3.5991002249437187</v>
      </c>
      <c r="BB24" s="4">
        <v>88.073981234048134</v>
      </c>
      <c r="BC24" s="4">
        <v>92.095463229817682</v>
      </c>
      <c r="BD24" s="4">
        <v>4.3467297957897184</v>
      </c>
      <c r="BE24" s="4">
        <v>1.1879162530077814</v>
      </c>
      <c r="BF24" s="4">
        <v>4.7516650120311255</v>
      </c>
      <c r="BG24" s="4">
        <v>4.4564815633775279</v>
      </c>
      <c r="BH24" s="4">
        <v>0.67769842790239565</v>
      </c>
      <c r="BI24" s="4">
        <v>2.7107937116095826</v>
      </c>
      <c r="BJ24" s="4">
        <v>4.5147320257245891</v>
      </c>
      <c r="BK24" s="4">
        <v>2.1259550310771784</v>
      </c>
      <c r="BL24" s="4">
        <v>-0.39897329306030771</v>
      </c>
      <c r="BM24" s="4">
        <v>4.2061968929277835</v>
      </c>
      <c r="BN24" s="4">
        <v>2.3134841292666287E-2</v>
      </c>
      <c r="BO24" s="4">
        <v>-0.9382104459751055</v>
      </c>
      <c r="BP24" s="4">
        <v>4.6283050272807573</v>
      </c>
      <c r="BQ24" s="4">
        <v>-0.93821044597515169</v>
      </c>
      <c r="BR24" s="4">
        <v>4.4675160206892963</v>
      </c>
      <c r="BS24" s="4">
        <v>4.4787058263442763</v>
      </c>
      <c r="BT24" s="4">
        <v>4.4781771571328486</v>
      </c>
      <c r="BU24" s="4">
        <v>14.394924779349548</v>
      </c>
      <c r="BV24" s="4">
        <v>14.810055778369961</v>
      </c>
      <c r="BW24" s="4">
        <v>4.5384960527200988</v>
      </c>
      <c r="BX24" s="4">
        <v>15.056114186111996</v>
      </c>
      <c r="BY24" s="4">
        <v>17.490604349985979</v>
      </c>
      <c r="BZ24" s="4">
        <v>4.5228256828711988</v>
      </c>
      <c r="CA24" s="4">
        <v>10.145722566359009</v>
      </c>
      <c r="CB24" s="4">
        <v>9.3738856714401884</v>
      </c>
      <c r="CC24" s="4">
        <v>9.7305915673385961</v>
      </c>
      <c r="CD24" s="4">
        <v>8.9708541904552153</v>
      </c>
      <c r="CE24" s="57">
        <v>8.8085388978654731</v>
      </c>
      <c r="CF24" s="4">
        <v>9.1261423140867048</v>
      </c>
      <c r="CG24" s="4">
        <v>4.2036633505515102</v>
      </c>
    </row>
    <row r="25" spans="1:85">
      <c r="A25" s="4" t="s">
        <v>24</v>
      </c>
      <c r="B25" s="4">
        <v>11.26</v>
      </c>
      <c r="C25" s="4">
        <v>79.739999999999995</v>
      </c>
      <c r="D25" s="4">
        <v>80.739999999999995</v>
      </c>
      <c r="E25" s="4">
        <v>90.7</v>
      </c>
      <c r="F25" s="24">
        <v>89.259220905936701</v>
      </c>
      <c r="G25" s="4">
        <v>8.52</v>
      </c>
      <c r="H25" s="4">
        <v>5.33</v>
      </c>
      <c r="I25" s="4">
        <v>1811190.1025</v>
      </c>
      <c r="J25" s="4">
        <v>17022.907227929925</v>
      </c>
      <c r="K25" s="4">
        <v>94.36</v>
      </c>
      <c r="L25" s="4">
        <v>1.94</v>
      </c>
      <c r="M25" s="4">
        <v>3.32</v>
      </c>
      <c r="N25" s="4">
        <v>2334450</v>
      </c>
      <c r="O25" s="4">
        <v>26285907</v>
      </c>
      <c r="P25" s="4">
        <v>7931.2957388544992</v>
      </c>
      <c r="Q25" s="4">
        <v>106397.22570586143</v>
      </c>
      <c r="R25" s="4">
        <v>43168.11594048782</v>
      </c>
      <c r="S25" s="4">
        <v>294334</v>
      </c>
      <c r="T25" s="4"/>
      <c r="U25" s="4">
        <v>2744494.4424999999</v>
      </c>
      <c r="V25" s="4">
        <v>25794.793278607129</v>
      </c>
      <c r="W25" s="4">
        <v>2265166.9557500002</v>
      </c>
      <c r="X25" s="4">
        <v>3487600</v>
      </c>
      <c r="Y25" s="4">
        <v>39270376</v>
      </c>
      <c r="Z25" s="4">
        <v>11849.123784544088</v>
      </c>
      <c r="AA25" s="4">
        <v>64148.3</v>
      </c>
      <c r="AB25" s="4">
        <v>722309.85800000001</v>
      </c>
      <c r="AC25" s="4">
        <v>6788.8034975352548</v>
      </c>
      <c r="AD25" s="4">
        <v>9230.2618190861285</v>
      </c>
      <c r="AE25" s="4">
        <v>67.206080674124593</v>
      </c>
      <c r="AF25" s="4">
        <v>2.13</v>
      </c>
      <c r="AG25" s="4">
        <v>0.48499999999999999</v>
      </c>
      <c r="AH25" s="4">
        <v>1.3325</v>
      </c>
      <c r="AI25" s="4">
        <v>0.83</v>
      </c>
      <c r="AJ25" s="4">
        <v>158.71801937152236</v>
      </c>
      <c r="AK25" s="4">
        <v>78.254536237143768</v>
      </c>
      <c r="AL25" s="4">
        <v>594.54804867043322</v>
      </c>
      <c r="AM25" s="4">
        <v>38.087393434096732</v>
      </c>
      <c r="AN25" s="4">
        <v>116.00377959474564</v>
      </c>
      <c r="AO25" s="4">
        <v>86.899068047964647</v>
      </c>
      <c r="AP25" s="4">
        <v>180.02981407957242</v>
      </c>
      <c r="AQ25" s="4">
        <v>57.449161162215134</v>
      </c>
      <c r="AR25" s="4">
        <v>90.152121697357884</v>
      </c>
      <c r="AS25" s="4">
        <v>8.2297055079758543</v>
      </c>
      <c r="AT25" s="4">
        <v>0.65890356348885948</v>
      </c>
      <c r="AU25" s="4">
        <v>65.890356348885931</v>
      </c>
      <c r="AV25" s="4">
        <v>1.0125407574617507</v>
      </c>
      <c r="AW25" s="4">
        <v>-1.0615323344985172</v>
      </c>
      <c r="AX25" s="4">
        <v>101.25407574617506</v>
      </c>
      <c r="AY25" s="4">
        <v>-1.0615323344985208</v>
      </c>
      <c r="AZ25" s="4">
        <v>1.6844191231112138</v>
      </c>
      <c r="BA25" s="4">
        <v>6.7376764924448551</v>
      </c>
      <c r="BB25" s="4">
        <v>89.366606216970794</v>
      </c>
      <c r="BC25" s="4">
        <v>93.04003208345685</v>
      </c>
      <c r="BD25" s="4">
        <v>4.3599667988217137</v>
      </c>
      <c r="BE25" s="4">
        <v>1.3237003031995265</v>
      </c>
      <c r="BF25" s="4">
        <v>5.2948012127981059</v>
      </c>
      <c r="BG25" s="4">
        <v>4.4647473077945605</v>
      </c>
      <c r="BH25" s="4">
        <v>0.82657444170326499</v>
      </c>
      <c r="BI25" s="4">
        <v>3.30629776681306</v>
      </c>
      <c r="BJ25" s="4">
        <v>4.5014984845621493</v>
      </c>
      <c r="BK25" s="4">
        <v>2.1077502312997756</v>
      </c>
      <c r="BL25" s="4">
        <v>-0.41717809283771051</v>
      </c>
      <c r="BM25" s="4">
        <v>4.1879920931503802</v>
      </c>
      <c r="BN25" s="4">
        <v>1.2462773471585756E-2</v>
      </c>
      <c r="BO25" s="4">
        <v>-1.0672067821080531</v>
      </c>
      <c r="BP25" s="4">
        <v>4.6176329594596774</v>
      </c>
      <c r="BQ25" s="4">
        <v>-1.0672067821079878</v>
      </c>
      <c r="BR25" s="4">
        <v>4.5075573571210912</v>
      </c>
      <c r="BS25" s="4">
        <v>4.491544730795753</v>
      </c>
      <c r="BT25" s="4">
        <v>4.4927470801502718</v>
      </c>
      <c r="BU25" s="4">
        <v>14.40949470236697</v>
      </c>
      <c r="BV25" s="4">
        <v>14.825107442011022</v>
      </c>
      <c r="BW25" s="4">
        <v>4.547117254539474</v>
      </c>
      <c r="BX25" s="4">
        <v>15.064724378535796</v>
      </c>
      <c r="BY25" s="4">
        <v>17.485981001247342</v>
      </c>
      <c r="BZ25" s="4">
        <v>4.5330298530454405</v>
      </c>
      <c r="CA25" s="4">
        <v>10.157927939636448</v>
      </c>
      <c r="CB25" s="4">
        <v>9.3800092015968488</v>
      </c>
      <c r="CC25" s="4">
        <v>9.7423151999923956</v>
      </c>
      <c r="CD25" s="4">
        <v>8.9785716983623178</v>
      </c>
      <c r="CE25" s="57">
        <v>8.8230299896398989</v>
      </c>
      <c r="CF25" s="4">
        <v>9.1302426931927592</v>
      </c>
      <c r="CG25" s="4">
        <v>4.2077637296575645</v>
      </c>
    </row>
    <row r="26" spans="1:85">
      <c r="A26" s="4" t="s">
        <v>25</v>
      </c>
      <c r="B26" s="4">
        <v>11.29</v>
      </c>
      <c r="C26" s="4">
        <v>80.400000000000006</v>
      </c>
      <c r="D26" s="4">
        <v>82.1</v>
      </c>
      <c r="E26" s="4">
        <v>88.27</v>
      </c>
      <c r="F26" s="24">
        <v>89.0629098139745</v>
      </c>
      <c r="G26" s="4">
        <v>9.4</v>
      </c>
      <c r="H26" s="4">
        <v>4.3899999999999997</v>
      </c>
      <c r="I26" s="4">
        <v>1831786.0647499999</v>
      </c>
      <c r="J26" s="4">
        <v>17167.349839699891</v>
      </c>
      <c r="K26" s="4">
        <v>95.36</v>
      </c>
      <c r="L26" s="4">
        <v>2.4700000000000002</v>
      </c>
      <c r="M26" s="4">
        <v>3.04</v>
      </c>
      <c r="N26" s="4">
        <v>2352300</v>
      </c>
      <c r="O26" s="4">
        <v>26557466.999999996</v>
      </c>
      <c r="P26" s="4">
        <v>7975.0607715700935</v>
      </c>
      <c r="Q26" s="4">
        <v>106701.738</v>
      </c>
      <c r="R26" s="4">
        <v>43455.608999999997</v>
      </c>
      <c r="S26" s="4">
        <v>294957</v>
      </c>
      <c r="T26" s="4"/>
      <c r="U26" s="4">
        <v>2762263.9725000001</v>
      </c>
      <c r="V26" s="4">
        <v>25887.713023943437</v>
      </c>
      <c r="W26" s="4">
        <v>2286963.4297500001</v>
      </c>
      <c r="X26" s="4">
        <v>3524775</v>
      </c>
      <c r="Y26" s="4">
        <v>39794709.75</v>
      </c>
      <c r="Z26" s="4">
        <v>11950.131714114261</v>
      </c>
      <c r="AA26" s="4">
        <v>64061.1</v>
      </c>
      <c r="AB26" s="4">
        <v>723249.8189999999</v>
      </c>
      <c r="AC26" s="4">
        <v>6778.2384106995514</v>
      </c>
      <c r="AD26" s="4">
        <v>9141.9406057634696</v>
      </c>
      <c r="AE26" s="4">
        <v>66.563008711038407</v>
      </c>
      <c r="AF26" s="4">
        <v>2.35</v>
      </c>
      <c r="AG26" s="4">
        <v>0.61750000000000005</v>
      </c>
      <c r="AH26" s="4">
        <v>1.0974999999999999</v>
      </c>
      <c r="AI26" s="4">
        <v>0.76</v>
      </c>
      <c r="AJ26" s="4">
        <v>160.4599496341248</v>
      </c>
      <c r="AK26" s="4">
        <v>79.113379772346406</v>
      </c>
      <c r="AL26" s="4">
        <v>620.64870800706524</v>
      </c>
      <c r="AM26" s="4">
        <v>39.759430005853581</v>
      </c>
      <c r="AN26" s="4">
        <v>116.88540831966571</v>
      </c>
      <c r="AO26" s="4">
        <v>87.559500965129175</v>
      </c>
      <c r="AP26" s="4">
        <v>185.50272042759141</v>
      </c>
      <c r="AQ26" s="4">
        <v>59.195615661546476</v>
      </c>
      <c r="AR26" s="4">
        <v>90.392313851080857</v>
      </c>
      <c r="AS26" s="4">
        <v>8.2240849691029734</v>
      </c>
      <c r="AT26" s="4">
        <v>0.65845356037653902</v>
      </c>
      <c r="AU26" s="4">
        <v>65.8453560376539</v>
      </c>
      <c r="AV26" s="4">
        <v>1.0211442786069651</v>
      </c>
      <c r="AW26" s="4">
        <v>0.8496962795632903</v>
      </c>
      <c r="AX26" s="4">
        <v>102.11442786069651</v>
      </c>
      <c r="AY26" s="4">
        <v>0.84969627956329208</v>
      </c>
      <c r="AZ26" s="4">
        <v>1.0353227771010998</v>
      </c>
      <c r="BA26" s="4">
        <v>4.1412911084043991</v>
      </c>
      <c r="BB26" s="4">
        <v>90.382839270317731</v>
      </c>
      <c r="BC26" s="4">
        <v>93.751447865628109</v>
      </c>
      <c r="BD26" s="4">
        <v>4.3708820105622195</v>
      </c>
      <c r="BE26" s="4">
        <v>1.0915211740505804</v>
      </c>
      <c r="BF26" s="4">
        <v>4.3660846962023214</v>
      </c>
      <c r="BG26" s="4">
        <v>4.4723185732908783</v>
      </c>
      <c r="BH26" s="4">
        <v>0.75712654963178139</v>
      </c>
      <c r="BI26" s="4">
        <v>3.0285061985271255</v>
      </c>
      <c r="BJ26" s="4">
        <v>4.5041592400121759</v>
      </c>
      <c r="BK26" s="4">
        <v>2.1070670405056147</v>
      </c>
      <c r="BL26" s="4">
        <v>-0.41786128363187164</v>
      </c>
      <c r="BM26" s="4">
        <v>4.1873089023562198</v>
      </c>
      <c r="BN26" s="4">
        <v>2.0923840273461784E-2</v>
      </c>
      <c r="BO26" s="4">
        <v>0.84610668018760271</v>
      </c>
      <c r="BP26" s="4">
        <v>4.6260940262615531</v>
      </c>
      <c r="BQ26" s="4">
        <v>0.84610668018756385</v>
      </c>
      <c r="BR26" s="4">
        <v>4.4804002990321417</v>
      </c>
      <c r="BS26" s="4">
        <v>4.489342971872448</v>
      </c>
      <c r="BT26" s="4">
        <v>4.5040544182973745</v>
      </c>
      <c r="BU26" s="4">
        <v>14.420802040514074</v>
      </c>
      <c r="BV26" s="4">
        <v>14.831561181338952</v>
      </c>
      <c r="BW26" s="4">
        <v>4.5576592033170398</v>
      </c>
      <c r="BX26" s="4">
        <v>15.075327162404065</v>
      </c>
      <c r="BY26" s="4">
        <v>17.499244540565634</v>
      </c>
      <c r="BZ26" s="4">
        <v>4.5406471086312976</v>
      </c>
      <c r="CA26" s="4">
        <v>10.161523734504108</v>
      </c>
      <c r="CB26" s="4">
        <v>9.388497579400525</v>
      </c>
      <c r="CC26" s="4">
        <v>9.7507645936792304</v>
      </c>
      <c r="CD26" s="4">
        <v>8.9840745478835835</v>
      </c>
      <c r="CE26" s="57">
        <v>8.8214725257442606</v>
      </c>
      <c r="CF26" s="4">
        <v>9.1206279620168846</v>
      </c>
      <c r="CG26" s="4">
        <v>4.1981489984816891</v>
      </c>
    </row>
    <row r="27" spans="1:85">
      <c r="A27" s="4" t="s">
        <v>26</v>
      </c>
      <c r="B27" s="4">
        <v>10.84</v>
      </c>
      <c r="C27" s="4">
        <v>83.38</v>
      </c>
      <c r="D27" s="4">
        <v>82.95</v>
      </c>
      <c r="E27" s="4">
        <v>91.02</v>
      </c>
      <c r="F27" s="24">
        <v>90.667270592734994</v>
      </c>
      <c r="G27" s="4">
        <v>10.039999999999999</v>
      </c>
      <c r="H27" s="4">
        <v>4.51</v>
      </c>
      <c r="I27" s="4">
        <v>1829273.55825</v>
      </c>
      <c r="J27" s="4">
        <v>17096.051311605625</v>
      </c>
      <c r="K27" s="4">
        <v>95.86</v>
      </c>
      <c r="L27" s="4">
        <v>2.94</v>
      </c>
      <c r="M27" s="4">
        <v>2.94</v>
      </c>
      <c r="N27" s="4">
        <v>2377875</v>
      </c>
      <c r="O27" s="4">
        <v>25776165</v>
      </c>
      <c r="P27" s="4">
        <v>8044.5586424347402</v>
      </c>
      <c r="Q27" s="4">
        <v>106999.77</v>
      </c>
      <c r="R27" s="4">
        <v>43527.777000000002</v>
      </c>
      <c r="S27" s="4">
        <v>295588</v>
      </c>
      <c r="T27" s="4"/>
      <c r="U27" s="4">
        <v>2762854.3574999999</v>
      </c>
      <c r="V27" s="4">
        <v>25821.124265033464</v>
      </c>
      <c r="W27" s="4">
        <v>2315227.6809999999</v>
      </c>
      <c r="X27" s="4">
        <v>3543175</v>
      </c>
      <c r="Y27" s="4">
        <v>38408017</v>
      </c>
      <c r="Z27" s="4">
        <v>11986.870238304668</v>
      </c>
      <c r="AA27" s="4">
        <v>65556.7</v>
      </c>
      <c r="AB27" s="4">
        <v>710634.62799999991</v>
      </c>
      <c r="AC27" s="4">
        <v>6641.4593975295447</v>
      </c>
      <c r="AD27" s="4">
        <v>8882.3351655187398</v>
      </c>
      <c r="AE27" s="4">
        <v>64.672806189973159</v>
      </c>
      <c r="AF27" s="4">
        <v>2.5099999999999998</v>
      </c>
      <c r="AG27" s="4">
        <v>0.73499999999999999</v>
      </c>
      <c r="AH27" s="4">
        <v>1.1274999999999999</v>
      </c>
      <c r="AI27" s="4">
        <v>0.73499999999999999</v>
      </c>
      <c r="AJ27" s="4">
        <v>162.26913556624953</v>
      </c>
      <c r="AK27" s="4">
        <v>80.005383129279608</v>
      </c>
      <c r="AL27" s="4">
        <v>648.63996473818383</v>
      </c>
      <c r="AM27" s="4">
        <v>41.552580299117572</v>
      </c>
      <c r="AN27" s="4">
        <v>117.74451607081525</v>
      </c>
      <c r="AO27" s="4">
        <v>88.203063297222869</v>
      </c>
      <c r="AP27" s="4">
        <v>190.95650040816261</v>
      </c>
      <c r="AQ27" s="4">
        <v>60.93596676199595</v>
      </c>
      <c r="AR27" s="4">
        <v>86.789431545236184</v>
      </c>
      <c r="AS27" s="4">
        <v>7.8656396963829414</v>
      </c>
      <c r="AT27" s="4">
        <v>0.62975497969439076</v>
      </c>
      <c r="AU27" s="4">
        <v>62.975497969439083</v>
      </c>
      <c r="AV27" s="4">
        <v>0.9948428879827298</v>
      </c>
      <c r="AW27" s="4">
        <v>-2.5756782048581233</v>
      </c>
      <c r="AX27" s="4">
        <v>99.484288798272985</v>
      </c>
      <c r="AY27" s="4">
        <v>-2.5756782048581162</v>
      </c>
      <c r="AZ27" s="4">
        <v>0.952380952380949</v>
      </c>
      <c r="BA27" s="4">
        <v>3.809523809523796</v>
      </c>
      <c r="BB27" s="4">
        <v>90.258868750219861</v>
      </c>
      <c r="BC27" s="4">
        <v>94.770745267814661</v>
      </c>
      <c r="BD27" s="4">
        <v>4.3820939215260655</v>
      </c>
      <c r="BE27" s="4">
        <v>1.1211910963845995</v>
      </c>
      <c r="BF27" s="4">
        <v>4.4847643855383978</v>
      </c>
      <c r="BG27" s="4">
        <v>4.4796416936706596</v>
      </c>
      <c r="BH27" s="4">
        <v>0.73231203797812228</v>
      </c>
      <c r="BI27" s="4">
        <v>2.9292481519124891</v>
      </c>
      <c r="BJ27" s="4">
        <v>4.4634848578621051</v>
      </c>
      <c r="BK27" s="4">
        <v>2.0625038677714791</v>
      </c>
      <c r="BL27" s="4">
        <v>-0.46242445636600721</v>
      </c>
      <c r="BM27" s="4">
        <v>4.1427457296220842</v>
      </c>
      <c r="BN27" s="4">
        <v>-5.1704558161972114E-3</v>
      </c>
      <c r="BO27" s="4">
        <v>-2.6094296089658995</v>
      </c>
      <c r="BP27" s="4">
        <v>4.599999730171894</v>
      </c>
      <c r="BQ27" s="4">
        <v>-2.6094296089659075</v>
      </c>
      <c r="BR27" s="4">
        <v>4.5110792625884955</v>
      </c>
      <c r="BS27" s="4">
        <v>4.5071964385549865</v>
      </c>
      <c r="BT27" s="4">
        <v>4.5026818610854349</v>
      </c>
      <c r="BU27" s="4">
        <v>14.419429483302133</v>
      </c>
      <c r="BV27" s="4">
        <v>14.831774890789857</v>
      </c>
      <c r="BW27" s="4">
        <v>4.562888793731485</v>
      </c>
      <c r="BX27" s="4">
        <v>15.080533775797436</v>
      </c>
      <c r="BY27" s="4">
        <v>17.463776771808938</v>
      </c>
      <c r="BZ27" s="4">
        <v>4.5514607674146168</v>
      </c>
      <c r="CA27" s="4">
        <v>10.158948205862972</v>
      </c>
      <c r="CB27" s="4">
        <v>9.3915671829465932</v>
      </c>
      <c r="CC27" s="4">
        <v>9.7466027983752479</v>
      </c>
      <c r="CD27" s="4">
        <v>8.992751196819599</v>
      </c>
      <c r="CE27" s="57">
        <v>8.8010870071050338</v>
      </c>
      <c r="CF27" s="4">
        <v>9.0918197705058539</v>
      </c>
      <c r="CG27" s="4">
        <v>4.1693408069706583</v>
      </c>
    </row>
    <row r="28" spans="1:85">
      <c r="A28" s="4" t="s">
        <v>27</v>
      </c>
      <c r="B28" s="4">
        <v>10.84</v>
      </c>
      <c r="C28" s="4">
        <v>85.92</v>
      </c>
      <c r="D28" s="4">
        <v>83.74</v>
      </c>
      <c r="E28" s="4">
        <v>90.11</v>
      </c>
      <c r="F28" s="24">
        <v>91.120929744398296</v>
      </c>
      <c r="G28" s="4">
        <v>9.8800000000000008</v>
      </c>
      <c r="H28" s="4">
        <v>3.97</v>
      </c>
      <c r="I28" s="4">
        <v>1860326.0662499999</v>
      </c>
      <c r="J28" s="4">
        <v>17336.624188323407</v>
      </c>
      <c r="K28" s="4">
        <v>96.67</v>
      </c>
      <c r="L28" s="4">
        <v>3.46</v>
      </c>
      <c r="M28" s="4">
        <v>3.83</v>
      </c>
      <c r="N28" s="4">
        <v>2396300</v>
      </c>
      <c r="O28" s="4">
        <v>25975892</v>
      </c>
      <c r="P28" s="4">
        <v>8086.319767834244</v>
      </c>
      <c r="Q28" s="4">
        <v>107306.13099999999</v>
      </c>
      <c r="R28" s="4">
        <v>44417.29</v>
      </c>
      <c r="S28" s="4">
        <v>296340</v>
      </c>
      <c r="T28" s="4"/>
      <c r="U28" s="4">
        <v>2796225.7250000001</v>
      </c>
      <c r="V28" s="4">
        <v>26058.396653961929</v>
      </c>
      <c r="W28" s="4">
        <v>2383424.4819999998</v>
      </c>
      <c r="X28" s="4">
        <v>3572950</v>
      </c>
      <c r="Y28" s="4">
        <v>38730778</v>
      </c>
      <c r="Z28" s="4">
        <v>12056.927853141662</v>
      </c>
      <c r="AA28" s="4">
        <v>69935.7</v>
      </c>
      <c r="AB28" s="4">
        <v>758102.98800000001</v>
      </c>
      <c r="AC28" s="4">
        <v>7064.861820430373</v>
      </c>
      <c r="AD28" s="4">
        <v>9382.5281500164747</v>
      </c>
      <c r="AE28" s="4">
        <v>68.314740809777277</v>
      </c>
      <c r="AF28" s="4">
        <v>2.4700000000000002</v>
      </c>
      <c r="AG28" s="4">
        <v>0.86499999999999999</v>
      </c>
      <c r="AH28" s="4">
        <v>0.99250000000000005</v>
      </c>
      <c r="AI28" s="4">
        <v>0.95750000000000002</v>
      </c>
      <c r="AJ28" s="4">
        <v>163.87965673674455</v>
      </c>
      <c r="AK28" s="4">
        <v>80.799436556837705</v>
      </c>
      <c r="AL28" s="4">
        <v>674.39097133828977</v>
      </c>
      <c r="AM28" s="4">
        <v>43.202217736992552</v>
      </c>
      <c r="AN28" s="4">
        <v>118.8719198121933</v>
      </c>
      <c r="AO28" s="4">
        <v>89.047607628293775</v>
      </c>
      <c r="AP28" s="4">
        <v>198.27013437379523</v>
      </c>
      <c r="AQ28" s="4">
        <v>63.269814288980385</v>
      </c>
      <c r="AR28" s="4">
        <v>86.789431545236184</v>
      </c>
      <c r="AS28" s="4">
        <v>7.8629137772367335</v>
      </c>
      <c r="AT28" s="4">
        <v>0.62953673156418988</v>
      </c>
      <c r="AU28" s="4">
        <v>62.953673156419001</v>
      </c>
      <c r="AV28" s="4">
        <v>0.97462756052141519</v>
      </c>
      <c r="AW28" s="4">
        <v>-2.0320120599450409</v>
      </c>
      <c r="AX28" s="4">
        <v>97.462756052141515</v>
      </c>
      <c r="AY28" s="4">
        <v>-2.0320120599450506</v>
      </c>
      <c r="AZ28" s="4">
        <v>1.3135896823501358</v>
      </c>
      <c r="BA28" s="4">
        <v>5.2543587294005434</v>
      </c>
      <c r="BB28" s="4">
        <v>91.791042126529106</v>
      </c>
      <c r="BC28" s="4">
        <v>95.505077804873793</v>
      </c>
      <c r="BD28" s="4">
        <v>4.3919699921962723</v>
      </c>
      <c r="BE28" s="4">
        <v>0.98760706702067935</v>
      </c>
      <c r="BF28" s="4">
        <v>3.9504282680827174</v>
      </c>
      <c r="BG28" s="4">
        <v>4.4891711438867885</v>
      </c>
      <c r="BH28" s="4">
        <v>0.95294502161289429</v>
      </c>
      <c r="BI28" s="4">
        <v>3.8117800864515772</v>
      </c>
      <c r="BJ28" s="4">
        <v>4.4634848578621051</v>
      </c>
      <c r="BK28" s="4">
        <v>2.0621572473174021</v>
      </c>
      <c r="BL28" s="4">
        <v>-0.46277107682008434</v>
      </c>
      <c r="BM28" s="4">
        <v>4.1423991091680072</v>
      </c>
      <c r="BN28" s="4">
        <v>-2.5699870169557368E-2</v>
      </c>
      <c r="BO28" s="4">
        <v>-2.0529414353360158</v>
      </c>
      <c r="BP28" s="4">
        <v>4.5794703158185337</v>
      </c>
      <c r="BQ28" s="4">
        <v>-2.0529414353360309</v>
      </c>
      <c r="BR28" s="4">
        <v>4.5010311462469463</v>
      </c>
      <c r="BS28" s="4">
        <v>4.512187522603095</v>
      </c>
      <c r="BT28" s="4">
        <v>4.5195147125441419</v>
      </c>
      <c r="BU28" s="4">
        <v>14.436262334760841</v>
      </c>
      <c r="BV28" s="4">
        <v>14.843781110479236</v>
      </c>
      <c r="BW28" s="4">
        <v>4.5713031164765141</v>
      </c>
      <c r="BX28" s="4">
        <v>15.088902143064923</v>
      </c>
      <c r="BY28" s="4">
        <v>17.472145139076424</v>
      </c>
      <c r="BZ28" s="4">
        <v>4.5591794168048336</v>
      </c>
      <c r="CA28" s="4">
        <v>10.168095323611945</v>
      </c>
      <c r="CB28" s="4">
        <v>9.3973946992843338</v>
      </c>
      <c r="CC28" s="4">
        <v>9.7605765478935496</v>
      </c>
      <c r="CD28" s="4">
        <v>8.9979289952800716</v>
      </c>
      <c r="CE28" s="57">
        <v>8.8628887366018656</v>
      </c>
      <c r="CF28" s="4">
        <v>9.1466045312728852</v>
      </c>
      <c r="CG28" s="4">
        <v>4.2241255677376897</v>
      </c>
    </row>
    <row r="29" spans="1:85">
      <c r="A29" s="4" t="s">
        <v>28</v>
      </c>
      <c r="B29" s="4">
        <v>10.77</v>
      </c>
      <c r="C29" s="4">
        <v>86.29</v>
      </c>
      <c r="D29" s="4">
        <v>84.84</v>
      </c>
      <c r="E29" s="4">
        <v>94.05</v>
      </c>
      <c r="F29" s="24">
        <v>92.470261168913396</v>
      </c>
      <c r="G29" s="4">
        <v>9.0299999999999994</v>
      </c>
      <c r="H29" s="4">
        <v>3.09</v>
      </c>
      <c r="I29" s="4">
        <v>1881950.7275</v>
      </c>
      <c r="J29" s="4">
        <v>17487.729741191459</v>
      </c>
      <c r="K29" s="4">
        <v>97.22</v>
      </c>
      <c r="L29" s="4">
        <v>3.97</v>
      </c>
      <c r="M29" s="4">
        <v>3.73</v>
      </c>
      <c r="N29" s="4">
        <v>2405325</v>
      </c>
      <c r="O29" s="4">
        <v>25905350.25</v>
      </c>
      <c r="P29" s="4">
        <v>8096.3929636536222</v>
      </c>
      <c r="Q29" s="4">
        <v>107615.497</v>
      </c>
      <c r="R29" s="4">
        <v>44588.057000000001</v>
      </c>
      <c r="S29" s="4">
        <v>297086</v>
      </c>
      <c r="T29" s="4"/>
      <c r="U29" s="4">
        <v>2842169.8824999998</v>
      </c>
      <c r="V29" s="4">
        <v>26410.414500989569</v>
      </c>
      <c r="W29" s="4">
        <v>2450281.202</v>
      </c>
      <c r="X29" s="4">
        <v>3593350</v>
      </c>
      <c r="Y29" s="4">
        <v>38700379.5</v>
      </c>
      <c r="Z29" s="4">
        <v>12095.319200500866</v>
      </c>
      <c r="AA29" s="4">
        <v>74059.600000000006</v>
      </c>
      <c r="AB29" s="4">
        <v>797621.89199999999</v>
      </c>
      <c r="AC29" s="4">
        <v>7411.7753877027571</v>
      </c>
      <c r="AD29" s="4">
        <v>9795.9531689564647</v>
      </c>
      <c r="AE29" s="4">
        <v>71.324912755076795</v>
      </c>
      <c r="AF29" s="4">
        <v>2.2574999999999998</v>
      </c>
      <c r="AG29" s="4">
        <v>0.99250000000000005</v>
      </c>
      <c r="AH29" s="4">
        <v>0.77249999999999996</v>
      </c>
      <c r="AI29" s="4">
        <v>0.9325</v>
      </c>
      <c r="AJ29" s="4">
        <v>165.1456270850359</v>
      </c>
      <c r="AK29" s="4">
        <v>81.423612204239276</v>
      </c>
      <c r="AL29" s="4">
        <v>695.22965235264292</v>
      </c>
      <c r="AM29" s="4">
        <v>44.537166265065615</v>
      </c>
      <c r="AN29" s="4">
        <v>119.980400464442</v>
      </c>
      <c r="AO29" s="4">
        <v>89.877976569427616</v>
      </c>
      <c r="AP29" s="4">
        <v>205.66561038593781</v>
      </c>
      <c r="AQ29" s="4">
        <v>65.629778361959367</v>
      </c>
      <c r="AR29" s="4">
        <v>86.228983186549229</v>
      </c>
      <c r="AS29" s="4">
        <v>7.8245421075344197</v>
      </c>
      <c r="AT29" s="4">
        <v>0.62646454023494158</v>
      </c>
      <c r="AU29" s="4">
        <v>62.646454023494158</v>
      </c>
      <c r="AV29" s="4">
        <v>0.98319619886429477</v>
      </c>
      <c r="AW29" s="4">
        <v>0.87917053549105939</v>
      </c>
      <c r="AX29" s="4">
        <v>98.319619886429479</v>
      </c>
      <c r="AY29" s="4">
        <v>0.87917053549106583</v>
      </c>
      <c r="AZ29" s="4">
        <v>0.84865629420085575</v>
      </c>
      <c r="BA29" s="4">
        <v>3.394625176803423</v>
      </c>
      <c r="BB29" s="4">
        <v>92.858032600823705</v>
      </c>
      <c r="BC29" s="4">
        <v>95.864771218548611</v>
      </c>
      <c r="BD29" s="4">
        <v>4.3996653071636782</v>
      </c>
      <c r="BE29" s="4">
        <v>0.76953149674059418</v>
      </c>
      <c r="BF29" s="4">
        <v>3.0781259869623767</v>
      </c>
      <c r="BG29" s="4">
        <v>4.4984529344850293</v>
      </c>
      <c r="BH29" s="4">
        <v>0.92817905982407467</v>
      </c>
      <c r="BI29" s="4">
        <v>3.7127162392962987</v>
      </c>
      <c r="BJ29" s="4">
        <v>4.4570063530189019</v>
      </c>
      <c r="BK29" s="4">
        <v>2.0572652181050337</v>
      </c>
      <c r="BL29" s="4">
        <v>-0.4676631060324527</v>
      </c>
      <c r="BM29" s="4">
        <v>4.1375070799556388</v>
      </c>
      <c r="BN29" s="4">
        <v>-1.6946586823734493E-2</v>
      </c>
      <c r="BO29" s="4">
        <v>0.87532833458228743</v>
      </c>
      <c r="BP29" s="4">
        <v>4.5882235991643565</v>
      </c>
      <c r="BQ29" s="4">
        <v>0.87532833458228154</v>
      </c>
      <c r="BR29" s="4">
        <v>4.5438265557470396</v>
      </c>
      <c r="BS29" s="4">
        <v>4.5268870919492814</v>
      </c>
      <c r="BT29" s="4">
        <v>4.5310717956434887</v>
      </c>
      <c r="BU29" s="4">
        <v>14.447819417860186</v>
      </c>
      <c r="BV29" s="4">
        <v>14.860078361538823</v>
      </c>
      <c r="BW29" s="4">
        <v>4.576976451617309</v>
      </c>
      <c r="BX29" s="4">
        <v>15.094595472985183</v>
      </c>
      <c r="BY29" s="4">
        <v>17.471359964153478</v>
      </c>
      <c r="BZ29" s="4">
        <v>4.5629385652713781</v>
      </c>
      <c r="CA29" s="4">
        <v>10.181513700018055</v>
      </c>
      <c r="CB29" s="4">
        <v>9.4005738138079895</v>
      </c>
      <c r="CC29" s="4">
        <v>9.7692547563394179</v>
      </c>
      <c r="CD29" s="4">
        <v>8.999173928350011</v>
      </c>
      <c r="CE29" s="57">
        <v>8.9108252830743506</v>
      </c>
      <c r="CF29" s="4">
        <v>9.1897246374314427</v>
      </c>
      <c r="CG29" s="4">
        <v>4.2672456738962472</v>
      </c>
    </row>
    <row r="30" spans="1:85">
      <c r="A30" s="4" t="s">
        <v>29</v>
      </c>
      <c r="B30" s="4">
        <v>10.95</v>
      </c>
      <c r="C30" s="4">
        <v>88.52</v>
      </c>
      <c r="D30" s="4">
        <v>85.56</v>
      </c>
      <c r="E30" s="4">
        <v>93.37</v>
      </c>
      <c r="F30" s="24">
        <v>94.343976263519494</v>
      </c>
      <c r="G30" s="4">
        <v>8.02</v>
      </c>
      <c r="H30" s="4">
        <v>3.69</v>
      </c>
      <c r="I30" s="4">
        <v>1916822.3495</v>
      </c>
      <c r="J30" s="4">
        <v>17760.108497543009</v>
      </c>
      <c r="K30" s="4">
        <v>98.39</v>
      </c>
      <c r="L30" s="4">
        <v>4.45</v>
      </c>
      <c r="M30" s="4">
        <v>3.64</v>
      </c>
      <c r="N30" s="4">
        <v>2432300</v>
      </c>
      <c r="O30" s="4">
        <v>26633685</v>
      </c>
      <c r="P30" s="4">
        <v>8169.3177848832529</v>
      </c>
      <c r="Q30" s="4">
        <v>107928.527</v>
      </c>
      <c r="R30" s="4">
        <v>44619.203000000001</v>
      </c>
      <c r="S30" s="4">
        <v>297736</v>
      </c>
      <c r="T30" s="4"/>
      <c r="U30" s="4">
        <v>2893050.94</v>
      </c>
      <c r="V30" s="4">
        <v>26805.248069400594</v>
      </c>
      <c r="W30" s="4">
        <v>2536595.5375000001</v>
      </c>
      <c r="X30" s="4">
        <v>3636525</v>
      </c>
      <c r="Y30" s="4">
        <v>39819948.75</v>
      </c>
      <c r="Z30" s="4">
        <v>12213.924416261387</v>
      </c>
      <c r="AA30" s="4">
        <v>75955.8</v>
      </c>
      <c r="AB30" s="4">
        <v>831716.01</v>
      </c>
      <c r="AC30" s="4">
        <v>7706.1740127334451</v>
      </c>
      <c r="AD30" s="4">
        <v>10121.309287038399</v>
      </c>
      <c r="AE30" s="4">
        <v>73.69384983922545</v>
      </c>
      <c r="AF30" s="4">
        <v>2.0049999999999999</v>
      </c>
      <c r="AG30" s="4">
        <v>1.1125</v>
      </c>
      <c r="AH30" s="4">
        <v>0.92249999999999999</v>
      </c>
      <c r="AI30" s="4">
        <v>0.91</v>
      </c>
      <c r="AJ30" s="4">
        <v>166.66909549489537</v>
      </c>
      <c r="AK30" s="4">
        <v>82.174745026823388</v>
      </c>
      <c r="AL30" s="4">
        <v>720.88362652445539</v>
      </c>
      <c r="AM30" s="4">
        <v>46.180587700246534</v>
      </c>
      <c r="AN30" s="4">
        <v>121.07222210866843</v>
      </c>
      <c r="AO30" s="4">
        <v>90.695866156209419</v>
      </c>
      <c r="AP30" s="4">
        <v>213.15183860398594</v>
      </c>
      <c r="AQ30" s="4">
        <v>68.018702294334673</v>
      </c>
      <c r="AR30" s="4">
        <v>87.670136108887093</v>
      </c>
      <c r="AS30" s="4">
        <v>7.9543290743455382</v>
      </c>
      <c r="AT30" s="4">
        <v>0.63685581059611995</v>
      </c>
      <c r="AU30" s="4">
        <v>63.685581059611991</v>
      </c>
      <c r="AV30" s="4">
        <v>0.96656122910076825</v>
      </c>
      <c r="AW30" s="4">
        <v>-1.6919277945482123</v>
      </c>
      <c r="AX30" s="4">
        <v>96.656122910076832</v>
      </c>
      <c r="AY30" s="4">
        <v>-1.6919277945482074</v>
      </c>
      <c r="AZ30" s="4">
        <v>1.215521271622233</v>
      </c>
      <c r="BA30" s="4">
        <v>4.862085086488932</v>
      </c>
      <c r="BB30" s="4">
        <v>94.578646305105494</v>
      </c>
      <c r="BC30" s="4">
        <v>96.939865936983907</v>
      </c>
      <c r="BD30" s="4">
        <v>4.4088480167383306</v>
      </c>
      <c r="BE30" s="4">
        <v>0.91827095746523923</v>
      </c>
      <c r="BF30" s="4">
        <v>3.6730838298609569</v>
      </c>
      <c r="BG30" s="4">
        <v>4.5075117789733756</v>
      </c>
      <c r="BH30" s="4">
        <v>0.90588444883463737</v>
      </c>
      <c r="BI30" s="4">
        <v>3.6235377953385495</v>
      </c>
      <c r="BJ30" s="4">
        <v>4.4735813181131148</v>
      </c>
      <c r="BK30" s="4">
        <v>2.0737163181129397</v>
      </c>
      <c r="BL30" s="4">
        <v>-0.45121200602454664</v>
      </c>
      <c r="BM30" s="4">
        <v>4.1539581799635448</v>
      </c>
      <c r="BN30" s="4">
        <v>-3.4010630968643971E-2</v>
      </c>
      <c r="BO30" s="4">
        <v>-1.7064044144909478</v>
      </c>
      <c r="BP30" s="4">
        <v>4.571159555019447</v>
      </c>
      <c r="BQ30" s="4">
        <v>-1.7064044144909474</v>
      </c>
      <c r="BR30" s="4">
        <v>4.5365700944958345</v>
      </c>
      <c r="BS30" s="4">
        <v>4.5469474251926183</v>
      </c>
      <c r="BT30" s="4">
        <v>4.5494317244161726</v>
      </c>
      <c r="BU30" s="4">
        <v>14.466179346632872</v>
      </c>
      <c r="BV30" s="4">
        <v>14.877822191822609</v>
      </c>
      <c r="BW30" s="4">
        <v>4.5889391728776738</v>
      </c>
      <c r="BX30" s="4">
        <v>15.106539113295298</v>
      </c>
      <c r="BY30" s="4">
        <v>17.499878569557808</v>
      </c>
      <c r="BZ30" s="4">
        <v>4.5740908474678923</v>
      </c>
      <c r="CA30" s="4">
        <v>10.196352970813129</v>
      </c>
      <c r="CB30" s="4">
        <v>9.4103319254768341</v>
      </c>
      <c r="CC30" s="4">
        <v>9.7847101256233913</v>
      </c>
      <c r="CD30" s="4">
        <v>9.0081406819052532</v>
      </c>
      <c r="CE30" s="57">
        <v>8.9497771063914939</v>
      </c>
      <c r="CF30" s="4">
        <v>9.2223983106626441</v>
      </c>
      <c r="CG30" s="4">
        <v>4.2999193471274495</v>
      </c>
    </row>
    <row r="31" spans="1:85">
      <c r="A31" s="4" t="s">
        <v>30</v>
      </c>
      <c r="B31" s="4">
        <v>11.39</v>
      </c>
      <c r="C31" s="4">
        <v>90.29</v>
      </c>
      <c r="D31" s="4">
        <v>86.6</v>
      </c>
      <c r="E31" s="4">
        <v>95.45</v>
      </c>
      <c r="F31" s="24">
        <v>95.173882693949807</v>
      </c>
      <c r="G31" s="4">
        <v>7.38</v>
      </c>
      <c r="H31" s="4">
        <v>3.12</v>
      </c>
      <c r="I31" s="4">
        <v>1949863.0617500001</v>
      </c>
      <c r="J31" s="4">
        <v>18013.204493015641</v>
      </c>
      <c r="K31" s="4">
        <v>98.68</v>
      </c>
      <c r="L31" s="4">
        <v>4.9000000000000004</v>
      </c>
      <c r="M31" s="4">
        <v>4.01</v>
      </c>
      <c r="N31" s="4">
        <v>2445250</v>
      </c>
      <c r="O31" s="4">
        <v>27851397.5</v>
      </c>
      <c r="P31" s="4">
        <v>8194.3178467065227</v>
      </c>
      <c r="Q31" s="4">
        <v>108246.318</v>
      </c>
      <c r="R31" s="4">
        <v>44968.29</v>
      </c>
      <c r="S31" s="4">
        <v>298408</v>
      </c>
      <c r="T31" s="4"/>
      <c r="U31" s="4">
        <v>2931842.5074999998</v>
      </c>
      <c r="V31" s="4">
        <v>27084.916712825281</v>
      </c>
      <c r="W31" s="4">
        <v>2630922.0249999999</v>
      </c>
      <c r="X31" s="4">
        <v>3647400</v>
      </c>
      <c r="Y31" s="4">
        <v>41543886</v>
      </c>
      <c r="Z31" s="4">
        <v>12222.862657837592</v>
      </c>
      <c r="AA31" s="4">
        <v>84879.9</v>
      </c>
      <c r="AB31" s="4">
        <v>966782.06099999999</v>
      </c>
      <c r="AC31" s="4">
        <v>8931.3158993546549</v>
      </c>
      <c r="AD31" s="4">
        <v>11673.897185736925</v>
      </c>
      <c r="AE31" s="4">
        <v>84.99833389598794</v>
      </c>
      <c r="AF31" s="4">
        <v>1.845</v>
      </c>
      <c r="AG31" s="4">
        <v>1.2250000000000001</v>
      </c>
      <c r="AH31" s="4">
        <v>0.78</v>
      </c>
      <c r="AI31" s="4">
        <v>1.0024999999999999</v>
      </c>
      <c r="AJ31" s="4">
        <v>167.96911443975557</v>
      </c>
      <c r="AK31" s="4">
        <v>82.815708038032625</v>
      </c>
      <c r="AL31" s="4">
        <v>743.37519567201832</v>
      </c>
      <c r="AM31" s="4">
        <v>47.621422036494224</v>
      </c>
      <c r="AN31" s="4">
        <v>122.28597113530782</v>
      </c>
      <c r="AO31" s="4">
        <v>91.605092214425397</v>
      </c>
      <c r="AP31" s="4">
        <v>221.69922733200579</v>
      </c>
      <c r="AQ31" s="4">
        <v>70.746252256337499</v>
      </c>
      <c r="AR31" s="4">
        <v>91.192954363490799</v>
      </c>
      <c r="AS31" s="4">
        <v>8.2922221497495379</v>
      </c>
      <c r="AT31" s="4">
        <v>0.66390889909924244</v>
      </c>
      <c r="AU31" s="4">
        <v>66.39088990992424</v>
      </c>
      <c r="AV31" s="4">
        <v>0.95913168678701943</v>
      </c>
      <c r="AW31" s="4">
        <v>-0.76865718281094575</v>
      </c>
      <c r="AX31" s="4">
        <v>95.913168678701936</v>
      </c>
      <c r="AY31" s="4">
        <v>-0.76865718281095985</v>
      </c>
      <c r="AZ31" s="4">
        <v>1.5704387990762125</v>
      </c>
      <c r="BA31" s="4">
        <v>6.2817551963048501</v>
      </c>
      <c r="BB31" s="4">
        <v>96.208920408689821</v>
      </c>
      <c r="BC31" s="4">
        <v>97.455991112284622</v>
      </c>
      <c r="BD31" s="4">
        <v>4.4166177540026919</v>
      </c>
      <c r="BE31" s="4">
        <v>0.77697372643612539</v>
      </c>
      <c r="BF31" s="4">
        <v>3.1078949057445016</v>
      </c>
      <c r="BG31" s="4">
        <v>4.5174868619954536</v>
      </c>
      <c r="BH31" s="4">
        <v>0.99750830220779463</v>
      </c>
      <c r="BI31" s="4">
        <v>3.9900332088311785</v>
      </c>
      <c r="BJ31" s="4">
        <v>4.5129776393096961</v>
      </c>
      <c r="BK31" s="4">
        <v>2.1153179850672381</v>
      </c>
      <c r="BL31" s="4">
        <v>-0.4096103390702483</v>
      </c>
      <c r="BM31" s="4">
        <v>4.1955598469178428</v>
      </c>
      <c r="BN31" s="4">
        <v>-4.172689675099852E-2</v>
      </c>
      <c r="BO31" s="4">
        <v>-0.77162657823545489</v>
      </c>
      <c r="BP31" s="4">
        <v>4.5634432892370924</v>
      </c>
      <c r="BQ31" s="4">
        <v>-0.77162657823546255</v>
      </c>
      <c r="BR31" s="4">
        <v>4.5586025501717566</v>
      </c>
      <c r="BS31" s="4">
        <v>4.5557055627087131</v>
      </c>
      <c r="BT31" s="4">
        <v>4.5665220811137681</v>
      </c>
      <c r="BU31" s="4">
        <v>14.483269703330468</v>
      </c>
      <c r="BV31" s="4">
        <v>14.891141625505046</v>
      </c>
      <c r="BW31" s="4">
        <v>4.5918822916611557</v>
      </c>
      <c r="BX31" s="4">
        <v>15.109525142964868</v>
      </c>
      <c r="BY31" s="4">
        <v>17.54226092042396</v>
      </c>
      <c r="BZ31" s="4">
        <v>4.5794009028969143</v>
      </c>
      <c r="CA31" s="4">
        <v>10.206732273057746</v>
      </c>
      <c r="CB31" s="4">
        <v>9.41106346534316</v>
      </c>
      <c r="CC31" s="4">
        <v>9.7988603508831655</v>
      </c>
      <c r="CD31" s="4">
        <v>9.0111962475310321</v>
      </c>
      <c r="CE31" s="57">
        <v>9.0973190201651235</v>
      </c>
      <c r="CF31" s="4">
        <v>9.3651106186097337</v>
      </c>
      <c r="CG31" s="4">
        <v>4.4426316550745391</v>
      </c>
    </row>
    <row r="32" spans="1:85">
      <c r="A32" s="4" t="s">
        <v>31</v>
      </c>
      <c r="B32" s="4">
        <v>11.01</v>
      </c>
      <c r="C32" s="4">
        <v>92</v>
      </c>
      <c r="D32" s="4">
        <v>87.96</v>
      </c>
      <c r="E32" s="4">
        <v>94.97</v>
      </c>
      <c r="F32" s="24">
        <v>95.866843066537697</v>
      </c>
      <c r="G32" s="4">
        <v>7.3</v>
      </c>
      <c r="H32" s="4">
        <v>3.54</v>
      </c>
      <c r="I32" s="4">
        <v>1964224.9782499999</v>
      </c>
      <c r="J32" s="4">
        <v>18090.608520746933</v>
      </c>
      <c r="K32" s="4">
        <v>98.77</v>
      </c>
      <c r="L32" s="4">
        <v>5.25</v>
      </c>
      <c r="M32" s="4">
        <v>3.33</v>
      </c>
      <c r="N32" s="4">
        <v>2459525</v>
      </c>
      <c r="O32" s="4">
        <v>27079370.25</v>
      </c>
      <c r="P32" s="4">
        <v>8220.8870913831142</v>
      </c>
      <c r="Q32" s="4">
        <v>108577.054</v>
      </c>
      <c r="R32" s="4">
        <v>45840.661</v>
      </c>
      <c r="S32" s="4">
        <v>299180</v>
      </c>
      <c r="T32" s="4"/>
      <c r="U32" s="4">
        <v>2944065.9224999999</v>
      </c>
      <c r="V32" s="4">
        <v>27114.991741256857</v>
      </c>
      <c r="W32" s="4">
        <v>2672347.0924999998</v>
      </c>
      <c r="X32" s="4">
        <v>3650650</v>
      </c>
      <c r="Y32" s="4">
        <v>40193656.5</v>
      </c>
      <c r="Z32" s="4">
        <v>12202.185974998329</v>
      </c>
      <c r="AA32" s="4">
        <v>83395.199999999997</v>
      </c>
      <c r="AB32" s="4">
        <v>918181.152</v>
      </c>
      <c r="AC32" s="4">
        <v>8456.4935055246569</v>
      </c>
      <c r="AD32" s="4">
        <v>10989.781452718453</v>
      </c>
      <c r="AE32" s="4">
        <v>80.017246897067977</v>
      </c>
      <c r="AF32" s="4">
        <v>1.825</v>
      </c>
      <c r="AG32" s="4">
        <v>1.3125</v>
      </c>
      <c r="AH32" s="4">
        <v>0.88500000000000001</v>
      </c>
      <c r="AI32" s="4">
        <v>0.83250000000000002</v>
      </c>
      <c r="AJ32" s="4">
        <v>169.45564110254742</v>
      </c>
      <c r="AK32" s="4">
        <v>83.548627054169216</v>
      </c>
      <c r="AL32" s="4">
        <v>769.69067759880784</v>
      </c>
      <c r="AM32" s="4">
        <v>49.307220376586116</v>
      </c>
      <c r="AN32" s="4">
        <v>123.30400184500924</v>
      </c>
      <c r="AO32" s="4">
        <v>92.367704607110483</v>
      </c>
      <c r="AP32" s="4">
        <v>229.08181160216159</v>
      </c>
      <c r="AQ32" s="4">
        <v>73.102102456473546</v>
      </c>
      <c r="AR32" s="4">
        <v>88.150520416333066</v>
      </c>
      <c r="AS32" s="4">
        <v>8.0114008095605573</v>
      </c>
      <c r="AT32" s="4">
        <v>0.64142520492878763</v>
      </c>
      <c r="AU32" s="4">
        <v>64.142520492878774</v>
      </c>
      <c r="AV32" s="4">
        <v>0.95608695652173903</v>
      </c>
      <c r="AW32" s="4">
        <v>-0.31744653077617524</v>
      </c>
      <c r="AX32" s="4">
        <v>95.608695652173907</v>
      </c>
      <c r="AY32" s="4">
        <v>-0.31744653077616369</v>
      </c>
      <c r="AZ32" s="4">
        <v>0.81855388813099061</v>
      </c>
      <c r="BA32" s="4">
        <v>3.2742155525239625</v>
      </c>
      <c r="BB32" s="4">
        <v>96.917557086090454</v>
      </c>
      <c r="BC32" s="4">
        <v>98.024924461892169</v>
      </c>
      <c r="BD32" s="4">
        <v>4.4254288222812415</v>
      </c>
      <c r="BE32" s="4">
        <v>0.88110682785496053</v>
      </c>
      <c r="BF32" s="4">
        <v>3.5244273114198421</v>
      </c>
      <c r="BG32" s="4">
        <v>4.5257774003131876</v>
      </c>
      <c r="BH32" s="4">
        <v>0.82905383177340752</v>
      </c>
      <c r="BI32" s="4">
        <v>3.3162153270936301</v>
      </c>
      <c r="BJ32" s="4">
        <v>4.479045812585194</v>
      </c>
      <c r="BK32" s="4">
        <v>2.08086562838192</v>
      </c>
      <c r="BL32" s="4">
        <v>-0.44406269575556639</v>
      </c>
      <c r="BM32" s="4">
        <v>4.1611074902325251</v>
      </c>
      <c r="BN32" s="4">
        <v>-4.4906411362479984E-2</v>
      </c>
      <c r="BO32" s="4">
        <v>-0.31795146114814643</v>
      </c>
      <c r="BP32" s="4">
        <v>4.5602637746256116</v>
      </c>
      <c r="BQ32" s="4">
        <v>-0.31795146114808048</v>
      </c>
      <c r="BR32" s="4">
        <v>4.5535610522548611</v>
      </c>
      <c r="BS32" s="4">
        <v>4.5629601772313766</v>
      </c>
      <c r="BT32" s="4">
        <v>4.5738606901631673</v>
      </c>
      <c r="BU32" s="4">
        <v>14.490608312379866</v>
      </c>
      <c r="BV32" s="4">
        <v>14.895302150733736</v>
      </c>
      <c r="BW32" s="4">
        <v>4.5927939149200361</v>
      </c>
      <c r="BX32" s="4">
        <v>15.110415791895704</v>
      </c>
      <c r="BY32" s="4">
        <v>17.509219742630293</v>
      </c>
      <c r="BZ32" s="4">
        <v>4.5852217775776616</v>
      </c>
      <c r="CA32" s="4">
        <v>10.207842054693034</v>
      </c>
      <c r="CB32" s="4">
        <v>9.4093703929493895</v>
      </c>
      <c r="CC32" s="4">
        <v>9.8031482163391637</v>
      </c>
      <c r="CD32" s="4">
        <v>9.0144334008871727</v>
      </c>
      <c r="CE32" s="57">
        <v>9.0426898874275974</v>
      </c>
      <c r="CF32" s="4">
        <v>9.3047211611870573</v>
      </c>
      <c r="CG32" s="4">
        <v>4.3822421976518626</v>
      </c>
    </row>
    <row r="33" spans="1:85">
      <c r="A33" s="4" t="s">
        <v>32</v>
      </c>
      <c r="B33" s="4">
        <v>10.88</v>
      </c>
      <c r="C33" s="4">
        <v>90.52</v>
      </c>
      <c r="D33" s="4">
        <v>88.68</v>
      </c>
      <c r="E33" s="4">
        <v>97.82</v>
      </c>
      <c r="F33" s="24">
        <v>95.988851105793103</v>
      </c>
      <c r="G33" s="4">
        <v>7.31</v>
      </c>
      <c r="H33" s="4">
        <v>4.1399999999999997</v>
      </c>
      <c r="I33" s="4">
        <v>1980995.9087499999</v>
      </c>
      <c r="J33" s="4">
        <v>18188.571109696932</v>
      </c>
      <c r="K33" s="4">
        <v>99.54</v>
      </c>
      <c r="L33" s="4">
        <v>5.24</v>
      </c>
      <c r="M33" s="4">
        <v>1.93</v>
      </c>
      <c r="N33" s="4">
        <v>2484600</v>
      </c>
      <c r="O33" s="4">
        <v>27032448.000000004</v>
      </c>
      <c r="P33" s="4">
        <v>8283.4910283851095</v>
      </c>
      <c r="Q33" s="4">
        <v>108914.323</v>
      </c>
      <c r="R33" s="4">
        <v>45938.512000000002</v>
      </c>
      <c r="S33" s="4">
        <v>299946</v>
      </c>
      <c r="T33" s="4"/>
      <c r="U33" s="4">
        <v>2951941.0825</v>
      </c>
      <c r="V33" s="4">
        <v>27103.332244924295</v>
      </c>
      <c r="W33" s="4">
        <v>2691497.6749999998</v>
      </c>
      <c r="X33" s="4">
        <v>3679225</v>
      </c>
      <c r="Y33" s="4">
        <v>40029968</v>
      </c>
      <c r="Z33" s="4">
        <v>12266.291265761171</v>
      </c>
      <c r="AA33" s="4">
        <v>76275.399999999994</v>
      </c>
      <c r="AB33" s="4">
        <v>829876.35199999996</v>
      </c>
      <c r="AC33" s="4">
        <v>7619.5336769434807</v>
      </c>
      <c r="AD33" s="4">
        <v>9831.1025384115146</v>
      </c>
      <c r="AE33" s="4">
        <v>71.580837387068939</v>
      </c>
      <c r="AF33" s="4">
        <v>1.8274999999999999</v>
      </c>
      <c r="AG33" s="4">
        <v>1.31</v>
      </c>
      <c r="AH33" s="4">
        <v>1.0349999999999999</v>
      </c>
      <c r="AI33" s="4">
        <v>0.48249999999999998</v>
      </c>
      <c r="AJ33" s="4">
        <v>171.2095069879588</v>
      </c>
      <c r="AK33" s="4">
        <v>84.413355344179877</v>
      </c>
      <c r="AL33" s="4">
        <v>801.55587165139855</v>
      </c>
      <c r="AM33" s="4">
        <v>51.348539300176789</v>
      </c>
      <c r="AN33" s="4">
        <v>123.89894365391142</v>
      </c>
      <c r="AO33" s="4">
        <v>92.813378781839788</v>
      </c>
      <c r="AP33" s="4">
        <v>233.50309056608333</v>
      </c>
      <c r="AQ33" s="4">
        <v>74.512973033883497</v>
      </c>
      <c r="AR33" s="4">
        <v>87.109687750200166</v>
      </c>
      <c r="AS33" s="4">
        <v>7.8735143314755467</v>
      </c>
      <c r="AT33" s="4">
        <v>0.6303854548819493</v>
      </c>
      <c r="AU33" s="4">
        <v>63.038545488194927</v>
      </c>
      <c r="AV33" s="4">
        <v>0.97967300044189143</v>
      </c>
      <c r="AW33" s="4">
        <v>2.4669350166598694</v>
      </c>
      <c r="AX33" s="4">
        <v>97.967300044189145</v>
      </c>
      <c r="AY33" s="4">
        <v>2.4669350166598667</v>
      </c>
      <c r="AZ33" s="4">
        <v>1.274244474515096</v>
      </c>
      <c r="BA33" s="4">
        <v>5.0969778980603841</v>
      </c>
      <c r="BB33" s="4">
        <v>97.745057821555463</v>
      </c>
      <c r="BC33" s="4">
        <v>99.024294251132758</v>
      </c>
      <c r="BD33" s="4">
        <v>4.4357256277586101</v>
      </c>
      <c r="BE33" s="4">
        <v>1.0296805477368665</v>
      </c>
      <c r="BF33" s="4">
        <v>4.1187221909474658</v>
      </c>
      <c r="BG33" s="4">
        <v>4.5305907973087169</v>
      </c>
      <c r="BH33" s="4">
        <v>0.48133969955292955</v>
      </c>
      <c r="BI33" s="4">
        <v>1.9253587982117182</v>
      </c>
      <c r="BJ33" s="4">
        <v>4.4671681032784019</v>
      </c>
      <c r="BK33" s="4">
        <v>2.063504510593289</v>
      </c>
      <c r="BL33" s="4">
        <v>-0.46142381354419715</v>
      </c>
      <c r="BM33" s="4">
        <v>4.1437463724438945</v>
      </c>
      <c r="BN33" s="4">
        <v>-2.0536436017225775E-2</v>
      </c>
      <c r="BO33" s="4">
        <v>2.4369975345254211</v>
      </c>
      <c r="BP33" s="4">
        <v>4.584633749970866</v>
      </c>
      <c r="BQ33" s="4">
        <v>2.4369975345254424</v>
      </c>
      <c r="BR33" s="4">
        <v>4.5831290551112112</v>
      </c>
      <c r="BS33" s="4">
        <v>4.5642320504090694</v>
      </c>
      <c r="BT33" s="4">
        <v>4.5823626382170302</v>
      </c>
      <c r="BU33" s="4">
        <v>14.49911026043373</v>
      </c>
      <c r="BV33" s="4">
        <v>14.897973506000616</v>
      </c>
      <c r="BW33" s="4">
        <v>4.6005595734304086</v>
      </c>
      <c r="BX33" s="4">
        <v>15.11821269014019</v>
      </c>
      <c r="BY33" s="4">
        <v>17.505138931567988</v>
      </c>
      <c r="BZ33" s="4">
        <v>4.595365216505888</v>
      </c>
      <c r="CA33" s="4">
        <v>10.207411960376017</v>
      </c>
      <c r="CB33" s="4">
        <v>9.4146102316859341</v>
      </c>
      <c r="CC33" s="4">
        <v>9.8085487148091293</v>
      </c>
      <c r="CD33" s="4">
        <v>9.0220197803074562</v>
      </c>
      <c r="CE33" s="57">
        <v>8.9384704495565526</v>
      </c>
      <c r="CF33" s="4">
        <v>9.1933063674225419</v>
      </c>
      <c r="CG33" s="4">
        <v>4.2708274038873464</v>
      </c>
    </row>
    <row r="34" spans="1:85">
      <c r="A34" s="4" t="s">
        <v>33</v>
      </c>
      <c r="B34" s="4">
        <v>11.08</v>
      </c>
      <c r="C34" s="4">
        <v>89.91</v>
      </c>
      <c r="D34" s="4">
        <v>89.81</v>
      </c>
      <c r="E34" s="4">
        <v>96.09</v>
      </c>
      <c r="F34" s="24">
        <v>97.364309561499297</v>
      </c>
      <c r="G34" s="4">
        <v>7.44</v>
      </c>
      <c r="H34" s="4">
        <v>4.0999999999999996</v>
      </c>
      <c r="I34" s="4">
        <v>1987379.6575</v>
      </c>
      <c r="J34" s="4">
        <v>18189.8281255074</v>
      </c>
      <c r="K34" s="4">
        <v>99.6</v>
      </c>
      <c r="L34" s="4">
        <v>5.25</v>
      </c>
      <c r="M34" s="4">
        <v>2.42</v>
      </c>
      <c r="N34" s="4">
        <v>2497675</v>
      </c>
      <c r="O34" s="4">
        <v>27674239</v>
      </c>
      <c r="P34" s="4">
        <v>8308.7166385570617</v>
      </c>
      <c r="Q34" s="4">
        <v>109257.74800000001</v>
      </c>
      <c r="R34" s="4">
        <v>45652.430999999997</v>
      </c>
      <c r="S34" s="4">
        <v>300609</v>
      </c>
      <c r="T34" s="4"/>
      <c r="U34" s="4">
        <v>2984287.9824999999</v>
      </c>
      <c r="V34" s="4">
        <v>27314.200019022905</v>
      </c>
      <c r="W34" s="4">
        <v>2751351.6324999998</v>
      </c>
      <c r="X34" s="4">
        <v>3681500</v>
      </c>
      <c r="Y34" s="4">
        <v>40791020</v>
      </c>
      <c r="Z34" s="4">
        <v>12246.805651194742</v>
      </c>
      <c r="AA34" s="4">
        <v>75779</v>
      </c>
      <c r="AB34" s="4">
        <v>839631.32</v>
      </c>
      <c r="AC34" s="4">
        <v>7684.8675299439619</v>
      </c>
      <c r="AD34" s="4">
        <v>9845.745549737705</v>
      </c>
      <c r="AE34" s="4">
        <v>71.687454016129792</v>
      </c>
      <c r="AF34" s="4">
        <v>1.86</v>
      </c>
      <c r="AG34" s="4">
        <v>1.3125</v>
      </c>
      <c r="AH34" s="4">
        <v>1.0249999999999999</v>
      </c>
      <c r="AI34" s="4">
        <v>0.60499999999999998</v>
      </c>
      <c r="AJ34" s="4">
        <v>172.96440443458539</v>
      </c>
      <c r="AK34" s="4">
        <v>85.278592236457712</v>
      </c>
      <c r="AL34" s="4">
        <v>834.41966238910584</v>
      </c>
      <c r="AM34" s="4">
        <v>53.45382941148403</v>
      </c>
      <c r="AN34" s="4">
        <v>124.6485322630176</v>
      </c>
      <c r="AO34" s="4">
        <v>93.374899723469937</v>
      </c>
      <c r="AP34" s="4">
        <v>239.15386535778254</v>
      </c>
      <c r="AQ34" s="4">
        <v>76.316186981303474</v>
      </c>
      <c r="AR34" s="4">
        <v>88.710968775020021</v>
      </c>
      <c r="AS34" s="4">
        <v>7.9849130923152742</v>
      </c>
      <c r="AT34" s="4">
        <v>0.63930449097800446</v>
      </c>
      <c r="AU34" s="4">
        <v>63.930449097800434</v>
      </c>
      <c r="AV34" s="4">
        <v>0.99888777666555451</v>
      </c>
      <c r="AW34" s="4">
        <v>1.9613458996007911</v>
      </c>
      <c r="AX34" s="4">
        <v>99.888777666555455</v>
      </c>
      <c r="AY34" s="4">
        <v>1.9613458996007944</v>
      </c>
      <c r="AZ34" s="4">
        <v>2.0933080948669414</v>
      </c>
      <c r="BA34" s="4">
        <v>8.3732323794677654</v>
      </c>
      <c r="BB34" s="4">
        <v>98.06004074904709</v>
      </c>
      <c r="BC34" s="4">
        <v>99.545401329669971</v>
      </c>
      <c r="BD34" s="4">
        <v>4.4459234527350562</v>
      </c>
      <c r="BE34" s="4">
        <v>1.0197824976446057</v>
      </c>
      <c r="BF34" s="4">
        <v>4.0791299905784228</v>
      </c>
      <c r="BG34" s="4">
        <v>4.5366225695404365</v>
      </c>
      <c r="BH34" s="4">
        <v>0.60317722317195788</v>
      </c>
      <c r="BI34" s="4">
        <v>2.4127088926878315</v>
      </c>
      <c r="BJ34" s="4">
        <v>4.4853835431697426</v>
      </c>
      <c r="BK34" s="4">
        <v>2.0775538977399033</v>
      </c>
      <c r="BL34" s="4">
        <v>-0.44737442639758301</v>
      </c>
      <c r="BM34" s="4">
        <v>4.157795759590508</v>
      </c>
      <c r="BN34" s="4">
        <v>-1.1128423138231063E-3</v>
      </c>
      <c r="BO34" s="4">
        <v>1.9423593703402668</v>
      </c>
      <c r="BP34" s="4">
        <v>4.6040573436742687</v>
      </c>
      <c r="BQ34" s="4">
        <v>1.9423593703402631</v>
      </c>
      <c r="BR34" s="4">
        <v>4.5652852522891765</v>
      </c>
      <c r="BS34" s="4">
        <v>4.5784597118892396</v>
      </c>
      <c r="BT34" s="4">
        <v>4.5855799517751841</v>
      </c>
      <c r="BU34" s="4">
        <v>14.502327573991883</v>
      </c>
      <c r="BV34" s="4">
        <v>14.908871744529803</v>
      </c>
      <c r="BW34" s="4">
        <v>4.6011621645905523</v>
      </c>
      <c r="BX34" s="4">
        <v>15.118830835790909</v>
      </c>
      <c r="BY34" s="4">
        <v>17.523972517110046</v>
      </c>
      <c r="BZ34" s="4">
        <v>4.6006138348642978</v>
      </c>
      <c r="CA34" s="4">
        <v>10.215161993160335</v>
      </c>
      <c r="CB34" s="4">
        <v>9.4130204188004711</v>
      </c>
      <c r="CC34" s="4">
        <v>9.8086178226224146</v>
      </c>
      <c r="CD34" s="4">
        <v>9.0250604401296854</v>
      </c>
      <c r="CE34" s="57">
        <v>8.9470084183412357</v>
      </c>
      <c r="CF34" s="4">
        <v>9.1947947169756485</v>
      </c>
      <c r="CG34" s="4">
        <v>4.272315753440453</v>
      </c>
    </row>
    <row r="35" spans="1:85">
      <c r="A35" s="4" t="s">
        <v>34</v>
      </c>
      <c r="B35" s="4">
        <v>10.86</v>
      </c>
      <c r="C35" s="4">
        <v>93.19</v>
      </c>
      <c r="D35" s="4">
        <v>91.69</v>
      </c>
      <c r="E35" s="4">
        <v>98.08</v>
      </c>
      <c r="F35" s="24">
        <v>97.982126833287396</v>
      </c>
      <c r="G35" s="4">
        <v>7.62</v>
      </c>
      <c r="H35" s="4">
        <v>3.97</v>
      </c>
      <c r="I35" s="4">
        <v>2011054.2350000001</v>
      </c>
      <c r="J35" s="4">
        <v>18347.706288824687</v>
      </c>
      <c r="K35" s="4">
        <v>100.37</v>
      </c>
      <c r="L35" s="4">
        <v>5.25</v>
      </c>
      <c r="M35" s="4">
        <v>2.65</v>
      </c>
      <c r="N35" s="4">
        <v>2506150</v>
      </c>
      <c r="O35" s="4">
        <v>27216789</v>
      </c>
      <c r="P35" s="4">
        <v>8318.2313033549744</v>
      </c>
      <c r="Q35" s="4">
        <v>109607.93700000001</v>
      </c>
      <c r="R35" s="4">
        <v>45936.228000000003</v>
      </c>
      <c r="S35" s="4">
        <v>301284</v>
      </c>
      <c r="T35" s="4"/>
      <c r="U35" s="4">
        <v>3015314.415</v>
      </c>
      <c r="V35" s="4">
        <v>27510.000621579075</v>
      </c>
      <c r="W35" s="4">
        <v>2810452.5024999999</v>
      </c>
      <c r="X35" s="4">
        <v>3709675</v>
      </c>
      <c r="Y35" s="4">
        <v>40287070.5</v>
      </c>
      <c r="Z35" s="4">
        <v>12312.884189004395</v>
      </c>
      <c r="AA35" s="4">
        <v>77869.399999999994</v>
      </c>
      <c r="AB35" s="4">
        <v>845661.68399999989</v>
      </c>
      <c r="AC35" s="4">
        <v>7715.3325493207658</v>
      </c>
      <c r="AD35" s="4">
        <v>9819.0056098218993</v>
      </c>
      <c r="AE35" s="4">
        <v>71.492758936572358</v>
      </c>
      <c r="AF35" s="4">
        <v>1.905</v>
      </c>
      <c r="AG35" s="4">
        <v>1.3125</v>
      </c>
      <c r="AH35" s="4">
        <v>0.99250000000000005</v>
      </c>
      <c r="AI35" s="4">
        <v>0.66249999999999998</v>
      </c>
      <c r="AJ35" s="4">
        <v>174.68107614859863</v>
      </c>
      <c r="AK35" s="4">
        <v>86.124982264404551</v>
      </c>
      <c r="AL35" s="4">
        <v>867.54612298595339</v>
      </c>
      <c r="AM35" s="4">
        <v>55.575946439119953</v>
      </c>
      <c r="AN35" s="4">
        <v>125.4743287892601</v>
      </c>
      <c r="AO35" s="4">
        <v>93.993508434137937</v>
      </c>
      <c r="AP35" s="4">
        <v>245.49144278976377</v>
      </c>
      <c r="AQ35" s="4">
        <v>78.338565936308015</v>
      </c>
      <c r="AR35" s="4">
        <v>86.949559647718161</v>
      </c>
      <c r="AS35" s="4">
        <v>7.8007946864958466</v>
      </c>
      <c r="AT35" s="4">
        <v>0.62456322550006782</v>
      </c>
      <c r="AU35" s="4">
        <v>62.456322550006774</v>
      </c>
      <c r="AV35" s="4">
        <v>0.98390385234467215</v>
      </c>
      <c r="AW35" s="4">
        <v>-1.5000608347517346</v>
      </c>
      <c r="AX35" s="4">
        <v>98.390385234467217</v>
      </c>
      <c r="AY35" s="4">
        <v>-1.5000608347517366</v>
      </c>
      <c r="AZ35" s="4">
        <v>0.65437888537465128</v>
      </c>
      <c r="BA35" s="4">
        <v>2.6175155414986051</v>
      </c>
      <c r="BB35" s="4">
        <v>99.228176905420369</v>
      </c>
      <c r="BC35" s="4">
        <v>99.883174369104239</v>
      </c>
      <c r="BD35" s="4">
        <v>4.4557995234052621</v>
      </c>
      <c r="BE35" s="4">
        <v>0.98760706702059053</v>
      </c>
      <c r="BF35" s="4">
        <v>3.9504282680823621</v>
      </c>
      <c r="BG35" s="4">
        <v>4.5432257206740081</v>
      </c>
      <c r="BH35" s="4">
        <v>0.6603151133571572</v>
      </c>
      <c r="BI35" s="4">
        <v>2.6412604534286288</v>
      </c>
      <c r="BJ35" s="4">
        <v>4.4653281763563939</v>
      </c>
      <c r="BK35" s="4">
        <v>2.0542256113899202</v>
      </c>
      <c r="BL35" s="4">
        <v>-0.47070271274756587</v>
      </c>
      <c r="BM35" s="4">
        <v>4.1344674732405258</v>
      </c>
      <c r="BN35" s="4">
        <v>-1.6227097735754734E-2</v>
      </c>
      <c r="BO35" s="4">
        <v>-1.5114255421931628</v>
      </c>
      <c r="BP35" s="4">
        <v>4.5889430882523365</v>
      </c>
      <c r="BQ35" s="4">
        <v>-1.5114255421932121</v>
      </c>
      <c r="BR35" s="4">
        <v>4.5857834721879014</v>
      </c>
      <c r="BS35" s="4">
        <v>4.5847850827852845</v>
      </c>
      <c r="BT35" s="4">
        <v>4.5974220153439962</v>
      </c>
      <c r="BU35" s="4">
        <v>14.514169637560695</v>
      </c>
      <c r="BV35" s="4">
        <v>14.919214666288358</v>
      </c>
      <c r="BW35" s="4">
        <v>4.608863357825709</v>
      </c>
      <c r="BX35" s="4">
        <v>15.126454829668253</v>
      </c>
      <c r="BY35" s="4">
        <v>17.511541144174043</v>
      </c>
      <c r="BZ35" s="4">
        <v>4.6040012467357787</v>
      </c>
      <c r="CA35" s="4">
        <v>10.222304876513279</v>
      </c>
      <c r="CB35" s="4">
        <v>9.4184014881614058</v>
      </c>
      <c r="CC35" s="4">
        <v>9.8172598477856159</v>
      </c>
      <c r="CD35" s="4">
        <v>9.0262049274847573</v>
      </c>
      <c r="CE35" s="57">
        <v>8.9509648681224494</v>
      </c>
      <c r="CF35" s="4">
        <v>9.1920751344922653</v>
      </c>
      <c r="CG35" s="4">
        <v>4.2695961709570707</v>
      </c>
    </row>
    <row r="36" spans="1:85">
      <c r="A36" s="4" t="s">
        <v>35</v>
      </c>
      <c r="B36" s="4">
        <v>10.92</v>
      </c>
      <c r="C36" s="4">
        <v>96.06</v>
      </c>
      <c r="D36" s="4">
        <v>92.29</v>
      </c>
      <c r="E36" s="4">
        <v>97.98</v>
      </c>
      <c r="F36" s="24">
        <v>98.662016650763206</v>
      </c>
      <c r="G36" s="4">
        <v>7.7</v>
      </c>
      <c r="H36" s="4">
        <v>3.98</v>
      </c>
      <c r="I36" s="4">
        <v>2018928.79</v>
      </c>
      <c r="J36" s="4">
        <v>18358.429618918301</v>
      </c>
      <c r="K36" s="4">
        <v>101.04</v>
      </c>
      <c r="L36" s="4">
        <v>5.07</v>
      </c>
      <c r="M36" s="4">
        <v>2.36</v>
      </c>
      <c r="N36" s="4">
        <v>2517300</v>
      </c>
      <c r="O36" s="4">
        <v>27488916</v>
      </c>
      <c r="P36" s="4">
        <v>8333.7195675060084</v>
      </c>
      <c r="Q36" s="4">
        <v>109972.848</v>
      </c>
      <c r="R36" s="4">
        <v>46263.398999999998</v>
      </c>
      <c r="S36" s="4">
        <v>302062</v>
      </c>
      <c r="T36" s="4"/>
      <c r="U36" s="4">
        <v>3032447.5</v>
      </c>
      <c r="V36" s="4">
        <v>27574.510937463401</v>
      </c>
      <c r="W36" s="4">
        <v>2871329.8149999999</v>
      </c>
      <c r="X36" s="4">
        <v>3734625</v>
      </c>
      <c r="Y36" s="4">
        <v>40782105</v>
      </c>
      <c r="Z36" s="4">
        <v>12363.769689666358</v>
      </c>
      <c r="AA36" s="4">
        <v>82077.600000000006</v>
      </c>
      <c r="AB36" s="4">
        <v>896287.39200000011</v>
      </c>
      <c r="AC36" s="4">
        <v>8150.0789358478742</v>
      </c>
      <c r="AD36" s="4">
        <v>10304.294637830413</v>
      </c>
      <c r="AE36" s="4">
        <v>75.026176970193944</v>
      </c>
      <c r="AF36" s="4">
        <v>1.925</v>
      </c>
      <c r="AG36" s="4">
        <v>1.2675000000000001</v>
      </c>
      <c r="AH36" s="4">
        <v>0.995</v>
      </c>
      <c r="AI36" s="4">
        <v>0.59</v>
      </c>
      <c r="AJ36" s="4">
        <v>176.41915285627718</v>
      </c>
      <c r="AK36" s="4">
        <v>86.981925837935364</v>
      </c>
      <c r="AL36" s="4">
        <v>902.07445868079435</v>
      </c>
      <c r="AM36" s="4">
        <v>57.787869107396929</v>
      </c>
      <c r="AN36" s="4">
        <v>126.21462732911674</v>
      </c>
      <c r="AO36" s="4">
        <v>94.548070133899358</v>
      </c>
      <c r="AP36" s="4">
        <v>251.2850408396022</v>
      </c>
      <c r="AQ36" s="4">
        <v>80.187356092404883</v>
      </c>
      <c r="AR36" s="4">
        <v>87.42994395516412</v>
      </c>
      <c r="AS36" s="4">
        <v>7.8124382082073618</v>
      </c>
      <c r="AT36" s="4">
        <v>0.62549545301900411</v>
      </c>
      <c r="AU36" s="4">
        <v>62.549545301900409</v>
      </c>
      <c r="AV36" s="4">
        <v>0.96075369560691237</v>
      </c>
      <c r="AW36" s="4">
        <v>-2.3528881081817357</v>
      </c>
      <c r="AX36" s="4">
        <v>96.075369560691243</v>
      </c>
      <c r="AY36" s="4">
        <v>-2.3528881081817326</v>
      </c>
      <c r="AZ36" s="4">
        <v>1.7661718496045031</v>
      </c>
      <c r="BA36" s="4">
        <v>7.0646873984180125</v>
      </c>
      <c r="BB36" s="4">
        <v>99.61671825999575</v>
      </c>
      <c r="BC36" s="4">
        <v>100.32756013779944</v>
      </c>
      <c r="BD36" s="4">
        <v>4.4657003480825246</v>
      </c>
      <c r="BE36" s="4">
        <v>0.99008246772624986</v>
      </c>
      <c r="BF36" s="4">
        <v>3.9603298709049994</v>
      </c>
      <c r="BG36" s="4">
        <v>4.5491083838321638</v>
      </c>
      <c r="BH36" s="4">
        <v>0.58826631581556654</v>
      </c>
      <c r="BI36" s="4">
        <v>2.3530652632622662</v>
      </c>
      <c r="BJ36" s="4">
        <v>4.4708378321673639</v>
      </c>
      <c r="BK36" s="4">
        <v>2.0557171056817833</v>
      </c>
      <c r="BL36" s="4">
        <v>-0.46921121845570324</v>
      </c>
      <c r="BM36" s="4">
        <v>4.135958967532388</v>
      </c>
      <c r="BN36" s="4">
        <v>-4.0037202959192941E-2</v>
      </c>
      <c r="BO36" s="4">
        <v>-2.3810105223438205</v>
      </c>
      <c r="BP36" s="4">
        <v>4.5651329830288985</v>
      </c>
      <c r="BQ36" s="4">
        <v>-2.3810105223438072</v>
      </c>
      <c r="BR36" s="4">
        <v>4.5847633762104287</v>
      </c>
      <c r="BS36" s="4">
        <v>4.591700036005804</v>
      </c>
      <c r="BT36" s="4">
        <v>4.6013300045206647</v>
      </c>
      <c r="BU36" s="4">
        <v>14.518077626737364</v>
      </c>
      <c r="BV36" s="4">
        <v>14.924880607202006</v>
      </c>
      <c r="BW36" s="4">
        <v>4.6155164780422355</v>
      </c>
      <c r="BX36" s="4">
        <v>15.133157969902051</v>
      </c>
      <c r="BY36" s="4">
        <v>17.52375394021881</v>
      </c>
      <c r="BZ36" s="4">
        <v>4.6084404342704453</v>
      </c>
      <c r="CA36" s="4">
        <v>10.224647108242335</v>
      </c>
      <c r="CB36" s="4">
        <v>9.4225256755846889</v>
      </c>
      <c r="CC36" s="4">
        <v>9.8178441277776933</v>
      </c>
      <c r="CD36" s="4">
        <v>9.0280651622089092</v>
      </c>
      <c r="CE36" s="57">
        <v>9.0057828915681135</v>
      </c>
      <c r="CF36" s="4">
        <v>9.2403160424452579</v>
      </c>
      <c r="CG36" s="4">
        <v>4.3178370789100633</v>
      </c>
    </row>
    <row r="37" spans="1:85">
      <c r="A37" s="4" t="s">
        <v>36</v>
      </c>
      <c r="B37" s="4">
        <v>10.86</v>
      </c>
      <c r="C37" s="4">
        <v>100.53</v>
      </c>
      <c r="D37" s="4">
        <v>93.92</v>
      </c>
      <c r="E37" s="4">
        <v>101.49</v>
      </c>
      <c r="F37" s="24">
        <v>99.330411639919404</v>
      </c>
      <c r="G37" s="4">
        <v>7.86</v>
      </c>
      <c r="H37" s="4">
        <v>3.81</v>
      </c>
      <c r="I37" s="4">
        <v>2032244.09075</v>
      </c>
      <c r="J37" s="4">
        <v>18417.343693119663</v>
      </c>
      <c r="K37" s="4">
        <v>101.4</v>
      </c>
      <c r="L37" s="4">
        <v>4.49</v>
      </c>
      <c r="M37" s="4">
        <v>3.97</v>
      </c>
      <c r="N37" s="4">
        <v>2520450</v>
      </c>
      <c r="O37" s="4">
        <v>27372087</v>
      </c>
      <c r="P37" s="4">
        <v>8323.0139781857088</v>
      </c>
      <c r="Q37" s="4">
        <v>110344.039</v>
      </c>
      <c r="R37" s="4">
        <v>47309.726000000002</v>
      </c>
      <c r="S37" s="4">
        <v>302829</v>
      </c>
      <c r="T37" s="4"/>
      <c r="U37" s="4">
        <v>3055997.5449999999</v>
      </c>
      <c r="V37" s="4">
        <v>27695.17567686642</v>
      </c>
      <c r="W37" s="4">
        <v>2961173.69</v>
      </c>
      <c r="X37" s="4">
        <v>3747950</v>
      </c>
      <c r="Y37" s="4">
        <v>40702737</v>
      </c>
      <c r="Z37" s="4">
        <v>12376.45668017264</v>
      </c>
      <c r="AA37" s="4">
        <v>87115.8</v>
      </c>
      <c r="AB37" s="4">
        <v>946077.58799999999</v>
      </c>
      <c r="AC37" s="4">
        <v>8573.8894150865726</v>
      </c>
      <c r="AD37" s="4">
        <v>10774.091439993976</v>
      </c>
      <c r="AE37" s="4">
        <v>78.446795193759797</v>
      </c>
      <c r="AF37" s="4">
        <v>1.9650000000000001</v>
      </c>
      <c r="AG37" s="4">
        <v>1.1225000000000001</v>
      </c>
      <c r="AH37" s="4">
        <v>0.95250000000000001</v>
      </c>
      <c r="AI37" s="4">
        <v>0.99250000000000005</v>
      </c>
      <c r="AJ37" s="4">
        <v>178.09954528723321</v>
      </c>
      <c r="AK37" s="4">
        <v>87.810428681541708</v>
      </c>
      <c r="AL37" s="4">
        <v>936.44349555653264</v>
      </c>
      <c r="AM37" s="4">
        <v>59.989586920388746</v>
      </c>
      <c r="AN37" s="4">
        <v>127.46730750535822</v>
      </c>
      <c r="AO37" s="4">
        <v>95.486459729978307</v>
      </c>
      <c r="AP37" s="4">
        <v>261.26105696093441</v>
      </c>
      <c r="AQ37" s="4">
        <v>83.370794129273364</v>
      </c>
      <c r="AR37" s="4">
        <v>86.949559647718161</v>
      </c>
      <c r="AS37" s="4">
        <v>7.7725912060900768</v>
      </c>
      <c r="AT37" s="4">
        <v>0.62230514059968578</v>
      </c>
      <c r="AU37" s="4">
        <v>62.230514059968577</v>
      </c>
      <c r="AV37" s="4">
        <v>0.93424848303988861</v>
      </c>
      <c r="AW37" s="4">
        <v>-2.7587937145826227</v>
      </c>
      <c r="AX37" s="4">
        <v>93.424848303988867</v>
      </c>
      <c r="AY37" s="4">
        <v>-2.7587937145826227</v>
      </c>
      <c r="AZ37" s="4">
        <v>2.9280238500851707</v>
      </c>
      <c r="BA37" s="4">
        <v>11.712095400340683</v>
      </c>
      <c r="BB37" s="4">
        <v>100.27371347940608</v>
      </c>
      <c r="BC37" s="4">
        <v>100.45310409935908</v>
      </c>
      <c r="BD37" s="4">
        <v>4.4751802712816557</v>
      </c>
      <c r="BE37" s="4">
        <v>0.94799231991311572</v>
      </c>
      <c r="BF37" s="4">
        <v>3.7919692796524629</v>
      </c>
      <c r="BG37" s="4">
        <v>4.5589844545023706</v>
      </c>
      <c r="BH37" s="4">
        <v>0.98760706702067935</v>
      </c>
      <c r="BI37" s="4">
        <v>3.9504282680827174</v>
      </c>
      <c r="BJ37" s="4">
        <v>4.4653281763563939</v>
      </c>
      <c r="BK37" s="4">
        <v>2.0506035973418886</v>
      </c>
      <c r="BL37" s="4">
        <v>-0.47432472679559806</v>
      </c>
      <c r="BM37" s="4">
        <v>4.1308454591924937</v>
      </c>
      <c r="BN37" s="4">
        <v>-6.8012834337542377E-2</v>
      </c>
      <c r="BO37" s="4">
        <v>-2.7975631378349437</v>
      </c>
      <c r="BP37" s="4">
        <v>4.5371573516505492</v>
      </c>
      <c r="BQ37" s="4">
        <v>-2.7975631378349242</v>
      </c>
      <c r="BR37" s="4">
        <v>4.6199602714607266</v>
      </c>
      <c r="BS37" s="4">
        <v>4.5984517843837782</v>
      </c>
      <c r="BT37" s="4">
        <v>4.607903581650163</v>
      </c>
      <c r="BU37" s="4">
        <v>14.524651203866862</v>
      </c>
      <c r="BV37" s="4">
        <v>14.93261662593053</v>
      </c>
      <c r="BW37" s="4">
        <v>4.619073091157083</v>
      </c>
      <c r="BX37" s="4">
        <v>15.136719581803225</v>
      </c>
      <c r="BY37" s="4">
        <v>17.521805896309015</v>
      </c>
      <c r="BZ37" s="4">
        <v>4.609690992718372</v>
      </c>
      <c r="CA37" s="4">
        <v>10.229013513717222</v>
      </c>
      <c r="CB37" s="4">
        <v>9.4235512920385354</v>
      </c>
      <c r="CC37" s="4">
        <v>9.8210480916535552</v>
      </c>
      <c r="CD37" s="4">
        <v>9.0267797252095061</v>
      </c>
      <c r="CE37" s="57">
        <v>9.0564767493708249</v>
      </c>
      <c r="CF37" s="4">
        <v>9.2848995903024747</v>
      </c>
      <c r="CG37" s="4">
        <v>4.36242062676728</v>
      </c>
    </row>
    <row r="38" spans="1:85">
      <c r="A38" s="4" t="s">
        <v>37</v>
      </c>
      <c r="B38" s="4">
        <v>10.69</v>
      </c>
      <c r="C38" s="4">
        <v>103.78</v>
      </c>
      <c r="D38" s="4">
        <v>96.67</v>
      </c>
      <c r="E38" s="4">
        <v>98.17</v>
      </c>
      <c r="F38" s="24">
        <v>99.770783488595498</v>
      </c>
      <c r="G38" s="4">
        <v>7.93</v>
      </c>
      <c r="H38" s="4">
        <v>3.89</v>
      </c>
      <c r="I38" s="4">
        <v>2050636.8895</v>
      </c>
      <c r="J38" s="4">
        <v>18520.484899045263</v>
      </c>
      <c r="K38" s="4">
        <v>100.71</v>
      </c>
      <c r="L38" s="4">
        <v>3.17</v>
      </c>
      <c r="M38" s="4">
        <v>4.09</v>
      </c>
      <c r="N38" s="4">
        <v>2515250</v>
      </c>
      <c r="O38" s="4">
        <v>26888022.5</v>
      </c>
      <c r="P38" s="4">
        <v>8287.6432483014505</v>
      </c>
      <c r="Q38" s="4">
        <v>110722.63499999999</v>
      </c>
      <c r="R38" s="4">
        <v>46802.5</v>
      </c>
      <c r="S38" s="4">
        <v>303494</v>
      </c>
      <c r="T38" s="4"/>
      <c r="U38" s="4">
        <v>3059140.21</v>
      </c>
      <c r="V38" s="4">
        <v>27628.860259693061</v>
      </c>
      <c r="W38" s="4">
        <v>3023165.7549999999</v>
      </c>
      <c r="X38" s="4">
        <v>3722375</v>
      </c>
      <c r="Y38" s="4">
        <v>39792188.75</v>
      </c>
      <c r="Z38" s="4">
        <v>12265.069490665384</v>
      </c>
      <c r="AA38" s="4">
        <v>91047.6</v>
      </c>
      <c r="AB38" s="4">
        <v>973298.84400000004</v>
      </c>
      <c r="AC38" s="4">
        <v>8790.423421552423</v>
      </c>
      <c r="AD38" s="4">
        <v>10977.337099863835</v>
      </c>
      <c r="AE38" s="4">
        <v>79.926638830008017</v>
      </c>
      <c r="AF38" s="4">
        <v>1.9824999999999999</v>
      </c>
      <c r="AG38" s="4">
        <v>0.79249999999999998</v>
      </c>
      <c r="AH38" s="4">
        <v>0.97250000000000003</v>
      </c>
      <c r="AI38" s="4">
        <v>1.0225</v>
      </c>
      <c r="AJ38" s="4">
        <v>179.83156336515154</v>
      </c>
      <c r="AK38" s="4">
        <v>88.664385100469687</v>
      </c>
      <c r="AL38" s="4">
        <v>972.87114753368166</v>
      </c>
      <c r="AM38" s="4">
        <v>62.323181851591869</v>
      </c>
      <c r="AN38" s="4">
        <v>128.7706607246005</v>
      </c>
      <c r="AO38" s="4">
        <v>96.462808780717324</v>
      </c>
      <c r="AP38" s="4">
        <v>271.94663419063659</v>
      </c>
      <c r="AQ38" s="4">
        <v>86.780659609160622</v>
      </c>
      <c r="AR38" s="4">
        <v>85.588470776621293</v>
      </c>
      <c r="AS38" s="4">
        <v>7.6547094257911237</v>
      </c>
      <c r="AT38" s="4">
        <v>0.61286704770145117</v>
      </c>
      <c r="AU38" s="4">
        <v>61.286704770145107</v>
      </c>
      <c r="AV38" s="4">
        <v>0.9314896897282714</v>
      </c>
      <c r="AW38" s="4">
        <v>-0.29529545529906143</v>
      </c>
      <c r="AX38" s="4">
        <v>93.148968972827134</v>
      </c>
      <c r="AY38" s="4">
        <v>-0.29529545529907331</v>
      </c>
      <c r="AZ38" s="4">
        <v>3.7964208130754074</v>
      </c>
      <c r="BA38" s="4">
        <v>15.185683252301629</v>
      </c>
      <c r="BB38" s="4">
        <v>101.18123942096815</v>
      </c>
      <c r="BC38" s="4">
        <v>100.24585692472094</v>
      </c>
      <c r="BD38" s="4">
        <v>4.4848582878329273</v>
      </c>
      <c r="BE38" s="4">
        <v>0.96780165512715399</v>
      </c>
      <c r="BF38" s="4">
        <v>3.871206620508616</v>
      </c>
      <c r="BG38" s="4">
        <v>4.5691575328227065</v>
      </c>
      <c r="BH38" s="4">
        <v>1.0173078320335982</v>
      </c>
      <c r="BI38" s="4">
        <v>4.0692313281343928</v>
      </c>
      <c r="BJ38" s="4">
        <v>4.4495505868875584</v>
      </c>
      <c r="BK38" s="4">
        <v>2.0353210696421185</v>
      </c>
      <c r="BL38" s="4">
        <v>-0.48960725449536774</v>
      </c>
      <c r="BM38" s="4">
        <v>4.1155629314927236</v>
      </c>
      <c r="BN38" s="4">
        <v>-7.0970157463079456E-2</v>
      </c>
      <c r="BO38" s="4">
        <v>-0.29573231255370785</v>
      </c>
      <c r="BP38" s="4">
        <v>4.5342000285250119</v>
      </c>
      <c r="BQ38" s="4">
        <v>-0.29573231255373145</v>
      </c>
      <c r="BR38" s="4">
        <v>4.5867006697044301</v>
      </c>
      <c r="BS38" s="4">
        <v>4.6028753898423167</v>
      </c>
      <c r="BT38" s="4">
        <v>4.6169133584524138</v>
      </c>
      <c r="BU38" s="4">
        <v>14.533660980669113</v>
      </c>
      <c r="BV38" s="4">
        <v>14.933644457322913</v>
      </c>
      <c r="BW38" s="4">
        <v>4.6122450996600532</v>
      </c>
      <c r="BX38" s="4">
        <v>15.12987246339288</v>
      </c>
      <c r="BY38" s="4">
        <v>17.499181188429834</v>
      </c>
      <c r="BZ38" s="4">
        <v>4.6076257378984717</v>
      </c>
      <c r="CA38" s="4">
        <v>10.226616166965064</v>
      </c>
      <c r="CB38" s="4">
        <v>9.4145106224462403</v>
      </c>
      <c r="CC38" s="4">
        <v>9.8266326903112642</v>
      </c>
      <c r="CD38" s="4">
        <v>9.0225209192076559</v>
      </c>
      <c r="CE38" s="57">
        <v>9.0814181603441231</v>
      </c>
      <c r="CF38" s="4">
        <v>9.303588162869044</v>
      </c>
      <c r="CG38" s="4">
        <v>4.3811091993338493</v>
      </c>
    </row>
    <row r="39" spans="1:85">
      <c r="A39" s="4" t="s">
        <v>38</v>
      </c>
      <c r="B39" s="4">
        <v>10.28</v>
      </c>
      <c r="C39" s="4">
        <v>112.24</v>
      </c>
      <c r="D39" s="4">
        <v>100.34</v>
      </c>
      <c r="E39" s="4">
        <v>101.1</v>
      </c>
      <c r="F39" s="24">
        <v>101.211404894791</v>
      </c>
      <c r="G39" s="4">
        <v>7.95</v>
      </c>
      <c r="H39" s="4">
        <v>4.91</v>
      </c>
      <c r="I39" s="4">
        <v>2066827.45475</v>
      </c>
      <c r="J39" s="4">
        <v>18602.425691955952</v>
      </c>
      <c r="K39" s="4">
        <v>101.21</v>
      </c>
      <c r="L39" s="4">
        <v>2.08</v>
      </c>
      <c r="M39" s="4">
        <v>4.37</v>
      </c>
      <c r="N39" s="4">
        <v>2519475</v>
      </c>
      <c r="O39" s="4">
        <v>25900203</v>
      </c>
      <c r="P39" s="4">
        <v>8283.3870331404523</v>
      </c>
      <c r="Q39" s="4">
        <v>111105.266</v>
      </c>
      <c r="R39" s="4">
        <v>47263.167999999998</v>
      </c>
      <c r="S39" s="4">
        <v>304160</v>
      </c>
      <c r="T39" s="4"/>
      <c r="U39" s="4">
        <v>3077171.2974999999</v>
      </c>
      <c r="V39" s="4">
        <v>27695.998653205148</v>
      </c>
      <c r="W39" s="4">
        <v>3085782.0550000002</v>
      </c>
      <c r="X39" s="4">
        <v>3740850</v>
      </c>
      <c r="Y39" s="4">
        <v>38455938</v>
      </c>
      <c r="Z39" s="4">
        <v>12298.954497632823</v>
      </c>
      <c r="AA39" s="4">
        <v>93973.9</v>
      </c>
      <c r="AB39" s="4">
        <v>966051.69199999992</v>
      </c>
      <c r="AC39" s="4">
        <v>8694.9226331000373</v>
      </c>
      <c r="AD39" s="4">
        <v>10763.478501021516</v>
      </c>
      <c r="AE39" s="4">
        <v>78.369521759186384</v>
      </c>
      <c r="AF39" s="4">
        <v>1.9875</v>
      </c>
      <c r="AG39" s="4">
        <v>0.52</v>
      </c>
      <c r="AH39" s="4">
        <v>1.2275</v>
      </c>
      <c r="AI39" s="4">
        <v>1.0925</v>
      </c>
      <c r="AJ39" s="4">
        <v>182.03899580545877</v>
      </c>
      <c r="AK39" s="4">
        <v>89.752740427577947</v>
      </c>
      <c r="AL39" s="4">
        <v>1020.6391208775854</v>
      </c>
      <c r="AM39" s="4">
        <v>65.383250080505036</v>
      </c>
      <c r="AN39" s="4">
        <v>130.17748019301678</v>
      </c>
      <c r="AO39" s="4">
        <v>97.516664966646672</v>
      </c>
      <c r="AP39" s="4">
        <v>283.8307021047674</v>
      </c>
      <c r="AQ39" s="4">
        <v>90.572974434080948</v>
      </c>
      <c r="AR39" s="4">
        <v>82.305844675740587</v>
      </c>
      <c r="AS39" s="4">
        <v>7.3513067376747383</v>
      </c>
      <c r="AT39" s="4">
        <v>0.58857539933344571</v>
      </c>
      <c r="AU39" s="4">
        <v>58.857539933344583</v>
      </c>
      <c r="AV39" s="4">
        <v>0.89397719173200296</v>
      </c>
      <c r="AW39" s="4">
        <v>-4.0271511762208938</v>
      </c>
      <c r="AX39" s="4">
        <v>89.397719173200301</v>
      </c>
      <c r="AY39" s="4">
        <v>-4.0271511762208831</v>
      </c>
      <c r="AZ39" s="4">
        <v>2.9599362168626575</v>
      </c>
      <c r="BA39" s="4">
        <v>11.83974486745063</v>
      </c>
      <c r="BB39" s="4">
        <v>101.98010413822216</v>
      </c>
      <c r="BC39" s="4">
        <v>100.41424525411442</v>
      </c>
      <c r="BD39" s="4">
        <v>4.4970585609142457</v>
      </c>
      <c r="BE39" s="4">
        <v>1.2200273081318436</v>
      </c>
      <c r="BF39" s="4">
        <v>4.8801092325273743</v>
      </c>
      <c r="BG39" s="4">
        <v>4.580023286133013</v>
      </c>
      <c r="BH39" s="4">
        <v>1.0865753310306481</v>
      </c>
      <c r="BI39" s="4">
        <v>4.3463013241225923</v>
      </c>
      <c r="BJ39" s="4">
        <v>4.4104421218776242</v>
      </c>
      <c r="BK39" s="4">
        <v>1.9948780848611716</v>
      </c>
      <c r="BL39" s="4">
        <v>-0.53005023927631501</v>
      </c>
      <c r="BM39" s="4">
        <v>4.0751199467117765</v>
      </c>
      <c r="BN39" s="4">
        <v>-0.11207501673809846</v>
      </c>
      <c r="BO39" s="4">
        <v>-4.1104859275018999</v>
      </c>
      <c r="BP39" s="4">
        <v>4.493095169249993</v>
      </c>
      <c r="BQ39" s="4">
        <v>-4.1104859275018946</v>
      </c>
      <c r="BR39" s="4">
        <v>4.6161101260264257</v>
      </c>
      <c r="BS39" s="4">
        <v>4.6172114470924255</v>
      </c>
      <c r="BT39" s="4">
        <v>4.624777736789679</v>
      </c>
      <c r="BU39" s="4">
        <v>14.541525359006378</v>
      </c>
      <c r="BV39" s="4">
        <v>14.939521323050387</v>
      </c>
      <c r="BW39" s="4">
        <v>4.6171975662008098</v>
      </c>
      <c r="BX39" s="4">
        <v>15.134823416295454</v>
      </c>
      <c r="BY39" s="4">
        <v>17.465023676322474</v>
      </c>
      <c r="BZ39" s="4">
        <v>4.6093040821940434</v>
      </c>
      <c r="CA39" s="4">
        <v>10.229043228788214</v>
      </c>
      <c r="CB39" s="4">
        <v>9.4172695375553346</v>
      </c>
      <c r="CC39" s="4">
        <v>9.8310472647442051</v>
      </c>
      <c r="CD39" s="4">
        <v>9.0220072257097499</v>
      </c>
      <c r="CE39" s="57">
        <v>9.0704945288879628</v>
      </c>
      <c r="CF39" s="4">
        <v>9.2839140622358904</v>
      </c>
      <c r="CG39" s="4">
        <v>4.3614350987006949</v>
      </c>
    </row>
    <row r="40" spans="1:85">
      <c r="A40" s="4" t="s">
        <v>39</v>
      </c>
      <c r="B40" s="4">
        <v>10.79</v>
      </c>
      <c r="C40" s="4">
        <v>113.45</v>
      </c>
      <c r="D40" s="4">
        <v>103.31</v>
      </c>
      <c r="E40" s="4">
        <v>99.53</v>
      </c>
      <c r="F40" s="24">
        <v>100.02659734498501</v>
      </c>
      <c r="G40" s="4">
        <v>8.5</v>
      </c>
      <c r="H40" s="4">
        <v>5.48</v>
      </c>
      <c r="I40" s="4">
        <v>2069944.9505</v>
      </c>
      <c r="J40" s="4">
        <v>18564.831235859689</v>
      </c>
      <c r="K40" s="4">
        <v>100.72</v>
      </c>
      <c r="L40" s="4">
        <v>1.94</v>
      </c>
      <c r="M40" s="4">
        <v>5.3</v>
      </c>
      <c r="N40" s="4">
        <v>2501275</v>
      </c>
      <c r="O40" s="4">
        <v>26988757.249999996</v>
      </c>
      <c r="P40" s="4">
        <v>8203.5375300916348</v>
      </c>
      <c r="Q40" s="4">
        <v>111498.183</v>
      </c>
      <c r="R40" s="4">
        <v>47382.171000000002</v>
      </c>
      <c r="S40" s="4">
        <v>304902</v>
      </c>
      <c r="T40" s="4"/>
      <c r="U40" s="4">
        <v>3075070.5825</v>
      </c>
      <c r="V40" s="4">
        <v>27579.557798713187</v>
      </c>
      <c r="W40" s="4">
        <v>3114849.2275</v>
      </c>
      <c r="X40" s="4">
        <v>3722900</v>
      </c>
      <c r="Y40" s="4">
        <v>40170091</v>
      </c>
      <c r="Z40" s="4">
        <v>12210.152770398357</v>
      </c>
      <c r="AA40" s="4">
        <v>98751.9</v>
      </c>
      <c r="AB40" s="4">
        <v>1065533.0009999999</v>
      </c>
      <c r="AC40" s="4">
        <v>9556.5055172244374</v>
      </c>
      <c r="AD40" s="4">
        <v>11711.424976385561</v>
      </c>
      <c r="AE40" s="4">
        <v>85.27157595296174</v>
      </c>
      <c r="AF40" s="4">
        <v>2.125</v>
      </c>
      <c r="AG40" s="4">
        <v>0.48499999999999999</v>
      </c>
      <c r="AH40" s="4">
        <v>1.37</v>
      </c>
      <c r="AI40" s="4">
        <v>1.325</v>
      </c>
      <c r="AJ40" s="4">
        <v>184.53293004799357</v>
      </c>
      <c r="AK40" s="4">
        <v>90.982352971435773</v>
      </c>
      <c r="AL40" s="4">
        <v>1076.570144701677</v>
      </c>
      <c r="AM40" s="4">
        <v>68.966252184916698</v>
      </c>
      <c r="AN40" s="4">
        <v>131.90233180557425</v>
      </c>
      <c r="AO40" s="4">
        <v>98.808760777454737</v>
      </c>
      <c r="AP40" s="4">
        <v>298.87372931632007</v>
      </c>
      <c r="AQ40" s="4">
        <v>95.373342079087237</v>
      </c>
      <c r="AR40" s="4">
        <v>86.38911128903122</v>
      </c>
      <c r="AS40" s="4">
        <v>7.7125863650026663</v>
      </c>
      <c r="AT40" s="4">
        <v>0.61750090992815576</v>
      </c>
      <c r="AU40" s="4">
        <v>61.750090992815579</v>
      </c>
      <c r="AV40" s="4">
        <v>0.91062141912736894</v>
      </c>
      <c r="AW40" s="4">
        <v>1.8618179019891137</v>
      </c>
      <c r="AX40" s="4">
        <v>91.062141912736891</v>
      </c>
      <c r="AY40" s="4">
        <v>1.8618179019891057</v>
      </c>
      <c r="AZ40" s="4">
        <v>-4.8107637208401837</v>
      </c>
      <c r="BA40" s="4">
        <v>-19.243054883360735</v>
      </c>
      <c r="BB40" s="4">
        <v>102.13392565849702</v>
      </c>
      <c r="BC40" s="4">
        <v>99.68888014288099</v>
      </c>
      <c r="BD40" s="4">
        <v>4.5106655643204627</v>
      </c>
      <c r="BE40" s="4">
        <v>1.3607003406217011</v>
      </c>
      <c r="BF40" s="4">
        <v>5.4428013624868044</v>
      </c>
      <c r="BG40" s="4">
        <v>4.5931862726592936</v>
      </c>
      <c r="BH40" s="4">
        <v>1.3162986526280562</v>
      </c>
      <c r="BI40" s="4">
        <v>5.2651946105122249</v>
      </c>
      <c r="BJ40" s="4">
        <v>4.4588616411206479</v>
      </c>
      <c r="BK40" s="4">
        <v>2.0428535872242595</v>
      </c>
      <c r="BL40" s="4">
        <v>-0.48207473691322689</v>
      </c>
      <c r="BM40" s="4">
        <v>4.1230954490748646</v>
      </c>
      <c r="BN40" s="4">
        <v>-9.362803436449664E-2</v>
      </c>
      <c r="BO40" s="4">
        <v>1.8446982373601817</v>
      </c>
      <c r="BP40" s="4">
        <v>4.511542151623595</v>
      </c>
      <c r="BQ40" s="4">
        <v>1.8446982373601983</v>
      </c>
      <c r="BR40" s="4">
        <v>4.6004591062579721</v>
      </c>
      <c r="BS40" s="4">
        <v>4.6054361240732744</v>
      </c>
      <c r="BT40" s="4">
        <v>4.6262849487098743</v>
      </c>
      <c r="BU40" s="4">
        <v>14.543032570926574</v>
      </c>
      <c r="BV40" s="4">
        <v>14.93883841261786</v>
      </c>
      <c r="BW40" s="4">
        <v>4.6123443897360916</v>
      </c>
      <c r="BX40" s="4">
        <v>15.130013492435024</v>
      </c>
      <c r="BY40" s="4">
        <v>17.508633271705069</v>
      </c>
      <c r="BZ40" s="4">
        <v>4.602054137576804</v>
      </c>
      <c r="CA40" s="4">
        <v>10.224830117814594</v>
      </c>
      <c r="CB40" s="4">
        <v>9.4100230789346142</v>
      </c>
      <c r="CC40" s="4">
        <v>9.829024276123306</v>
      </c>
      <c r="CD40" s="4">
        <v>9.0123207463322199</v>
      </c>
      <c r="CE40" s="57">
        <v>9.1649774075513779</v>
      </c>
      <c r="CF40" s="4">
        <v>9.3683201380341821</v>
      </c>
      <c r="CG40" s="4">
        <v>4.4458411744989874</v>
      </c>
    </row>
    <row r="41" spans="1:85">
      <c r="A41" s="4" t="s">
        <v>40</v>
      </c>
      <c r="B41" s="4">
        <v>13.53</v>
      </c>
      <c r="C41" s="4">
        <v>87.57</v>
      </c>
      <c r="D41" s="4">
        <v>98.34</v>
      </c>
      <c r="E41" s="4">
        <v>100.35</v>
      </c>
      <c r="F41" s="24">
        <v>97.949299024030594</v>
      </c>
      <c r="G41" s="4">
        <v>8.7100000000000009</v>
      </c>
      <c r="H41" s="4">
        <v>6.18</v>
      </c>
      <c r="I41" s="4">
        <v>1995786.7277500001</v>
      </c>
      <c r="J41" s="4">
        <v>17836.798338558841</v>
      </c>
      <c r="K41" s="4">
        <v>98.6</v>
      </c>
      <c r="L41" s="4">
        <v>0.5</v>
      </c>
      <c r="M41" s="4">
        <v>1.6</v>
      </c>
      <c r="N41" s="4">
        <v>2471175</v>
      </c>
      <c r="O41" s="4">
        <v>33434997.75</v>
      </c>
      <c r="P41" s="4">
        <v>8085.8822836500703</v>
      </c>
      <c r="Q41" s="4">
        <v>111891.534</v>
      </c>
      <c r="R41" s="4">
        <v>47073.036999999997</v>
      </c>
      <c r="S41" s="4">
        <v>305616</v>
      </c>
      <c r="T41" s="4"/>
      <c r="U41" s="4">
        <v>3016762.8925000001</v>
      </c>
      <c r="V41" s="4">
        <v>26961.493731062797</v>
      </c>
      <c r="W41" s="4">
        <v>3026866.8075000001</v>
      </c>
      <c r="X41" s="4">
        <v>3644250</v>
      </c>
      <c r="Y41" s="4">
        <v>49306702.5</v>
      </c>
      <c r="Z41" s="4">
        <v>11924.277524736925</v>
      </c>
      <c r="AA41" s="4">
        <v>95136.9</v>
      </c>
      <c r="AB41" s="4">
        <v>1287202.2569999998</v>
      </c>
      <c r="AC41" s="4">
        <v>11504.018320099176</v>
      </c>
      <c r="AD41" s="4">
        <v>13932.565208654012</v>
      </c>
      <c r="AE41" s="4">
        <v>101.44382897938313</v>
      </c>
      <c r="AF41" s="4">
        <v>2.1775000000000002</v>
      </c>
      <c r="AG41" s="4">
        <v>0.125</v>
      </c>
      <c r="AH41" s="4">
        <v>1.5449999999999999</v>
      </c>
      <c r="AI41" s="4">
        <v>0.4</v>
      </c>
      <c r="AJ41" s="4">
        <v>187.38396381723507</v>
      </c>
      <c r="AK41" s="4">
        <v>92.388030324844465</v>
      </c>
      <c r="AL41" s="4">
        <v>1143.1021796442408</v>
      </c>
      <c r="AM41" s="4">
        <v>73.228366569944555</v>
      </c>
      <c r="AN41" s="4">
        <v>132.42994113279656</v>
      </c>
      <c r="AO41" s="4">
        <v>99.203995820564572</v>
      </c>
      <c r="AP41" s="4">
        <v>303.65570898538118</v>
      </c>
      <c r="AQ41" s="4">
        <v>96.899315552352633</v>
      </c>
      <c r="AR41" s="4">
        <v>108.32666132906323</v>
      </c>
      <c r="AS41" s="4">
        <v>9.5620621264813614</v>
      </c>
      <c r="AT41" s="4">
        <v>0.76557743206416018</v>
      </c>
      <c r="AU41" s="4">
        <v>76.557743206416006</v>
      </c>
      <c r="AV41" s="4">
        <v>1.1229873244261734</v>
      </c>
      <c r="AW41" s="4">
        <v>23.320987277271676</v>
      </c>
      <c r="AX41" s="4">
        <v>112.29873244261735</v>
      </c>
      <c r="AY41" s="4">
        <v>23.320987277271687</v>
      </c>
      <c r="AZ41" s="4">
        <v>-2.2167988610941713</v>
      </c>
      <c r="BA41" s="4">
        <v>-8.8671954443766854</v>
      </c>
      <c r="BB41" s="4">
        <v>98.47485713714083</v>
      </c>
      <c r="BC41" s="4">
        <v>98.48923784353336</v>
      </c>
      <c r="BD41" s="4">
        <v>4.525997428317444</v>
      </c>
      <c r="BE41" s="4">
        <v>1.5331863996981276</v>
      </c>
      <c r="BF41" s="4">
        <v>6.1327455987925106</v>
      </c>
      <c r="BG41" s="4">
        <v>4.597178293928831</v>
      </c>
      <c r="BH41" s="4">
        <v>0.39920212695374602</v>
      </c>
      <c r="BI41" s="4">
        <v>1.5968085078149841</v>
      </c>
      <c r="BJ41" s="4">
        <v>4.6851513040333019</v>
      </c>
      <c r="BK41" s="4">
        <v>2.2578034074094688</v>
      </c>
      <c r="BL41" s="4">
        <v>-0.26712491672801764</v>
      </c>
      <c r="BM41" s="4">
        <v>4.3380452692600739</v>
      </c>
      <c r="BN41" s="4">
        <v>0.11599238844966032</v>
      </c>
      <c r="BO41" s="4">
        <v>20.962042281415698</v>
      </c>
      <c r="BP41" s="4">
        <v>4.7211625744377521</v>
      </c>
      <c r="BQ41" s="4">
        <v>20.962042281415716</v>
      </c>
      <c r="BR41" s="4">
        <v>4.6086640752423467</v>
      </c>
      <c r="BS41" s="4">
        <v>4.5844499878976688</v>
      </c>
      <c r="BT41" s="4">
        <v>4.5898012581033489</v>
      </c>
      <c r="BU41" s="4">
        <v>14.506548880320048</v>
      </c>
      <c r="BV41" s="4">
        <v>14.919694924565565</v>
      </c>
      <c r="BW41" s="4">
        <v>4.5910712616085894</v>
      </c>
      <c r="BX41" s="4">
        <v>15.10866114093626</v>
      </c>
      <c r="BY41" s="4">
        <v>17.713570583118955</v>
      </c>
      <c r="BZ41" s="4">
        <v>4.5899472817369409</v>
      </c>
      <c r="CA41" s="4">
        <v>10.202164968946269</v>
      </c>
      <c r="CB41" s="4">
        <v>9.3863317289934791</v>
      </c>
      <c r="CC41" s="4">
        <v>9.789018924700752</v>
      </c>
      <c r="CD41" s="4">
        <v>8.9978748920499871</v>
      </c>
      <c r="CE41" s="57">
        <v>9.3504516724577496</v>
      </c>
      <c r="CF41" s="4">
        <v>9.541984199759602</v>
      </c>
      <c r="CG41" s="4">
        <v>4.6195052362244065</v>
      </c>
    </row>
    <row r="42" spans="1:85">
      <c r="A42" s="4" t="s">
        <v>41</v>
      </c>
      <c r="B42" s="4">
        <v>14.33</v>
      </c>
      <c r="C42" s="4">
        <v>81.17</v>
      </c>
      <c r="D42" s="4">
        <v>96.16</v>
      </c>
      <c r="E42" s="4">
        <v>93.03</v>
      </c>
      <c r="F42" s="24">
        <v>94.730679720492006</v>
      </c>
      <c r="G42" s="4">
        <v>7.99</v>
      </c>
      <c r="H42" s="4">
        <v>6.17</v>
      </c>
      <c r="I42" s="4">
        <v>1889964.8489999999</v>
      </c>
      <c r="J42" s="4">
        <v>16832.359830391848</v>
      </c>
      <c r="K42" s="4">
        <v>97.23</v>
      </c>
      <c r="L42" s="4">
        <v>0.18</v>
      </c>
      <c r="M42" s="4">
        <v>-0.04</v>
      </c>
      <c r="N42" s="4">
        <v>2462700</v>
      </c>
      <c r="O42" s="4">
        <v>35290491</v>
      </c>
      <c r="P42" s="4">
        <v>8041.8107544156974</v>
      </c>
      <c r="Q42" s="4">
        <v>112281.633</v>
      </c>
      <c r="R42" s="4">
        <v>47248.527000000002</v>
      </c>
      <c r="S42" s="4">
        <v>306237</v>
      </c>
      <c r="T42" s="4"/>
      <c r="U42" s="4">
        <v>2900702.4325000001</v>
      </c>
      <c r="V42" s="4">
        <v>25834.166773295863</v>
      </c>
      <c r="W42" s="4">
        <v>2959722.95</v>
      </c>
      <c r="X42" s="4">
        <v>3593750</v>
      </c>
      <c r="Y42" s="4">
        <v>51498437.5</v>
      </c>
      <c r="Z42" s="4">
        <v>11735.192024477774</v>
      </c>
      <c r="AA42" s="4">
        <v>85480.3</v>
      </c>
      <c r="AB42" s="4">
        <v>1224932.699</v>
      </c>
      <c r="AC42" s="4">
        <v>10909.466368377452</v>
      </c>
      <c r="AD42" s="4">
        <v>13057.158265734428</v>
      </c>
      <c r="AE42" s="4">
        <v>95.069939399470073</v>
      </c>
      <c r="AF42" s="4">
        <v>1.9975000000000001</v>
      </c>
      <c r="AG42" s="4">
        <v>4.4999999999999998E-2</v>
      </c>
      <c r="AH42" s="4">
        <v>1.5425</v>
      </c>
      <c r="AI42" s="4">
        <v>-0.01</v>
      </c>
      <c r="AJ42" s="4">
        <v>190.27436145911594</v>
      </c>
      <c r="AK42" s="4">
        <v>93.813115692605194</v>
      </c>
      <c r="AL42" s="4">
        <v>1213.6315841282906</v>
      </c>
      <c r="AM42" s="4">
        <v>77.746556787310155</v>
      </c>
      <c r="AN42" s="4">
        <v>132.41669813868327</v>
      </c>
      <c r="AO42" s="4">
        <v>99.194075420982514</v>
      </c>
      <c r="AP42" s="4">
        <v>303.53424670178703</v>
      </c>
      <c r="AQ42" s="4">
        <v>96.860555826131687</v>
      </c>
      <c r="AR42" s="4">
        <v>114.73178542834268</v>
      </c>
      <c r="AS42" s="4">
        <v>9.9726062396223156</v>
      </c>
      <c r="AT42" s="4">
        <v>0.79844725697536545</v>
      </c>
      <c r="AU42" s="4">
        <v>79.844725697536546</v>
      </c>
      <c r="AV42" s="4">
        <v>1.184674140692374</v>
      </c>
      <c r="AW42" s="4">
        <v>5.4930999597632511</v>
      </c>
      <c r="AX42" s="4">
        <v>118.46741406923739</v>
      </c>
      <c r="AY42" s="4">
        <v>5.4930999597632404</v>
      </c>
      <c r="AZ42" s="4">
        <v>-0.76955074875207918</v>
      </c>
      <c r="BA42" s="4">
        <v>-3.0782029950083167</v>
      </c>
      <c r="BB42" s="4">
        <v>93.253460358118133</v>
      </c>
      <c r="BC42" s="4">
        <v>98.151464804099106</v>
      </c>
      <c r="BD42" s="4">
        <v>4.5413046723845918</v>
      </c>
      <c r="BE42" s="4">
        <v>1.5307244067147785</v>
      </c>
      <c r="BF42" s="4">
        <v>6.122897626859114</v>
      </c>
      <c r="BG42" s="4">
        <v>4.5970782889284978</v>
      </c>
      <c r="BH42" s="4">
        <v>-1.0000500033324755E-2</v>
      </c>
      <c r="BI42" s="4">
        <v>-4.000200013329902E-2</v>
      </c>
      <c r="BJ42" s="4">
        <v>4.7425971036906853</v>
      </c>
      <c r="BK42" s="4">
        <v>2.2998419579993721</v>
      </c>
      <c r="BL42" s="4">
        <v>-0.22508636613811436</v>
      </c>
      <c r="BM42" s="4">
        <v>4.3800838198499772</v>
      </c>
      <c r="BN42" s="4">
        <v>0.16946775001381309</v>
      </c>
      <c r="BO42" s="4">
        <v>5.3475361564152761</v>
      </c>
      <c r="BP42" s="4">
        <v>4.7746379360019047</v>
      </c>
      <c r="BQ42" s="4">
        <v>5.3475361564152557</v>
      </c>
      <c r="BR42" s="4">
        <v>4.5329220217804673</v>
      </c>
      <c r="BS42" s="4">
        <v>4.5510379152073357</v>
      </c>
      <c r="BT42" s="4">
        <v>4.5353211662334747</v>
      </c>
      <c r="BU42" s="4">
        <v>14.452068788450173</v>
      </c>
      <c r="BV42" s="4">
        <v>14.880463483730082</v>
      </c>
      <c r="BW42" s="4">
        <v>4.5770793058215657</v>
      </c>
      <c r="BX42" s="4">
        <v>15.094706783527798</v>
      </c>
      <c r="BY42" s="4">
        <v>17.75706202536788</v>
      </c>
      <c r="BZ42" s="4">
        <v>4.5865118447486415</v>
      </c>
      <c r="CA42" s="4">
        <v>10.159453188345013</v>
      </c>
      <c r="CB42" s="4">
        <v>9.3703474715494366</v>
      </c>
      <c r="CC42" s="4">
        <v>9.7310584930651043</v>
      </c>
      <c r="CD42" s="4">
        <v>8.9924095550261054</v>
      </c>
      <c r="CE42" s="57">
        <v>9.2973861654748244</v>
      </c>
      <c r="CF42" s="4">
        <v>9.4770917884753025</v>
      </c>
      <c r="CG42" s="4">
        <v>4.554612824940107</v>
      </c>
    </row>
    <row r="43" spans="1:85">
      <c r="A43" s="4" t="s">
        <v>42</v>
      </c>
      <c r="B43" s="4">
        <v>13.2</v>
      </c>
      <c r="C43" s="4">
        <v>88.07</v>
      </c>
      <c r="D43" s="4">
        <v>95.42</v>
      </c>
      <c r="E43" s="4">
        <v>93.07</v>
      </c>
      <c r="F43" s="24">
        <v>93.400667278600096</v>
      </c>
      <c r="G43" s="4">
        <v>5.9</v>
      </c>
      <c r="H43" s="4">
        <v>5.96</v>
      </c>
      <c r="I43" s="4">
        <v>1878900.5857500001</v>
      </c>
      <c r="J43" s="4">
        <v>16677.055413154016</v>
      </c>
      <c r="K43" s="4">
        <v>97.1</v>
      </c>
      <c r="L43" s="4">
        <v>0.18</v>
      </c>
      <c r="M43" s="4">
        <v>-1.1499999999999999</v>
      </c>
      <c r="N43" s="4">
        <v>2451600</v>
      </c>
      <c r="O43" s="4">
        <v>32361120</v>
      </c>
      <c r="P43" s="4">
        <v>7989.1548754179348</v>
      </c>
      <c r="Q43" s="4">
        <v>112663.80899999999</v>
      </c>
      <c r="R43" s="4">
        <v>47764.097000000002</v>
      </c>
      <c r="S43" s="4">
        <v>306866</v>
      </c>
      <c r="T43" s="4"/>
      <c r="U43" s="4">
        <v>2871140.61</v>
      </c>
      <c r="V43" s="4">
        <v>25484.142915849756</v>
      </c>
      <c r="W43" s="4">
        <v>2959990.7</v>
      </c>
      <c r="X43" s="4">
        <v>3588900</v>
      </c>
      <c r="Y43" s="4">
        <v>47373480</v>
      </c>
      <c r="Z43" s="4">
        <v>11695.332816278114</v>
      </c>
      <c r="AA43" s="4">
        <v>81245.3</v>
      </c>
      <c r="AB43" s="4">
        <v>1072437.96</v>
      </c>
      <c r="AC43" s="4">
        <v>9518.9215553683262</v>
      </c>
      <c r="AD43" s="4">
        <v>11263.811281171178</v>
      </c>
      <c r="AE43" s="4">
        <v>82.012474239376857</v>
      </c>
      <c r="AF43" s="4">
        <v>1.4750000000000001</v>
      </c>
      <c r="AG43" s="4">
        <v>4.4999999999999998E-2</v>
      </c>
      <c r="AH43" s="4">
        <v>1.49</v>
      </c>
      <c r="AI43" s="4">
        <v>-0.28749999999999998</v>
      </c>
      <c r="AJ43" s="4">
        <v>193.10944944485675</v>
      </c>
      <c r="AK43" s="4">
        <v>95.210931116425002</v>
      </c>
      <c r="AL43" s="4">
        <v>1285.9640265423368</v>
      </c>
      <c r="AM43" s="4">
        <v>82.380251571833838</v>
      </c>
      <c r="AN43" s="4">
        <v>132.03600013153456</v>
      </c>
      <c r="AO43" s="4">
        <v>98.908892454147193</v>
      </c>
      <c r="AP43" s="4">
        <v>300.04360286471649</v>
      </c>
      <c r="AQ43" s="4">
        <v>95.746659434131175</v>
      </c>
      <c r="AR43" s="4">
        <v>105.68454763811049</v>
      </c>
      <c r="AS43" s="4">
        <v>9.0253232389538862</v>
      </c>
      <c r="AT43" s="4">
        <v>0.72260394227012692</v>
      </c>
      <c r="AU43" s="4">
        <v>72.260394227012696</v>
      </c>
      <c r="AV43" s="4">
        <v>1.0834563415464973</v>
      </c>
      <c r="AW43" s="4">
        <v>-8.543935895040363</v>
      </c>
      <c r="AX43" s="4">
        <v>108.34563415464973</v>
      </c>
      <c r="AY43" s="4">
        <v>-8.5439358950403559</v>
      </c>
      <c r="AZ43" s="4">
        <v>0.13623978201633413</v>
      </c>
      <c r="BA43" s="4">
        <v>0.54495912806533653</v>
      </c>
      <c r="BB43" s="4">
        <v>92.707534419378277</v>
      </c>
      <c r="BC43" s="4">
        <v>97.709071796698481</v>
      </c>
      <c r="BD43" s="4">
        <v>4.5560947578572266</v>
      </c>
      <c r="BE43" s="4">
        <v>1.4790085472634829</v>
      </c>
      <c r="BF43" s="4">
        <v>5.9160341890539314</v>
      </c>
      <c r="BG43" s="4">
        <v>4.5941991481776547</v>
      </c>
      <c r="BH43" s="4">
        <v>-0.28791407508430567</v>
      </c>
      <c r="BI43" s="4">
        <v>-1.1516563003372227</v>
      </c>
      <c r="BJ43" s="4">
        <v>4.6604586914429298</v>
      </c>
      <c r="BK43" s="4">
        <v>2.2000343195281378</v>
      </c>
      <c r="BL43" s="4">
        <v>-0.32489400460934853</v>
      </c>
      <c r="BM43" s="4">
        <v>4.2802761813787429</v>
      </c>
      <c r="BN43" s="4">
        <v>8.0156247270592992E-2</v>
      </c>
      <c r="BO43" s="4">
        <v>-8.9311502743220093</v>
      </c>
      <c r="BP43" s="4">
        <v>4.6853264332586848</v>
      </c>
      <c r="BQ43" s="4">
        <v>-8.9311502743219862</v>
      </c>
      <c r="BR43" s="4">
        <v>4.5333518981976191</v>
      </c>
      <c r="BS43" s="4">
        <v>4.5368984895197704</v>
      </c>
      <c r="BT43" s="4">
        <v>4.5294497467164234</v>
      </c>
      <c r="BU43" s="4">
        <v>14.446197368933122</v>
      </c>
      <c r="BV43" s="4">
        <v>14.87021993387048</v>
      </c>
      <c r="BW43" s="4">
        <v>4.5757413752972793</v>
      </c>
      <c r="BX43" s="4">
        <v>15.093356306827106</v>
      </c>
      <c r="BY43" s="4">
        <v>17.673573136419432</v>
      </c>
      <c r="BZ43" s="4">
        <v>4.5819944083378878</v>
      </c>
      <c r="CA43" s="4">
        <v>10.145811691282566</v>
      </c>
      <c r="CB43" s="4">
        <v>9.3669451366106316</v>
      </c>
      <c r="CC43" s="4">
        <v>9.7217891263452074</v>
      </c>
      <c r="CD43" s="4">
        <v>8.9858402603772412</v>
      </c>
      <c r="CE43" s="57">
        <v>9.1610368393693946</v>
      </c>
      <c r="CF43" s="4">
        <v>9.3293503241000835</v>
      </c>
      <c r="CG43" s="4">
        <v>4.4068713605648879</v>
      </c>
    </row>
    <row r="44" spans="1:85">
      <c r="A44" s="4" t="s">
        <v>43</v>
      </c>
      <c r="B44" s="4">
        <v>13.5</v>
      </c>
      <c r="C44" s="4">
        <v>91.72</v>
      </c>
      <c r="D44" s="4">
        <v>95.55</v>
      </c>
      <c r="E44" s="4">
        <v>94.98</v>
      </c>
      <c r="F44" s="24">
        <v>95.291717738028595</v>
      </c>
      <c r="G44" s="4">
        <v>4.9000000000000004</v>
      </c>
      <c r="H44" s="4">
        <v>5.13</v>
      </c>
      <c r="I44" s="4">
        <v>1932481.8512500001</v>
      </c>
      <c r="J44" s="4">
        <v>17095.150815633009</v>
      </c>
      <c r="K44" s="4">
        <v>97.42</v>
      </c>
      <c r="L44" s="4">
        <v>0.15</v>
      </c>
      <c r="M44" s="4">
        <v>-1.62</v>
      </c>
      <c r="N44" s="4">
        <v>2466475</v>
      </c>
      <c r="O44" s="4">
        <v>33297412.5</v>
      </c>
      <c r="P44" s="4">
        <v>8019.1531766442431</v>
      </c>
      <c r="Q44" s="4">
        <v>113042.69100000001</v>
      </c>
      <c r="R44" s="4">
        <v>49052.771000000001</v>
      </c>
      <c r="S44" s="4">
        <v>307573</v>
      </c>
      <c r="T44" s="4"/>
      <c r="U44" s="4">
        <v>2930765.5225</v>
      </c>
      <c r="V44" s="4">
        <v>25926.183254961616</v>
      </c>
      <c r="W44" s="4">
        <v>3041326.4775</v>
      </c>
      <c r="X44" s="4">
        <v>3600625</v>
      </c>
      <c r="Y44" s="4">
        <v>48608437.5</v>
      </c>
      <c r="Z44" s="4">
        <v>11706.570472700791</v>
      </c>
      <c r="AA44" s="4">
        <v>87533.4</v>
      </c>
      <c r="AB44" s="4">
        <v>1181700.8999999999</v>
      </c>
      <c r="AC44" s="4">
        <v>10453.580762687256</v>
      </c>
      <c r="AD44" s="4">
        <v>12254.23885669851</v>
      </c>
      <c r="AE44" s="4">
        <v>89.223835828831497</v>
      </c>
      <c r="AF44" s="4">
        <v>1.2250000000000001</v>
      </c>
      <c r="AG44" s="4">
        <v>3.7499999999999999E-2</v>
      </c>
      <c r="AH44" s="4">
        <v>1.2825</v>
      </c>
      <c r="AI44" s="4">
        <v>-0.40500000000000003</v>
      </c>
      <c r="AJ44" s="4">
        <v>195.58607813398706</v>
      </c>
      <c r="AK44" s="4">
        <v>96.432011307993164</v>
      </c>
      <c r="AL44" s="4">
        <v>1351.9339811039586</v>
      </c>
      <c r="AM44" s="4">
        <v>86.606358477468916</v>
      </c>
      <c r="AN44" s="4">
        <v>131.50125433100186</v>
      </c>
      <c r="AO44" s="4">
        <v>98.508311439707896</v>
      </c>
      <c r="AP44" s="4">
        <v>295.18289649830808</v>
      </c>
      <c r="AQ44" s="4">
        <v>94.19556355129825</v>
      </c>
      <c r="AR44" s="4">
        <v>108.08646917534026</v>
      </c>
      <c r="AS44" s="4">
        <v>9.07665284976148</v>
      </c>
      <c r="AT44" s="4">
        <v>0.7267135988600063</v>
      </c>
      <c r="AU44" s="4">
        <v>72.67135988600063</v>
      </c>
      <c r="AV44" s="4">
        <v>1.0417575228957696</v>
      </c>
      <c r="AW44" s="4">
        <v>-3.8486847186853752</v>
      </c>
      <c r="AX44" s="4">
        <v>104.17575228957696</v>
      </c>
      <c r="AY44" s="4">
        <v>-3.8486847186853761</v>
      </c>
      <c r="AZ44" s="4">
        <v>0.86865515436944651</v>
      </c>
      <c r="BA44" s="4">
        <v>3.4746206174777861</v>
      </c>
      <c r="BB44" s="4">
        <v>95.351307620179256</v>
      </c>
      <c r="BC44" s="4">
        <v>98.301918281841211</v>
      </c>
      <c r="BD44" s="4">
        <v>4.5688382140045896</v>
      </c>
      <c r="BE44" s="4">
        <v>1.2743456147362942</v>
      </c>
      <c r="BF44" s="4">
        <v>5.0973824589451766</v>
      </c>
      <c r="BG44" s="4">
        <v>4.5901409247167999</v>
      </c>
      <c r="BH44" s="4">
        <v>-0.40582234608548262</v>
      </c>
      <c r="BI44" s="4">
        <v>-1.6232893843419305</v>
      </c>
      <c r="BJ44" s="4">
        <v>4.6829315472949888</v>
      </c>
      <c r="BK44" s="4">
        <v>2.2057054957719799</v>
      </c>
      <c r="BL44" s="4">
        <v>-0.31922282836550664</v>
      </c>
      <c r="BM44" s="4">
        <v>4.2859473576225851</v>
      </c>
      <c r="BN44" s="4">
        <v>4.090921269657824E-2</v>
      </c>
      <c r="BO44" s="4">
        <v>-3.9247034574014754</v>
      </c>
      <c r="BP44" s="4">
        <v>4.6460793986846696</v>
      </c>
      <c r="BQ44" s="4">
        <v>-3.9247034574015238</v>
      </c>
      <c r="BR44" s="4">
        <v>4.5536663431209758</v>
      </c>
      <c r="BS44" s="4">
        <v>4.5569428996225216</v>
      </c>
      <c r="BT44" s="4">
        <v>4.5575680458504451</v>
      </c>
      <c r="BU44" s="4">
        <v>14.474315668067144</v>
      </c>
      <c r="BV44" s="4">
        <v>14.890774217345879</v>
      </c>
      <c r="BW44" s="4">
        <v>4.5790315283783967</v>
      </c>
      <c r="BX44" s="4">
        <v>15.096617999468785</v>
      </c>
      <c r="BY44" s="4">
        <v>17.699307684913169</v>
      </c>
      <c r="BZ44" s="4">
        <v>4.5880435415287488</v>
      </c>
      <c r="CA44" s="4">
        <v>10.163008673520475</v>
      </c>
      <c r="CB44" s="4">
        <v>9.367905542022763</v>
      </c>
      <c r="CC44" s="4">
        <v>9.7465501242417396</v>
      </c>
      <c r="CD44" s="4">
        <v>8.9895881063385534</v>
      </c>
      <c r="CE44" s="57">
        <v>9.2546998554160353</v>
      </c>
      <c r="CF44" s="4">
        <v>9.4136271852368498</v>
      </c>
      <c r="CG44" s="4">
        <v>4.4911482217016552</v>
      </c>
    </row>
    <row r="45" spans="1:85">
      <c r="A45" s="4" t="s">
        <v>44</v>
      </c>
      <c r="B45" s="4">
        <v>13.05</v>
      </c>
      <c r="C45" s="4">
        <v>95.43</v>
      </c>
      <c r="D45" s="4">
        <v>96.38</v>
      </c>
      <c r="E45" s="4">
        <v>99.3</v>
      </c>
      <c r="F45" s="24">
        <v>96.839529668377395</v>
      </c>
      <c r="G45" s="4">
        <v>4.92</v>
      </c>
      <c r="H45" s="4">
        <v>3.97</v>
      </c>
      <c r="I45" s="4">
        <v>1969966.8102500001</v>
      </c>
      <c r="J45" s="4">
        <v>17370.503188131821</v>
      </c>
      <c r="K45" s="4">
        <v>98.36</v>
      </c>
      <c r="L45" s="4">
        <v>0.12</v>
      </c>
      <c r="M45" s="4">
        <v>1.44</v>
      </c>
      <c r="N45" s="4">
        <v>2466200</v>
      </c>
      <c r="O45" s="4">
        <v>32183910</v>
      </c>
      <c r="P45" s="4">
        <v>7999.7404998621405</v>
      </c>
      <c r="Q45" s="4">
        <v>113408.736</v>
      </c>
      <c r="R45" s="4">
        <v>49293.987000000001</v>
      </c>
      <c r="S45" s="4">
        <v>308285</v>
      </c>
      <c r="T45" s="4"/>
      <c r="U45" s="4">
        <v>2979954.2574999998</v>
      </c>
      <c r="V45" s="4">
        <v>26276.231995919607</v>
      </c>
      <c r="W45" s="4">
        <v>3127475.9525000001</v>
      </c>
      <c r="X45" s="4">
        <v>3635475</v>
      </c>
      <c r="Y45" s="4">
        <v>47442948.75</v>
      </c>
      <c r="Z45" s="4">
        <v>11792.57829605722</v>
      </c>
      <c r="AA45" s="4">
        <v>99604.3</v>
      </c>
      <c r="AB45" s="4">
        <v>1299836.1150000002</v>
      </c>
      <c r="AC45" s="4">
        <v>11461.516641892562</v>
      </c>
      <c r="AD45" s="4">
        <v>13346.833763500168</v>
      </c>
      <c r="AE45" s="4">
        <v>97.179083782775237</v>
      </c>
      <c r="AF45" s="4">
        <v>1.23</v>
      </c>
      <c r="AG45" s="4">
        <v>0.03</v>
      </c>
      <c r="AH45" s="4">
        <v>0.99250000000000005</v>
      </c>
      <c r="AI45" s="4">
        <v>0.36</v>
      </c>
      <c r="AJ45" s="4">
        <v>197.52726995946688</v>
      </c>
      <c r="AK45" s="4">
        <v>97.389099020225004</v>
      </c>
      <c r="AL45" s="4">
        <v>1405.6057601537857</v>
      </c>
      <c r="AM45" s="4">
        <v>90.04463090902442</v>
      </c>
      <c r="AN45" s="4">
        <v>131.97465884659348</v>
      </c>
      <c r="AO45" s="4">
        <v>98.862941360890872</v>
      </c>
      <c r="AP45" s="4">
        <v>299.43353020788373</v>
      </c>
      <c r="AQ45" s="4">
        <v>95.551979666436949</v>
      </c>
      <c r="AR45" s="4">
        <v>104.4835868694956</v>
      </c>
      <c r="AS45" s="4">
        <v>8.7191469729797788</v>
      </c>
      <c r="AT45" s="4">
        <v>0.69809023002240023</v>
      </c>
      <c r="AU45" s="4">
        <v>69.809023002240011</v>
      </c>
      <c r="AV45" s="4">
        <v>1.0099549407942994</v>
      </c>
      <c r="AW45" s="4">
        <v>-3.0527816120846167</v>
      </c>
      <c r="AX45" s="4">
        <v>100.99549407942993</v>
      </c>
      <c r="AY45" s="4">
        <v>-3.0527816120846225</v>
      </c>
      <c r="AZ45" s="4">
        <v>1.494085909939824</v>
      </c>
      <c r="BA45" s="4">
        <v>5.9763436397592962</v>
      </c>
      <c r="BB45" s="4">
        <v>97.200866959857848</v>
      </c>
      <c r="BC45" s="4">
        <v>98.290958094720921</v>
      </c>
      <c r="BD45" s="4">
        <v>4.5787142846747955</v>
      </c>
      <c r="BE45" s="4">
        <v>0.98760706702059053</v>
      </c>
      <c r="BF45" s="4">
        <v>3.9504282680823621</v>
      </c>
      <c r="BG45" s="4">
        <v>4.5937344602269308</v>
      </c>
      <c r="BH45" s="4">
        <v>0.3593535510130863</v>
      </c>
      <c r="BI45" s="4">
        <v>1.4374142040523452</v>
      </c>
      <c r="BJ45" s="4">
        <v>4.6490299956193075</v>
      </c>
      <c r="BK45" s="4">
        <v>2.1655214089362227</v>
      </c>
      <c r="BL45" s="4">
        <v>-0.35940691520126378</v>
      </c>
      <c r="BM45" s="4">
        <v>4.2457632707868278</v>
      </c>
      <c r="BN45" s="4">
        <v>9.9057167830241388E-3</v>
      </c>
      <c r="BO45" s="4">
        <v>-3.10034959135541</v>
      </c>
      <c r="BP45" s="4">
        <v>4.6150759027711157</v>
      </c>
      <c r="BQ45" s="4">
        <v>-3.1003495913553891</v>
      </c>
      <c r="BR45" s="4">
        <v>4.598145571051127</v>
      </c>
      <c r="BS45" s="4">
        <v>4.5730552752672473</v>
      </c>
      <c r="BT45" s="4">
        <v>4.5767796307667172</v>
      </c>
      <c r="BU45" s="4">
        <v>14.493527252983416</v>
      </c>
      <c r="BV45" s="4">
        <v>14.907418508531563</v>
      </c>
      <c r="BW45" s="4">
        <v>4.5886342173479919</v>
      </c>
      <c r="BX45" s="4">
        <v>15.106250334415405</v>
      </c>
      <c r="BY45" s="4">
        <v>17.675038468184106</v>
      </c>
      <c r="BZ45" s="4">
        <v>4.5879320401627419</v>
      </c>
      <c r="CA45" s="4">
        <v>10.176420083168074</v>
      </c>
      <c r="CB45" s="4">
        <v>9.3752256546154698</v>
      </c>
      <c r="CC45" s="4">
        <v>9.7625288276199278</v>
      </c>
      <c r="CD45" s="4">
        <v>8.9871643826186336</v>
      </c>
      <c r="CE45" s="57">
        <v>9.3467503237367531</v>
      </c>
      <c r="CF45" s="4">
        <v>9.4990344644254456</v>
      </c>
      <c r="CG45" s="4">
        <v>4.576555500890251</v>
      </c>
    </row>
    <row r="46" spans="1:85">
      <c r="A46" s="4" t="s">
        <v>45</v>
      </c>
      <c r="B46" s="4">
        <v>12.46</v>
      </c>
      <c r="C46" s="4">
        <v>97.63</v>
      </c>
      <c r="D46" s="4">
        <v>97.82</v>
      </c>
      <c r="E46" s="4">
        <v>96.47</v>
      </c>
      <c r="F46" s="24">
        <v>98.218613587840295</v>
      </c>
      <c r="G46" s="4">
        <v>4.91</v>
      </c>
      <c r="H46" s="4">
        <v>4.75</v>
      </c>
      <c r="I46" s="4">
        <v>1986703.1610000001</v>
      </c>
      <c r="J46" s="4">
        <v>17463.222982939646</v>
      </c>
      <c r="K46" s="4">
        <v>98.78</v>
      </c>
      <c r="L46" s="4">
        <v>0.13</v>
      </c>
      <c r="M46" s="4">
        <v>2.36</v>
      </c>
      <c r="N46" s="4">
        <v>2479425</v>
      </c>
      <c r="O46" s="4">
        <v>30893635.500000004</v>
      </c>
      <c r="P46" s="4">
        <v>8026.6267400453216</v>
      </c>
      <c r="Q46" s="4">
        <v>113764.977</v>
      </c>
      <c r="R46" s="4">
        <v>48373.624000000003</v>
      </c>
      <c r="S46" s="4">
        <v>308900</v>
      </c>
      <c r="T46" s="4"/>
      <c r="U46" s="4">
        <v>3019471.23</v>
      </c>
      <c r="V46" s="4">
        <v>26541.307435943138</v>
      </c>
      <c r="W46" s="4">
        <v>3214753.2250000001</v>
      </c>
      <c r="X46" s="4">
        <v>3651200</v>
      </c>
      <c r="Y46" s="4">
        <v>45493952</v>
      </c>
      <c r="Z46" s="4">
        <v>11820.006474587246</v>
      </c>
      <c r="AA46" s="4">
        <v>101327</v>
      </c>
      <c r="AB46" s="4">
        <v>1262534.4200000002</v>
      </c>
      <c r="AC46" s="4">
        <v>11097.742497675714</v>
      </c>
      <c r="AD46" s="4">
        <v>12811.677939486333</v>
      </c>
      <c r="AE46" s="4">
        <v>93.282582666465373</v>
      </c>
      <c r="AF46" s="4">
        <v>1.2275</v>
      </c>
      <c r="AG46" s="4">
        <v>3.2500000000000001E-2</v>
      </c>
      <c r="AH46" s="4">
        <v>1.1875</v>
      </c>
      <c r="AI46" s="4">
        <v>0.59</v>
      </c>
      <c r="AJ46" s="4">
        <v>199.87290629023556</v>
      </c>
      <c r="AK46" s="4">
        <v>98.545594571090177</v>
      </c>
      <c r="AL46" s="4">
        <v>1472.3720337610907</v>
      </c>
      <c r="AM46" s="4">
        <v>94.321750877203087</v>
      </c>
      <c r="AN46" s="4">
        <v>132.75330933378839</v>
      </c>
      <c r="AO46" s="4">
        <v>99.446232714920129</v>
      </c>
      <c r="AP46" s="4">
        <v>306.50016152078979</v>
      </c>
      <c r="AQ46" s="4">
        <v>97.807006386564865</v>
      </c>
      <c r="AR46" s="4">
        <v>99.759807846277027</v>
      </c>
      <c r="AS46" s="4">
        <v>8.2757901758684334</v>
      </c>
      <c r="AT46" s="4">
        <v>0.66259328870043499</v>
      </c>
      <c r="AU46" s="4">
        <v>66.259328870043504</v>
      </c>
      <c r="AV46" s="4">
        <v>1.0019461231178941</v>
      </c>
      <c r="AW46" s="4">
        <v>-0.79298762280489177</v>
      </c>
      <c r="AX46" s="4">
        <v>100.19461231178941</v>
      </c>
      <c r="AY46" s="4">
        <v>-0.79298762280488388</v>
      </c>
      <c r="AZ46" s="4">
        <v>1.6356573297894084</v>
      </c>
      <c r="BA46" s="4">
        <v>6.5426293191576335</v>
      </c>
      <c r="BB46" s="4">
        <v>98.026661482983741</v>
      </c>
      <c r="BC46" s="4">
        <v>98.81804345714194</v>
      </c>
      <c r="BD46" s="4">
        <v>4.5905193301245584</v>
      </c>
      <c r="BE46" s="4">
        <v>1.1805045449762908</v>
      </c>
      <c r="BF46" s="4">
        <v>4.722018179905163</v>
      </c>
      <c r="BG46" s="4">
        <v>4.5996171233850864</v>
      </c>
      <c r="BH46" s="4">
        <v>0.58826631581556654</v>
      </c>
      <c r="BI46" s="4">
        <v>2.3530652632622662</v>
      </c>
      <c r="BJ46" s="4">
        <v>4.6027653752099118</v>
      </c>
      <c r="BK46" s="4">
        <v>2.1133344062352202</v>
      </c>
      <c r="BL46" s="4">
        <v>-0.41159391790226629</v>
      </c>
      <c r="BM46" s="4">
        <v>4.1935762680858248</v>
      </c>
      <c r="BN46" s="4">
        <v>1.944231873631033E-3</v>
      </c>
      <c r="BO46" s="4">
        <v>-0.7961484909393105</v>
      </c>
      <c r="BP46" s="4">
        <v>4.6071144178617223</v>
      </c>
      <c r="BQ46" s="4">
        <v>-0.79614849093934126</v>
      </c>
      <c r="BR46" s="4">
        <v>4.5692320791824619</v>
      </c>
      <c r="BS46" s="4">
        <v>4.5871957451361984</v>
      </c>
      <c r="BT46" s="4">
        <v>4.5852394976188764</v>
      </c>
      <c r="BU46" s="4">
        <v>14.501987119835576</v>
      </c>
      <c r="BV46" s="4">
        <v>14.92059228461714</v>
      </c>
      <c r="BW46" s="4">
        <v>4.5928951551124788</v>
      </c>
      <c r="BX46" s="4">
        <v>15.110566438649894</v>
      </c>
      <c r="BY46" s="4">
        <v>17.6330899520092</v>
      </c>
      <c r="BZ46" s="4">
        <v>4.5932802141641416</v>
      </c>
      <c r="CA46" s="4">
        <v>10.186457569519213</v>
      </c>
      <c r="CB46" s="4">
        <v>9.3775488387253585</v>
      </c>
      <c r="CC46" s="4">
        <v>9.7678524047376492</v>
      </c>
      <c r="CD46" s="4">
        <v>8.9905196364954314</v>
      </c>
      <c r="CE46" s="57">
        <v>9.3144969880284219</v>
      </c>
      <c r="CF46" s="4">
        <v>9.4581123730017911</v>
      </c>
      <c r="CG46" s="4">
        <v>4.5356334094665964</v>
      </c>
    </row>
    <row r="47" spans="1:85">
      <c r="A47" s="4" t="s">
        <v>46</v>
      </c>
      <c r="B47" s="4">
        <v>12.65</v>
      </c>
      <c r="C47" s="4">
        <v>98.84</v>
      </c>
      <c r="D47" s="4">
        <v>99.42</v>
      </c>
      <c r="E47" s="4">
        <v>99.35</v>
      </c>
      <c r="F47" s="24">
        <v>99.835178858856395</v>
      </c>
      <c r="G47" s="4">
        <v>4.9400000000000004</v>
      </c>
      <c r="H47" s="4">
        <v>3.96</v>
      </c>
      <c r="I47" s="4">
        <v>2010973.696</v>
      </c>
      <c r="J47" s="4">
        <v>17622.406993419696</v>
      </c>
      <c r="K47" s="4">
        <v>99.74</v>
      </c>
      <c r="L47" s="4">
        <v>0.19</v>
      </c>
      <c r="M47" s="4">
        <v>1.76</v>
      </c>
      <c r="N47" s="4">
        <v>2499600</v>
      </c>
      <c r="O47" s="4">
        <v>31619940</v>
      </c>
      <c r="P47" s="4">
        <v>8077.374239393519</v>
      </c>
      <c r="Q47" s="4">
        <v>114114.587</v>
      </c>
      <c r="R47" s="4">
        <v>49443.762000000002</v>
      </c>
      <c r="S47" s="4">
        <v>309457</v>
      </c>
      <c r="T47" s="4"/>
      <c r="U47" s="4">
        <v>3060329.85</v>
      </c>
      <c r="V47" s="4">
        <v>26818.04255226372</v>
      </c>
      <c r="W47" s="4">
        <v>3293022.6675</v>
      </c>
      <c r="X47" s="4">
        <v>3686475</v>
      </c>
      <c r="Y47" s="4">
        <v>46633908.75</v>
      </c>
      <c r="Z47" s="4">
        <v>11912.721315077701</v>
      </c>
      <c r="AA47" s="4">
        <v>105259</v>
      </c>
      <c r="AB47" s="4">
        <v>1331526.3500000001</v>
      </c>
      <c r="AC47" s="4">
        <v>11668.327292811393</v>
      </c>
      <c r="AD47" s="4">
        <v>13379.324245366877</v>
      </c>
      <c r="AE47" s="4">
        <v>97.415648897424546</v>
      </c>
      <c r="AF47" s="4">
        <v>1.2350000000000001</v>
      </c>
      <c r="AG47" s="4">
        <v>4.7500000000000001E-2</v>
      </c>
      <c r="AH47" s="4">
        <v>0.99</v>
      </c>
      <c r="AI47" s="4">
        <v>0.44</v>
      </c>
      <c r="AJ47" s="4">
        <v>201.8516480625089</v>
      </c>
      <c r="AK47" s="4">
        <v>99.521195957343963</v>
      </c>
      <c r="AL47" s="4">
        <v>1530.67796629803</v>
      </c>
      <c r="AM47" s="4">
        <v>98.056892211940351</v>
      </c>
      <c r="AN47" s="4">
        <v>133.33742389485707</v>
      </c>
      <c r="AO47" s="4">
        <v>99.883796138865776</v>
      </c>
      <c r="AP47" s="4">
        <v>311.89456436355573</v>
      </c>
      <c r="AQ47" s="4">
        <v>99.528409698968417</v>
      </c>
      <c r="AR47" s="4">
        <v>101.28102481985589</v>
      </c>
      <c r="AS47" s="4">
        <v>8.3562280935531597</v>
      </c>
      <c r="AT47" s="4">
        <v>0.66903347426366366</v>
      </c>
      <c r="AU47" s="4">
        <v>66.903347426366366</v>
      </c>
      <c r="AV47" s="4">
        <v>1.0058680696074465</v>
      </c>
      <c r="AW47" s="4">
        <v>0.39143287239316721</v>
      </c>
      <c r="AX47" s="4">
        <v>100.58680696074464</v>
      </c>
      <c r="AY47" s="4">
        <v>0.39143287239315744</v>
      </c>
      <c r="AZ47" s="4">
        <v>1.0360088513377663</v>
      </c>
      <c r="BA47" s="4">
        <v>4.1440354053510653</v>
      </c>
      <c r="BB47" s="4">
        <v>99.224203000589412</v>
      </c>
      <c r="BC47" s="4">
        <v>99.622122639511971</v>
      </c>
      <c r="BD47" s="4">
        <v>4.6003706461749321</v>
      </c>
      <c r="BE47" s="4">
        <v>0.98513160503737041</v>
      </c>
      <c r="BF47" s="4">
        <v>3.9405264201494816</v>
      </c>
      <c r="BG47" s="4">
        <v>4.604007471686379</v>
      </c>
      <c r="BH47" s="4">
        <v>0.43903483012925903</v>
      </c>
      <c r="BI47" s="4">
        <v>1.7561393205170361</v>
      </c>
      <c r="BJ47" s="4">
        <v>4.6178990770241342</v>
      </c>
      <c r="BK47" s="4">
        <v>2.123007140300361</v>
      </c>
      <c r="BL47" s="4">
        <v>-0.40192118383712538</v>
      </c>
      <c r="BM47" s="4">
        <v>4.2032490021509661</v>
      </c>
      <c r="BN47" s="4">
        <v>5.8509195461173011E-3</v>
      </c>
      <c r="BO47" s="4">
        <v>0.39066876724862681</v>
      </c>
      <c r="BP47" s="4">
        <v>4.611021105534209</v>
      </c>
      <c r="BQ47" s="4">
        <v>0.39066876724866972</v>
      </c>
      <c r="BR47" s="4">
        <v>4.5986489689978258</v>
      </c>
      <c r="BS47" s="4">
        <v>4.6035206147818686</v>
      </c>
      <c r="BT47" s="4">
        <v>4.5973819663928737</v>
      </c>
      <c r="BU47" s="4">
        <v>14.514129588609572</v>
      </c>
      <c r="BV47" s="4">
        <v>14.934033262236841</v>
      </c>
      <c r="BW47" s="4">
        <v>4.6025668001179767</v>
      </c>
      <c r="BX47" s="4">
        <v>15.120181274888781</v>
      </c>
      <c r="BY47" s="4">
        <v>17.657838490062311</v>
      </c>
      <c r="BZ47" s="4">
        <v>4.6013842547812382</v>
      </c>
      <c r="CA47" s="4">
        <v>10.196830169543665</v>
      </c>
      <c r="CB47" s="4">
        <v>9.3853621261804552</v>
      </c>
      <c r="CC47" s="4">
        <v>9.7769264959163955</v>
      </c>
      <c r="CD47" s="4">
        <v>8.9968221283287377</v>
      </c>
      <c r="CE47" s="57">
        <v>9.3646333810579865</v>
      </c>
      <c r="CF47" s="4">
        <v>9.5014658275762311</v>
      </c>
      <c r="CG47" s="4">
        <v>4.5789868640410356</v>
      </c>
    </row>
    <row r="48" spans="1:85">
      <c r="A48" s="4" t="s">
        <v>47</v>
      </c>
      <c r="B48" s="4">
        <v>12.5</v>
      </c>
      <c r="C48" s="4">
        <v>98.65</v>
      </c>
      <c r="D48" s="4">
        <v>100.45</v>
      </c>
      <c r="E48" s="4">
        <v>100.14</v>
      </c>
      <c r="F48" s="24">
        <v>100.448163650007</v>
      </c>
      <c r="G48" s="4">
        <v>4.9000000000000004</v>
      </c>
      <c r="H48" s="4">
        <v>3.67</v>
      </c>
      <c r="I48" s="4">
        <v>2032935.1255000001</v>
      </c>
      <c r="J48" s="4">
        <v>17759.85056910781</v>
      </c>
      <c r="K48" s="4">
        <v>100.41</v>
      </c>
      <c r="L48" s="4">
        <v>0.18</v>
      </c>
      <c r="M48" s="4">
        <v>1.17</v>
      </c>
      <c r="N48" s="4">
        <v>2515775</v>
      </c>
      <c r="O48" s="4">
        <v>31447187.5</v>
      </c>
      <c r="P48" s="4">
        <v>8113.6496305637174</v>
      </c>
      <c r="Q48" s="4">
        <v>114468.031</v>
      </c>
      <c r="R48" s="4">
        <v>49519.758999999998</v>
      </c>
      <c r="S48" s="4">
        <v>310067</v>
      </c>
      <c r="T48" s="4"/>
      <c r="U48" s="4">
        <v>3088811.0225</v>
      </c>
      <c r="V48" s="4">
        <v>26984.049568389972</v>
      </c>
      <c r="W48" s="4">
        <v>3349376.1850000001</v>
      </c>
      <c r="X48" s="4">
        <v>3711375</v>
      </c>
      <c r="Y48" s="4">
        <v>46392187.5</v>
      </c>
      <c r="Z48" s="4">
        <v>11969.590443355792</v>
      </c>
      <c r="AA48" s="4">
        <v>113380</v>
      </c>
      <c r="AB48" s="4">
        <v>1417250</v>
      </c>
      <c r="AC48" s="4">
        <v>12381.186149694495</v>
      </c>
      <c r="AD48" s="4">
        <v>14111.214581577975</v>
      </c>
      <c r="AE48" s="4">
        <v>102.74458559977316</v>
      </c>
      <c r="AF48" s="4">
        <v>1.2250000000000001</v>
      </c>
      <c r="AG48" s="4">
        <v>4.4999999999999998E-2</v>
      </c>
      <c r="AH48" s="4">
        <v>0.91749999999999998</v>
      </c>
      <c r="AI48" s="4">
        <v>0.29249999999999998</v>
      </c>
      <c r="AJ48" s="4">
        <v>203.70363693348241</v>
      </c>
      <c r="AK48" s="4">
        <v>100.4343029302526</v>
      </c>
      <c r="AL48" s="4">
        <v>1586.8538476611677</v>
      </c>
      <c r="AM48" s="4">
        <v>101.65558015611855</v>
      </c>
      <c r="AN48" s="4">
        <v>133.72743585974953</v>
      </c>
      <c r="AO48" s="4">
        <v>100.17595624257196</v>
      </c>
      <c r="AP48" s="4">
        <v>315.54373076660937</v>
      </c>
      <c r="AQ48" s="4">
        <v>100.69289209244636</v>
      </c>
      <c r="AR48" s="4">
        <v>100.080064051241</v>
      </c>
      <c r="AS48" s="4">
        <v>8.2060044357122237</v>
      </c>
      <c r="AT48" s="4">
        <v>0.65700595962467767</v>
      </c>
      <c r="AU48" s="4">
        <v>65.700595962467773</v>
      </c>
      <c r="AV48" s="4">
        <v>1.0182463253928029</v>
      </c>
      <c r="AW48" s="4">
        <v>1.2306043068040953</v>
      </c>
      <c r="AX48" s="4">
        <v>101.82463253928029</v>
      </c>
      <c r="AY48" s="4">
        <v>1.2306043068040988</v>
      </c>
      <c r="AZ48" s="4">
        <v>1.8417122946739584</v>
      </c>
      <c r="BA48" s="4">
        <v>7.3668491786958334</v>
      </c>
      <c r="BB48" s="4">
        <v>100.30781008268382</v>
      </c>
      <c r="BC48" s="4">
        <v>100.26678091831423</v>
      </c>
      <c r="BD48" s="4">
        <v>4.609503811556154</v>
      </c>
      <c r="BE48" s="4">
        <v>0.9133165381221886</v>
      </c>
      <c r="BF48" s="4">
        <v>3.6532661524887544</v>
      </c>
      <c r="BG48" s="4">
        <v>4.6069282021973565</v>
      </c>
      <c r="BH48" s="4">
        <v>0.29207305109775206</v>
      </c>
      <c r="BI48" s="4">
        <v>1.1682922043910082</v>
      </c>
      <c r="BJ48" s="4">
        <v>4.6059705061588607</v>
      </c>
      <c r="BK48" s="4">
        <v>2.1048661345648427</v>
      </c>
      <c r="BL48" s="4">
        <v>-0.42006218957264363</v>
      </c>
      <c r="BM48" s="4">
        <v>4.1851079964154474</v>
      </c>
      <c r="BN48" s="4">
        <v>1.8081858792319137E-2</v>
      </c>
      <c r="BO48" s="4">
        <v>1.2230939246201837</v>
      </c>
      <c r="BP48" s="4">
        <v>4.6232520447804104</v>
      </c>
      <c r="BQ48" s="4">
        <v>1.2230939246201444</v>
      </c>
      <c r="BR48" s="4">
        <v>4.6065692069017983</v>
      </c>
      <c r="BS48" s="4">
        <v>4.6096418098594647</v>
      </c>
      <c r="BT48" s="4">
        <v>4.6082435591615578</v>
      </c>
      <c r="BU48" s="4">
        <v>14.524991181378256</v>
      </c>
      <c r="BV48" s="4">
        <v>14.943296792463739</v>
      </c>
      <c r="BW48" s="4">
        <v>4.6092618038913447</v>
      </c>
      <c r="BX48" s="4">
        <v>15.126912985867103</v>
      </c>
      <c r="BY48" s="4">
        <v>17.652641630175356</v>
      </c>
      <c r="BZ48" s="4">
        <v>4.6078344428847942</v>
      </c>
      <c r="CA48" s="4">
        <v>10.203001213694661</v>
      </c>
      <c r="CB48" s="4">
        <v>9.3901245827081663</v>
      </c>
      <c r="CC48" s="4">
        <v>9.784695602609176</v>
      </c>
      <c r="CD48" s="4">
        <v>9.0013030619816838</v>
      </c>
      <c r="CE48" s="57">
        <v>9.4239333534174712</v>
      </c>
      <c r="CF48" s="4">
        <v>9.5547251206303958</v>
      </c>
      <c r="CG48" s="4">
        <v>4.6322461570952012</v>
      </c>
    </row>
    <row r="49" spans="1:85">
      <c r="A49" s="4" t="s">
        <v>48</v>
      </c>
      <c r="B49" s="4">
        <v>12.35</v>
      </c>
      <c r="C49" s="4">
        <v>104.86</v>
      </c>
      <c r="D49" s="4">
        <v>102.3</v>
      </c>
      <c r="E49" s="4">
        <v>103.86</v>
      </c>
      <c r="F49" s="24">
        <v>101.30020709782001</v>
      </c>
      <c r="G49" s="4">
        <v>4.87</v>
      </c>
      <c r="H49" s="4">
        <v>4.24</v>
      </c>
      <c r="I49" s="4">
        <v>2076175.0117500001</v>
      </c>
      <c r="J49" s="4">
        <v>18082.162266549767</v>
      </c>
      <c r="K49" s="4">
        <v>101.05</v>
      </c>
      <c r="L49" s="4">
        <v>0.18</v>
      </c>
      <c r="M49" s="4">
        <v>1.27</v>
      </c>
      <c r="N49" s="4">
        <v>2541525</v>
      </c>
      <c r="O49" s="4">
        <v>31387833.75</v>
      </c>
      <c r="P49" s="4">
        <v>8180.523368095789</v>
      </c>
      <c r="Q49" s="4">
        <v>114818.95699999999</v>
      </c>
      <c r="R49" s="4">
        <v>48716.332000000002</v>
      </c>
      <c r="S49" s="4">
        <v>310680</v>
      </c>
      <c r="T49" s="4"/>
      <c r="U49" s="4">
        <v>3112735.98</v>
      </c>
      <c r="V49" s="4">
        <v>27109.948229193549</v>
      </c>
      <c r="W49" s="4">
        <v>3421593.9424999999</v>
      </c>
      <c r="X49" s="4">
        <v>3734750</v>
      </c>
      <c r="Y49" s="4">
        <v>46124162.5</v>
      </c>
      <c r="Z49" s="4">
        <v>12021.21153598558</v>
      </c>
      <c r="AA49" s="4">
        <v>120277</v>
      </c>
      <c r="AB49" s="4">
        <v>1485420.95</v>
      </c>
      <c r="AC49" s="4">
        <v>12937.070574504522</v>
      </c>
      <c r="AD49" s="4">
        <v>14634.846823649146</v>
      </c>
      <c r="AE49" s="4">
        <v>106.55718283633692</v>
      </c>
      <c r="AF49" s="4">
        <v>1.2175</v>
      </c>
      <c r="AG49" s="4">
        <v>4.4999999999999998E-2</v>
      </c>
      <c r="AH49" s="4">
        <v>1.06</v>
      </c>
      <c r="AI49" s="4">
        <v>0.3175</v>
      </c>
      <c r="AJ49" s="4">
        <v>205.86289548497732</v>
      </c>
      <c r="AK49" s="4">
        <v>101.49890654131326</v>
      </c>
      <c r="AL49" s="4">
        <v>1654.1364508020013</v>
      </c>
      <c r="AM49" s="4">
        <v>105.96577675473799</v>
      </c>
      <c r="AN49" s="4">
        <v>134.15202046860423</v>
      </c>
      <c r="AO49" s="4">
        <v>100.49401490364214</v>
      </c>
      <c r="AP49" s="4">
        <v>319.55113614734529</v>
      </c>
      <c r="AQ49" s="4">
        <v>101.97169182202042</v>
      </c>
      <c r="AR49" s="4">
        <v>98.879103282626104</v>
      </c>
      <c r="AS49" s="4">
        <v>8.0479653649298069</v>
      </c>
      <c r="AT49" s="4">
        <v>0.64435271136347538</v>
      </c>
      <c r="AU49" s="4">
        <v>64.435271136347538</v>
      </c>
      <c r="AV49" s="4">
        <v>0.97558649628075522</v>
      </c>
      <c r="AW49" s="4">
        <v>-4.1895392154340509</v>
      </c>
      <c r="AX49" s="4">
        <v>97.558649628075528</v>
      </c>
      <c r="AY49" s="4">
        <v>-4.1895392154340412</v>
      </c>
      <c r="AZ49" s="4">
        <v>2.8152492668621854</v>
      </c>
      <c r="BA49" s="4">
        <v>11.260997067448741</v>
      </c>
      <c r="BB49" s="4">
        <v>102.44132543374307</v>
      </c>
      <c r="BC49" s="4">
        <v>101.29305298503186</v>
      </c>
      <c r="BD49" s="4">
        <v>4.6200480254318252</v>
      </c>
      <c r="BE49" s="4">
        <v>1.0544213875671282</v>
      </c>
      <c r="BF49" s="4">
        <v>4.2176855502685129</v>
      </c>
      <c r="BG49" s="4">
        <v>4.6100981725281773</v>
      </c>
      <c r="BH49" s="4">
        <v>0.31699703308207816</v>
      </c>
      <c r="BI49" s="4">
        <v>1.2679881323283126</v>
      </c>
      <c r="BJ49" s="4">
        <v>4.5938979249245913</v>
      </c>
      <c r="BK49" s="4">
        <v>2.0854193097857232</v>
      </c>
      <c r="BL49" s="4">
        <v>-0.43950901435176293</v>
      </c>
      <c r="BM49" s="4">
        <v>4.1656611716363283</v>
      </c>
      <c r="BN49" s="4">
        <v>-2.4716454186806E-2</v>
      </c>
      <c r="BO49" s="4">
        <v>-4.279831297912513</v>
      </c>
      <c r="BP49" s="4">
        <v>4.5804537318012857</v>
      </c>
      <c r="BQ49" s="4">
        <v>-4.2798312979124731</v>
      </c>
      <c r="BR49" s="4">
        <v>4.6430438384161725</v>
      </c>
      <c r="BS49" s="4">
        <v>4.6180884556535355</v>
      </c>
      <c r="BT49" s="4">
        <v>4.6292901998823641</v>
      </c>
      <c r="BU49" s="4">
        <v>14.546037822099063</v>
      </c>
      <c r="BV49" s="4">
        <v>14.951012633748617</v>
      </c>
      <c r="BW49" s="4">
        <v>4.61561544384963</v>
      </c>
      <c r="BX49" s="4">
        <v>15.133191439904564</v>
      </c>
      <c r="BY49" s="4">
        <v>17.646847502978549</v>
      </c>
      <c r="BZ49" s="4">
        <v>4.6180178302754928</v>
      </c>
      <c r="CA49" s="4">
        <v>10.207656032833697</v>
      </c>
      <c r="CB49" s="4">
        <v>9.3944279963531176</v>
      </c>
      <c r="CC49" s="4">
        <v>9.8026812211841428</v>
      </c>
      <c r="CD49" s="4">
        <v>9.009511408979872</v>
      </c>
      <c r="CE49" s="57">
        <v>9.4678521571480196</v>
      </c>
      <c r="CF49" s="4">
        <v>9.5911607326311135</v>
      </c>
      <c r="CG49" s="4">
        <v>4.6686817690959179</v>
      </c>
    </row>
    <row r="50" spans="1:85">
      <c r="A50" s="4" t="s">
        <v>49</v>
      </c>
      <c r="B50" s="4">
        <v>11.96</v>
      </c>
      <c r="C50" s="4">
        <v>112.33</v>
      </c>
      <c r="D50" s="4">
        <v>105.18</v>
      </c>
      <c r="E50" s="4">
        <v>100.77</v>
      </c>
      <c r="F50" s="24">
        <v>102.43990149115901</v>
      </c>
      <c r="G50" s="4">
        <v>4.84</v>
      </c>
      <c r="H50" s="4">
        <v>3.46</v>
      </c>
      <c r="I50" s="4">
        <v>2068384.6722500001</v>
      </c>
      <c r="J50" s="4">
        <v>17959.691449189828</v>
      </c>
      <c r="K50" s="4">
        <v>100.66</v>
      </c>
      <c r="L50" s="4">
        <v>0.15</v>
      </c>
      <c r="M50" s="4">
        <v>2.14</v>
      </c>
      <c r="N50" s="4">
        <v>2554275</v>
      </c>
      <c r="O50" s="4">
        <v>30549129.000000004</v>
      </c>
      <c r="P50" s="4">
        <v>8208.0619298115962</v>
      </c>
      <c r="Q50" s="4">
        <v>115168.163</v>
      </c>
      <c r="R50" s="4">
        <v>48732.419000000002</v>
      </c>
      <c r="S50" s="4">
        <v>311191</v>
      </c>
      <c r="T50" s="4"/>
      <c r="U50" s="4">
        <v>3145151.76</v>
      </c>
      <c r="V50" s="4">
        <v>27309.211834871414</v>
      </c>
      <c r="W50" s="4">
        <v>3502023.46</v>
      </c>
      <c r="X50" s="4">
        <v>3720325</v>
      </c>
      <c r="Y50" s="4">
        <v>44495087</v>
      </c>
      <c r="Z50" s="4">
        <v>11955.11759658859</v>
      </c>
      <c r="AA50" s="4">
        <v>123803</v>
      </c>
      <c r="AB50" s="4">
        <v>1480683.8800000001</v>
      </c>
      <c r="AC50" s="4">
        <v>12856.711798033977</v>
      </c>
      <c r="AD50" s="4">
        <v>14463.07012389551</v>
      </c>
      <c r="AE50" s="4">
        <v>105.30646655462688</v>
      </c>
      <c r="AF50" s="4">
        <v>1.21</v>
      </c>
      <c r="AG50" s="4">
        <v>3.7499999999999999E-2</v>
      </c>
      <c r="AH50" s="4">
        <v>0.86499999999999999</v>
      </c>
      <c r="AI50" s="4">
        <v>0.53500000000000003</v>
      </c>
      <c r="AJ50" s="4">
        <v>207.64360953092239</v>
      </c>
      <c r="AK50" s="4">
        <v>102.37687208289563</v>
      </c>
      <c r="AL50" s="4">
        <v>1711.3695719997504</v>
      </c>
      <c r="AM50" s="4">
        <v>109.63219263045193</v>
      </c>
      <c r="AN50" s="4">
        <v>134.86973377811125</v>
      </c>
      <c r="AO50" s="4">
        <v>101.0316578833766</v>
      </c>
      <c r="AP50" s="4">
        <v>326.38953046089853</v>
      </c>
      <c r="AQ50" s="4">
        <v>104.15388602701168</v>
      </c>
      <c r="AR50" s="4">
        <v>95.75660528422739</v>
      </c>
      <c r="AS50" s="4">
        <v>7.7683200539142803</v>
      </c>
      <c r="AT50" s="4">
        <v>0.62196317485302488</v>
      </c>
      <c r="AU50" s="4">
        <v>62.19631748530248</v>
      </c>
      <c r="AV50" s="4">
        <v>0.93634825959227286</v>
      </c>
      <c r="AW50" s="4">
        <v>-4.0220151506884276</v>
      </c>
      <c r="AX50" s="4">
        <v>93.634825959227285</v>
      </c>
      <c r="AY50" s="4">
        <v>-4.0220151506884338</v>
      </c>
      <c r="AZ50" s="4">
        <v>2.452937820878498</v>
      </c>
      <c r="BA50" s="4">
        <v>9.811751283513992</v>
      </c>
      <c r="BB50" s="4">
        <v>102.05693938755607</v>
      </c>
      <c r="BC50" s="4">
        <v>101.80120711515421</v>
      </c>
      <c r="BD50" s="4">
        <v>4.6286608285300481</v>
      </c>
      <c r="BE50" s="4">
        <v>0.86128030982228765</v>
      </c>
      <c r="BF50" s="4">
        <v>3.4451212392891506</v>
      </c>
      <c r="BG50" s="4">
        <v>4.6154339121176964</v>
      </c>
      <c r="BH50" s="4">
        <v>0.53357395895190507</v>
      </c>
      <c r="BI50" s="4">
        <v>2.1342958358076203</v>
      </c>
      <c r="BJ50" s="4">
        <v>4.561809610373091</v>
      </c>
      <c r="BK50" s="4">
        <v>2.0500539317255191</v>
      </c>
      <c r="BL50" s="4">
        <v>-0.47487439241196694</v>
      </c>
      <c r="BM50" s="4">
        <v>4.1302957935761242</v>
      </c>
      <c r="BN50" s="4">
        <v>-6.5767799492279663E-2</v>
      </c>
      <c r="BO50" s="4">
        <v>-4.1051345305473665</v>
      </c>
      <c r="BP50" s="4">
        <v>4.5394023864958113</v>
      </c>
      <c r="BQ50" s="4">
        <v>-4.1051345305474385</v>
      </c>
      <c r="BR50" s="4">
        <v>4.6128406922923109</v>
      </c>
      <c r="BS50" s="4">
        <v>4.6292762997060963</v>
      </c>
      <c r="BT50" s="4">
        <v>4.6255308868220277</v>
      </c>
      <c r="BU50" s="4">
        <v>14.542278509038727</v>
      </c>
      <c r="BV50" s="4">
        <v>14.961372701324493</v>
      </c>
      <c r="BW50" s="4">
        <v>4.611748501348214</v>
      </c>
      <c r="BX50" s="4">
        <v>15.129321588024576</v>
      </c>
      <c r="BY50" s="4">
        <v>17.610889336547061</v>
      </c>
      <c r="BZ50" s="4">
        <v>4.623021961758834</v>
      </c>
      <c r="CA50" s="4">
        <v>10.214979354105173</v>
      </c>
      <c r="CB50" s="4">
        <v>9.3889147164470224</v>
      </c>
      <c r="CC50" s="4">
        <v>9.7958851618194061</v>
      </c>
      <c r="CD50" s="4">
        <v>9.0128721124371065</v>
      </c>
      <c r="CE50" s="57">
        <v>9.4616212728754725</v>
      </c>
      <c r="CF50" s="4">
        <v>9.5793537915647438</v>
      </c>
      <c r="CG50" s="4">
        <v>4.6568748280295491</v>
      </c>
    </row>
    <row r="51" spans="1:85">
      <c r="A51" s="4" t="s">
        <v>50</v>
      </c>
      <c r="B51" s="4">
        <v>11.83</v>
      </c>
      <c r="C51" s="4">
        <v>118.65</v>
      </c>
      <c r="D51" s="4">
        <v>107.76</v>
      </c>
      <c r="E51" s="4">
        <v>102.56</v>
      </c>
      <c r="F51" s="24">
        <v>103.17301388255299</v>
      </c>
      <c r="G51" s="4">
        <v>4.8499999999999996</v>
      </c>
      <c r="H51" s="4">
        <v>3.29</v>
      </c>
      <c r="I51" s="4">
        <v>2108723.4550000001</v>
      </c>
      <c r="J51" s="4">
        <v>18255.584069301989</v>
      </c>
      <c r="K51" s="4">
        <v>101.39</v>
      </c>
      <c r="L51" s="4">
        <v>0.09</v>
      </c>
      <c r="M51" s="4">
        <v>3.43</v>
      </c>
      <c r="N51" s="4">
        <v>2559425</v>
      </c>
      <c r="O51" s="4">
        <v>30277997.75</v>
      </c>
      <c r="P51" s="4">
        <v>8210.9698820691174</v>
      </c>
      <c r="Q51" s="4">
        <v>115511.147</v>
      </c>
      <c r="R51" s="4">
        <v>49784.949000000001</v>
      </c>
      <c r="S51" s="4">
        <v>311708</v>
      </c>
      <c r="T51" s="4"/>
      <c r="U51" s="4">
        <v>3172571.5249999999</v>
      </c>
      <c r="V51" s="4">
        <v>27465.501013508245</v>
      </c>
      <c r="W51" s="4">
        <v>3573147.5625</v>
      </c>
      <c r="X51" s="4">
        <v>3747400</v>
      </c>
      <c r="Y51" s="4">
        <v>44331742</v>
      </c>
      <c r="Z51" s="4">
        <v>12022.148934258987</v>
      </c>
      <c r="AA51" s="4">
        <v>128958</v>
      </c>
      <c r="AB51" s="4">
        <v>1525573.14</v>
      </c>
      <c r="AC51" s="4">
        <v>13207.150821556641</v>
      </c>
      <c r="AD51" s="4">
        <v>14779.975537155928</v>
      </c>
      <c r="AE51" s="4">
        <v>107.6138735585763</v>
      </c>
      <c r="AF51" s="4">
        <v>1.2124999999999999</v>
      </c>
      <c r="AG51" s="4">
        <v>2.2499999999999999E-2</v>
      </c>
      <c r="AH51" s="4">
        <v>0.82250000000000001</v>
      </c>
      <c r="AI51" s="4">
        <v>0.85750000000000004</v>
      </c>
      <c r="AJ51" s="4">
        <v>209.3514782193142</v>
      </c>
      <c r="AK51" s="4">
        <v>103.21892185577744</v>
      </c>
      <c r="AL51" s="4">
        <v>1767.6736309185421</v>
      </c>
      <c r="AM51" s="4">
        <v>113.23909176799378</v>
      </c>
      <c r="AN51" s="4">
        <v>136.02624174525855</v>
      </c>
      <c r="AO51" s="4">
        <v>101.89800434972656</v>
      </c>
      <c r="AP51" s="4">
        <v>337.58469135570732</v>
      </c>
      <c r="AQ51" s="4">
        <v>107.72636431773816</v>
      </c>
      <c r="AR51" s="4">
        <v>94.715772618094476</v>
      </c>
      <c r="AS51" s="4">
        <v>7.6865492115639098</v>
      </c>
      <c r="AT51" s="4">
        <v>0.61541626994106557</v>
      </c>
      <c r="AU51" s="4">
        <v>61.541626994106565</v>
      </c>
      <c r="AV51" s="4">
        <v>0.90821744627054357</v>
      </c>
      <c r="AW51" s="4">
        <v>-3.0043109530612764</v>
      </c>
      <c r="AX51" s="4">
        <v>90.821744627054358</v>
      </c>
      <c r="AY51" s="4">
        <v>-3.0043109530612755</v>
      </c>
      <c r="AZ51" s="4">
        <v>0.66815144766145806</v>
      </c>
      <c r="BA51" s="4">
        <v>2.6726057906458323</v>
      </c>
      <c r="BB51" s="4">
        <v>104.04731030903763</v>
      </c>
      <c r="BC51" s="4">
        <v>102.00646152849772</v>
      </c>
      <c r="BD51" s="4">
        <v>4.6368521875563369</v>
      </c>
      <c r="BE51" s="4">
        <v>0.81913590262887581</v>
      </c>
      <c r="BF51" s="4">
        <v>3.2765436105155032</v>
      </c>
      <c r="BG51" s="4">
        <v>4.6239723556377514</v>
      </c>
      <c r="BH51" s="4">
        <v>0.85384435200550612</v>
      </c>
      <c r="BI51" s="4">
        <v>3.4153774080220245</v>
      </c>
      <c r="BJ51" s="4">
        <v>4.5508805398409002</v>
      </c>
      <c r="BK51" s="4">
        <v>2.0394719456870951</v>
      </c>
      <c r="BL51" s="4">
        <v>-0.48545637845039147</v>
      </c>
      <c r="BM51" s="4">
        <v>4.1197138075376998</v>
      </c>
      <c r="BN51" s="4">
        <v>-9.6271450779664078E-2</v>
      </c>
      <c r="BO51" s="4">
        <v>-3.0503651287384415</v>
      </c>
      <c r="BP51" s="4">
        <v>4.5088987352084269</v>
      </c>
      <c r="BQ51" s="4">
        <v>-3.0503651287384415</v>
      </c>
      <c r="BR51" s="4">
        <v>4.6304479931723597</v>
      </c>
      <c r="BS51" s="4">
        <v>4.6364073254659912</v>
      </c>
      <c r="BT51" s="4">
        <v>4.6448457025203043</v>
      </c>
      <c r="BU51" s="4">
        <v>14.561593324737004</v>
      </c>
      <c r="BV51" s="4">
        <v>14.970053023627807</v>
      </c>
      <c r="BW51" s="4">
        <v>4.6189744669644881</v>
      </c>
      <c r="BX51" s="4">
        <v>15.136572824146549</v>
      </c>
      <c r="BY51" s="4">
        <v>17.607211502136845</v>
      </c>
      <c r="BZ51" s="4">
        <v>4.6250361595964566</v>
      </c>
      <c r="CA51" s="4">
        <v>10.220685987500318</v>
      </c>
      <c r="CB51" s="4">
        <v>9.394505971998413</v>
      </c>
      <c r="CC51" s="4">
        <v>9.812226288609514</v>
      </c>
      <c r="CD51" s="4">
        <v>9.0132263297041462</v>
      </c>
      <c r="CE51" s="57">
        <v>9.4885136907981362</v>
      </c>
      <c r="CF51" s="4">
        <v>9.6010285393692882</v>
      </c>
      <c r="CG51" s="4">
        <v>4.6785495758340936</v>
      </c>
    </row>
    <row r="52" spans="1:85">
      <c r="A52" s="4" t="s">
        <v>51</v>
      </c>
      <c r="B52" s="4">
        <v>13.42</v>
      </c>
      <c r="C52" s="4">
        <v>116.1</v>
      </c>
      <c r="D52" s="4">
        <v>108.48</v>
      </c>
      <c r="E52" s="4">
        <v>104.32</v>
      </c>
      <c r="F52" s="24">
        <v>104.675824400994</v>
      </c>
      <c r="G52" s="4">
        <v>4.8</v>
      </c>
      <c r="H52" s="4">
        <v>3.36</v>
      </c>
      <c r="I52" s="4">
        <v>2155941.8165000002</v>
      </c>
      <c r="J52" s="4">
        <v>18608.498800668876</v>
      </c>
      <c r="K52" s="4">
        <v>101.6</v>
      </c>
      <c r="L52" s="4">
        <v>0.08</v>
      </c>
      <c r="M52" s="4">
        <v>3.75</v>
      </c>
      <c r="N52" s="4">
        <v>2570550</v>
      </c>
      <c r="O52" s="4">
        <v>34496781</v>
      </c>
      <c r="P52" s="4">
        <v>8230.4744157453388</v>
      </c>
      <c r="Q52" s="4">
        <v>115857.912</v>
      </c>
      <c r="R52" s="4">
        <v>50420.322</v>
      </c>
      <c r="S52" s="4">
        <v>312321</v>
      </c>
      <c r="T52" s="4"/>
      <c r="U52" s="4">
        <v>3218195.6724999999</v>
      </c>
      <c r="V52" s="4">
        <v>27777.090204249493</v>
      </c>
      <c r="W52" s="4">
        <v>3656815.0950000002</v>
      </c>
      <c r="X52" s="4">
        <v>3755275</v>
      </c>
      <c r="Y52" s="4">
        <v>50395790.5</v>
      </c>
      <c r="Z52" s="4">
        <v>12023.767213860099</v>
      </c>
      <c r="AA52" s="4">
        <v>135783</v>
      </c>
      <c r="AB52" s="4">
        <v>1822207.86</v>
      </c>
      <c r="AC52" s="4">
        <v>15727.953564362528</v>
      </c>
      <c r="AD52" s="4">
        <v>17506.759278635585</v>
      </c>
      <c r="AE52" s="4">
        <v>127.46774679669394</v>
      </c>
      <c r="AF52" s="4">
        <v>1.2</v>
      </c>
      <c r="AG52" s="4">
        <v>0.02</v>
      </c>
      <c r="AH52" s="4">
        <v>0.84</v>
      </c>
      <c r="AI52" s="4">
        <v>0.9375</v>
      </c>
      <c r="AJ52" s="4">
        <v>211.11003063635644</v>
      </c>
      <c r="AK52" s="4">
        <v>104.08596079936598</v>
      </c>
      <c r="AL52" s="4">
        <v>1827.0674649174052</v>
      </c>
      <c r="AM52" s="4">
        <v>117.04392525139838</v>
      </c>
      <c r="AN52" s="4">
        <v>137.30148776162034</v>
      </c>
      <c r="AO52" s="4">
        <v>102.85329814050523</v>
      </c>
      <c r="AP52" s="4">
        <v>350.24411728154638</v>
      </c>
      <c r="AQ52" s="4">
        <v>111.76610297965335</v>
      </c>
      <c r="AR52" s="4">
        <v>107.44595676541233</v>
      </c>
      <c r="AS52" s="4">
        <v>8.7280834558489371</v>
      </c>
      <c r="AT52" s="4">
        <v>0.6988057210447508</v>
      </c>
      <c r="AU52" s="4">
        <v>69.880572104475078</v>
      </c>
      <c r="AV52" s="4">
        <v>0.93436692506459962</v>
      </c>
      <c r="AW52" s="4">
        <v>2.879209037597207</v>
      </c>
      <c r="AX52" s="4">
        <v>93.436692506459963</v>
      </c>
      <c r="AY52" s="4">
        <v>2.879209037597207</v>
      </c>
      <c r="AZ52" s="4">
        <v>-0.79277286135692737</v>
      </c>
      <c r="BA52" s="4">
        <v>-3.1710914454277095</v>
      </c>
      <c r="BB52" s="4">
        <v>106.37712909092944</v>
      </c>
      <c r="BC52" s="4">
        <v>102.44985091654564</v>
      </c>
      <c r="BD52" s="4">
        <v>4.6452171038879646</v>
      </c>
      <c r="BE52" s="4">
        <v>0.83649163316277253</v>
      </c>
      <c r="BF52" s="4">
        <v>3.3459665326510901</v>
      </c>
      <c r="BG52" s="4">
        <v>4.6333036830666359</v>
      </c>
      <c r="BH52" s="4">
        <v>0.93313274288844283</v>
      </c>
      <c r="BI52" s="4">
        <v>3.7325309715537713</v>
      </c>
      <c r="BJ52" s="4">
        <v>4.6769879933941407</v>
      </c>
      <c r="BK52" s="4">
        <v>2.1665458103375919</v>
      </c>
      <c r="BL52" s="4">
        <v>-0.35838251379989444</v>
      </c>
      <c r="BM52" s="4">
        <v>4.246787672188197</v>
      </c>
      <c r="BN52" s="4">
        <v>-6.7886064511760227E-2</v>
      </c>
      <c r="BO52" s="4">
        <v>2.8385386267903852</v>
      </c>
      <c r="BP52" s="4">
        <v>4.5372841214763309</v>
      </c>
      <c r="BQ52" s="4">
        <v>2.8385386267903989</v>
      </c>
      <c r="BR52" s="4">
        <v>4.6474630981783429</v>
      </c>
      <c r="BS52" s="4">
        <v>4.6508681876897553</v>
      </c>
      <c r="BT52" s="4">
        <v>4.6669906016491005</v>
      </c>
      <c r="BU52" s="4">
        <v>14.583738223865799</v>
      </c>
      <c r="BV52" s="4">
        <v>14.984331410310491</v>
      </c>
      <c r="BW52" s="4">
        <v>4.6210435351443815</v>
      </c>
      <c r="BX52" s="4">
        <v>15.138672076184523</v>
      </c>
      <c r="BY52" s="4">
        <v>17.73541820772806</v>
      </c>
      <c r="BZ52" s="4">
        <v>4.6293734195012792</v>
      </c>
      <c r="CA52" s="4">
        <v>10.231966866554794</v>
      </c>
      <c r="CB52" s="4">
        <v>9.3946405711206591</v>
      </c>
      <c r="CC52" s="4">
        <v>9.8313736801101026</v>
      </c>
      <c r="CD52" s="4">
        <v>9.015598936693241</v>
      </c>
      <c r="CE52" s="57">
        <v>9.6631948899641333</v>
      </c>
      <c r="CF52" s="4">
        <v>9.7703423298318643</v>
      </c>
      <c r="CG52" s="4">
        <v>4.8478633662966697</v>
      </c>
    </row>
    <row r="53" spans="1:85">
      <c r="A53" s="4" t="s">
        <v>52</v>
      </c>
      <c r="B53" s="4">
        <v>13.99</v>
      </c>
      <c r="C53" s="4">
        <v>111.17</v>
      </c>
      <c r="D53" s="4">
        <v>107.62</v>
      </c>
      <c r="E53" s="4">
        <v>108.34</v>
      </c>
      <c r="F53" s="24">
        <v>105.679115085711</v>
      </c>
      <c r="G53" s="4">
        <v>4.79</v>
      </c>
      <c r="H53" s="4">
        <v>3.5</v>
      </c>
      <c r="I53" s="4">
        <v>2163689.4872499998</v>
      </c>
      <c r="J53" s="4">
        <v>18620.038605206464</v>
      </c>
      <c r="K53" s="4">
        <v>102.75</v>
      </c>
      <c r="L53" s="4">
        <v>7.0000000000000007E-2</v>
      </c>
      <c r="M53" s="4">
        <v>3.29</v>
      </c>
      <c r="N53" s="4">
        <v>2579200</v>
      </c>
      <c r="O53" s="4">
        <v>36083008</v>
      </c>
      <c r="P53" s="4">
        <v>8242.4939680104817</v>
      </c>
      <c r="Q53" s="4">
        <v>116202.202</v>
      </c>
      <c r="R53" s="4">
        <v>51138.169000000002</v>
      </c>
      <c r="S53" s="4">
        <v>312915</v>
      </c>
      <c r="T53" s="4"/>
      <c r="U53" s="4">
        <v>3242223.5024999999</v>
      </c>
      <c r="V53" s="4">
        <v>27901.566809379394</v>
      </c>
      <c r="W53" s="4">
        <v>3812382.9624999999</v>
      </c>
      <c r="X53" s="4">
        <v>3797575</v>
      </c>
      <c r="Y53" s="4">
        <v>53128074.25</v>
      </c>
      <c r="Z53" s="4">
        <v>12136.123228352748</v>
      </c>
      <c r="AA53" s="4">
        <v>144174</v>
      </c>
      <c r="AB53" s="4">
        <v>2016994.26</v>
      </c>
      <c r="AC53" s="4">
        <v>17357.625116260708</v>
      </c>
      <c r="AD53" s="4">
        <v>19210.070517524862</v>
      </c>
      <c r="AE53" s="4">
        <v>139.8696563825338</v>
      </c>
      <c r="AF53" s="4">
        <v>1.1975</v>
      </c>
      <c r="AG53" s="4">
        <v>1.7500000000000002E-2</v>
      </c>
      <c r="AH53" s="4">
        <v>0.875</v>
      </c>
      <c r="AI53" s="4">
        <v>0.82250000000000001</v>
      </c>
      <c r="AJ53" s="4">
        <v>212.95724340442456</v>
      </c>
      <c r="AK53" s="4">
        <v>104.99671295636041</v>
      </c>
      <c r="AL53" s="4">
        <v>1891.0148261895142</v>
      </c>
      <c r="AM53" s="4">
        <v>121.14046263519731</v>
      </c>
      <c r="AN53" s="4">
        <v>138.43079249845965</v>
      </c>
      <c r="AO53" s="4">
        <v>103.69926651771088</v>
      </c>
      <c r="AP53" s="4">
        <v>361.76714874010923</v>
      </c>
      <c r="AQ53" s="4">
        <v>115.44320776768396</v>
      </c>
      <c r="AR53" s="4">
        <v>112.00960768614891</v>
      </c>
      <c r="AS53" s="4">
        <v>9.0940639355271333</v>
      </c>
      <c r="AT53" s="4">
        <v>0.72810760092290883</v>
      </c>
      <c r="AU53" s="4">
        <v>72.810760092290877</v>
      </c>
      <c r="AV53" s="4">
        <v>0.9680669245299991</v>
      </c>
      <c r="AW53" s="4">
        <v>3.6067200755280964</v>
      </c>
      <c r="AX53" s="4">
        <v>96.806692452999911</v>
      </c>
      <c r="AY53" s="4">
        <v>3.6067200755280968</v>
      </c>
      <c r="AZ53" s="4">
        <v>0.4645976584278122</v>
      </c>
      <c r="BA53" s="4">
        <v>1.8583906337112488</v>
      </c>
      <c r="BB53" s="4">
        <v>106.75940980241205</v>
      </c>
      <c r="BC53" s="4">
        <v>102.794598620511</v>
      </c>
      <c r="BD53" s="4">
        <v>4.6539290444899866</v>
      </c>
      <c r="BE53" s="4">
        <v>0.87119406020219614</v>
      </c>
      <c r="BF53" s="4">
        <v>3.4847762408087846</v>
      </c>
      <c r="BG53" s="4">
        <v>4.6414950420929246</v>
      </c>
      <c r="BH53" s="4">
        <v>0.81913590262887581</v>
      </c>
      <c r="BI53" s="4">
        <v>3.2765436105155032</v>
      </c>
      <c r="BJ53" s="4">
        <v>4.7185846505279949</v>
      </c>
      <c r="BK53" s="4">
        <v>2.2076218858957137</v>
      </c>
      <c r="BL53" s="4">
        <v>-0.31730643824177301</v>
      </c>
      <c r="BM53" s="4">
        <v>4.287863747746318</v>
      </c>
      <c r="BN53" s="4">
        <v>-3.245405718425004E-2</v>
      </c>
      <c r="BO53" s="4">
        <v>3.5432007327510187</v>
      </c>
      <c r="BP53" s="4">
        <v>4.5727161288038412</v>
      </c>
      <c r="BQ53" s="4">
        <v>3.5432007327510284</v>
      </c>
      <c r="BR53" s="4">
        <v>4.6852744302297529</v>
      </c>
      <c r="BS53" s="4">
        <v>4.6604072866524318</v>
      </c>
      <c r="BT53" s="4">
        <v>4.6705777962558876</v>
      </c>
      <c r="BU53" s="4">
        <v>14.587325418472586</v>
      </c>
      <c r="BV53" s="4">
        <v>14.991769918599244</v>
      </c>
      <c r="BW53" s="4">
        <v>4.6322988533763443</v>
      </c>
      <c r="BX53" s="4">
        <v>15.149873263092458</v>
      </c>
      <c r="BY53" s="4">
        <v>17.788216051769847</v>
      </c>
      <c r="BZ53" s="4">
        <v>4.6327328090386208</v>
      </c>
      <c r="CA53" s="4">
        <v>10.236438124274926</v>
      </c>
      <c r="CB53" s="4">
        <v>9.4039416749280988</v>
      </c>
      <c r="CC53" s="4">
        <v>9.8319936241482679</v>
      </c>
      <c r="CD53" s="4">
        <v>9.0170582431300872</v>
      </c>
      <c r="CE53" s="57">
        <v>9.7617871767973714</v>
      </c>
      <c r="CF53" s="4">
        <v>9.8631899266317031</v>
      </c>
      <c r="CG53" s="4">
        <v>4.9407109630965085</v>
      </c>
    </row>
    <row r="54" spans="1:85">
      <c r="A54" s="4" t="s">
        <v>53</v>
      </c>
      <c r="B54" s="4">
        <v>12.8</v>
      </c>
      <c r="C54" s="4">
        <v>114.75</v>
      </c>
      <c r="D54" s="4">
        <v>108.12</v>
      </c>
      <c r="E54" s="4">
        <v>105.64</v>
      </c>
      <c r="F54" s="24">
        <v>107.3062369453</v>
      </c>
      <c r="G54" s="4">
        <v>4.78</v>
      </c>
      <c r="H54" s="4">
        <v>3.88</v>
      </c>
      <c r="I54" s="4">
        <v>2196324.4980000001</v>
      </c>
      <c r="J54" s="4">
        <v>18845.247680620181</v>
      </c>
      <c r="K54" s="4">
        <v>103.32</v>
      </c>
      <c r="L54" s="4">
        <v>0.1</v>
      </c>
      <c r="M54" s="4">
        <v>2.81</v>
      </c>
      <c r="N54" s="4">
        <v>2596900</v>
      </c>
      <c r="O54" s="4">
        <v>33240320</v>
      </c>
      <c r="P54" s="4">
        <v>8286.0306247148274</v>
      </c>
      <c r="Q54" s="4">
        <v>116545.27099999999</v>
      </c>
      <c r="R54" s="4">
        <v>50445.696000000004</v>
      </c>
      <c r="S54" s="4">
        <v>313407</v>
      </c>
      <c r="T54" s="4"/>
      <c r="U54" s="4">
        <v>3264152.5924999998</v>
      </c>
      <c r="V54" s="4">
        <v>28007.593654314809</v>
      </c>
      <c r="W54" s="4">
        <v>3845995.2524999999</v>
      </c>
      <c r="X54" s="4">
        <v>3818750</v>
      </c>
      <c r="Y54" s="4">
        <v>48880000</v>
      </c>
      <c r="Z54" s="4">
        <v>12184.635314463301</v>
      </c>
      <c r="AA54" s="4">
        <v>149610</v>
      </c>
      <c r="AB54" s="4">
        <v>1915008</v>
      </c>
      <c r="AC54" s="4">
        <v>16431.451774649871</v>
      </c>
      <c r="AD54" s="4">
        <v>18063.526191581517</v>
      </c>
      <c r="AE54" s="4">
        <v>131.52159952606672</v>
      </c>
      <c r="AF54" s="4">
        <v>1.1950000000000001</v>
      </c>
      <c r="AG54" s="4">
        <v>2.5000000000000001E-2</v>
      </c>
      <c r="AH54" s="4">
        <v>0.97</v>
      </c>
      <c r="AI54" s="4">
        <v>0.70250000000000001</v>
      </c>
      <c r="AJ54" s="4">
        <v>215.02292866544749</v>
      </c>
      <c r="AK54" s="4">
        <v>106.01518107203714</v>
      </c>
      <c r="AL54" s="4">
        <v>1964.3862014456672</v>
      </c>
      <c r="AM54" s="4">
        <v>125.84071258544296</v>
      </c>
      <c r="AN54" s="4">
        <v>139.40326881576135</v>
      </c>
      <c r="AO54" s="4">
        <v>104.42775386499781</v>
      </c>
      <c r="AP54" s="4">
        <v>371.9328056197063</v>
      </c>
      <c r="AQ54" s="4">
        <v>118.68716190595588</v>
      </c>
      <c r="AR54" s="4">
        <v>102.48198558847076</v>
      </c>
      <c r="AS54" s="4">
        <v>8.2984724090425726</v>
      </c>
      <c r="AT54" s="4">
        <v>0.66440932017954946</v>
      </c>
      <c r="AU54" s="4">
        <v>66.440932017954935</v>
      </c>
      <c r="AV54" s="4">
        <v>0.94222222222222229</v>
      </c>
      <c r="AW54" s="4">
        <v>-2.6697226868198727</v>
      </c>
      <c r="AX54" s="4">
        <v>94.222222222222229</v>
      </c>
      <c r="AY54" s="4">
        <v>-2.6697226868198753</v>
      </c>
      <c r="AZ54" s="4">
        <v>0.2404735479097253</v>
      </c>
      <c r="BA54" s="4">
        <v>0.96189419163890122</v>
      </c>
      <c r="BB54" s="4">
        <v>108.36966603700402</v>
      </c>
      <c r="BC54" s="4">
        <v>103.50003611879845</v>
      </c>
      <c r="BD54" s="4">
        <v>4.663582301518125</v>
      </c>
      <c r="BE54" s="4">
        <v>0.96532570281384622</v>
      </c>
      <c r="BF54" s="4">
        <v>3.8613028112553849</v>
      </c>
      <c r="BG54" s="4">
        <v>4.6484954817376698</v>
      </c>
      <c r="BH54" s="4">
        <v>0.70004396447451711</v>
      </c>
      <c r="BI54" s="4">
        <v>2.8001758578980684</v>
      </c>
      <c r="BJ54" s="4">
        <v>4.6296870327761761</v>
      </c>
      <c r="BK54" s="4">
        <v>2.1160714507605012</v>
      </c>
      <c r="BL54" s="4">
        <v>-0.40885687337698506</v>
      </c>
      <c r="BM54" s="4">
        <v>4.1963133126111059</v>
      </c>
      <c r="BN54" s="4">
        <v>-5.9514127532407604E-2</v>
      </c>
      <c r="BO54" s="4">
        <v>-2.7060070348157566</v>
      </c>
      <c r="BP54" s="4">
        <v>4.545656058455684</v>
      </c>
      <c r="BQ54" s="4">
        <v>-2.7060070348157161</v>
      </c>
      <c r="BR54" s="4">
        <v>4.6600370874289316</v>
      </c>
      <c r="BS54" s="4">
        <v>4.6756867741850403</v>
      </c>
      <c r="BT54" s="4">
        <v>4.6855482162378426</v>
      </c>
      <c r="BU54" s="4">
        <v>14.602295838454541</v>
      </c>
      <c r="BV54" s="4">
        <v>14.998510744126566</v>
      </c>
      <c r="BW54" s="4">
        <v>4.6378309682276395</v>
      </c>
      <c r="BX54" s="4">
        <v>15.155433701902043</v>
      </c>
      <c r="BY54" s="4">
        <v>17.704878872827614</v>
      </c>
      <c r="BZ54" s="4">
        <v>4.6395719616792608</v>
      </c>
      <c r="CA54" s="4">
        <v>10.240230954328558</v>
      </c>
      <c r="CB54" s="4">
        <v>9.4079310365562989</v>
      </c>
      <c r="CC54" s="4">
        <v>9.8440160486565329</v>
      </c>
      <c r="CD54" s="4">
        <v>9.022326318589343</v>
      </c>
      <c r="CE54" s="57">
        <v>9.70695256833584</v>
      </c>
      <c r="CF54" s="4">
        <v>9.8016500566157241</v>
      </c>
      <c r="CG54" s="4">
        <v>4.8791710930805294</v>
      </c>
    </row>
    <row r="55" spans="1:85">
      <c r="A55" s="4" t="s">
        <v>54</v>
      </c>
      <c r="B55" s="4">
        <v>13.66</v>
      </c>
      <c r="C55" s="4">
        <v>109.91</v>
      </c>
      <c r="D55" s="4">
        <v>108.38</v>
      </c>
      <c r="E55" s="4">
        <v>107.15</v>
      </c>
      <c r="F55" s="24">
        <v>107.762361068332</v>
      </c>
      <c r="G55" s="4">
        <v>4.75</v>
      </c>
      <c r="H55" s="4">
        <v>3.86</v>
      </c>
      <c r="I55" s="4">
        <v>2210985.4222499998</v>
      </c>
      <c r="J55" s="4">
        <v>18915.94836066047</v>
      </c>
      <c r="K55" s="4">
        <v>103.74</v>
      </c>
      <c r="L55" s="4">
        <v>0.15</v>
      </c>
      <c r="M55" s="4">
        <v>1.88</v>
      </c>
      <c r="N55" s="4">
        <v>2605050</v>
      </c>
      <c r="O55" s="4">
        <v>35584983</v>
      </c>
      <c r="P55" s="4">
        <v>8298.451834862386</v>
      </c>
      <c r="Q55" s="4">
        <v>116884.72500000001</v>
      </c>
      <c r="R55" s="4">
        <v>51765.19</v>
      </c>
      <c r="S55" s="4">
        <v>313920</v>
      </c>
      <c r="T55" s="4"/>
      <c r="U55" s="4">
        <v>3316088.3374999999</v>
      </c>
      <c r="V55" s="4">
        <v>28370.587666609128</v>
      </c>
      <c r="W55" s="4">
        <v>3892449.0225</v>
      </c>
      <c r="X55" s="4">
        <v>3834175</v>
      </c>
      <c r="Y55" s="4">
        <v>52374830.5</v>
      </c>
      <c r="Z55" s="4">
        <v>12213.860219164118</v>
      </c>
      <c r="AA55" s="4">
        <v>156493</v>
      </c>
      <c r="AB55" s="4">
        <v>2137694.38</v>
      </c>
      <c r="AC55" s="4">
        <v>18288.911403949489</v>
      </c>
      <c r="AD55" s="4">
        <v>19971.317056930377</v>
      </c>
      <c r="AE55" s="4">
        <v>145.4123373316697</v>
      </c>
      <c r="AF55" s="4">
        <v>1.1875</v>
      </c>
      <c r="AG55" s="4">
        <v>3.7499999999999999E-2</v>
      </c>
      <c r="AH55" s="4">
        <v>0.96499999999999997</v>
      </c>
      <c r="AI55" s="4">
        <v>0.47</v>
      </c>
      <c r="AJ55" s="4">
        <v>217.09789992706905</v>
      </c>
      <c r="AK55" s="4">
        <v>107.03822756938229</v>
      </c>
      <c r="AL55" s="4">
        <v>2040.2115088214698</v>
      </c>
      <c r="AM55" s="4">
        <v>130.69816409124104</v>
      </c>
      <c r="AN55" s="4">
        <v>140.05846417919543</v>
      </c>
      <c r="AO55" s="4">
        <v>104.91856430816331</v>
      </c>
      <c r="AP55" s="4">
        <v>378.92514236535675</v>
      </c>
      <c r="AQ55" s="4">
        <v>120.91848054978782</v>
      </c>
      <c r="AR55" s="4">
        <v>109.36749399519616</v>
      </c>
      <c r="AS55" s="4">
        <v>8.8126076822047636</v>
      </c>
      <c r="AT55" s="4">
        <v>0.70557307303480887</v>
      </c>
      <c r="AU55" s="4">
        <v>70.557307303480883</v>
      </c>
      <c r="AV55" s="4">
        <v>0.98607951960695117</v>
      </c>
      <c r="AW55" s="4">
        <v>4.6546659960207526</v>
      </c>
      <c r="AX55" s="4">
        <v>98.607951960695118</v>
      </c>
      <c r="AY55" s="4">
        <v>4.6546659960207553</v>
      </c>
      <c r="AZ55" s="4">
        <v>0.22144307067726299</v>
      </c>
      <c r="BA55" s="4">
        <v>0.88577228270905195</v>
      </c>
      <c r="BB55" s="4">
        <v>109.09305616729354</v>
      </c>
      <c r="BC55" s="4">
        <v>103.82485620981782</v>
      </c>
      <c r="BD55" s="4">
        <v>4.6731860376608196</v>
      </c>
      <c r="BE55" s="4">
        <v>0.96037361426946077</v>
      </c>
      <c r="BF55" s="4">
        <v>3.8414944570778431</v>
      </c>
      <c r="BG55" s="4">
        <v>4.6531844712238009</v>
      </c>
      <c r="BH55" s="4">
        <v>0.46889894861310566</v>
      </c>
      <c r="BI55" s="4">
        <v>1.8755957944524226</v>
      </c>
      <c r="BJ55" s="4">
        <v>4.6947137159932488</v>
      </c>
      <c r="BK55" s="4">
        <v>2.1761833873210108</v>
      </c>
      <c r="BL55" s="4">
        <v>-0.34874493681647573</v>
      </c>
      <c r="BM55" s="4">
        <v>4.2564252491716159</v>
      </c>
      <c r="BN55" s="4">
        <v>-1.4018278942840828E-2</v>
      </c>
      <c r="BO55" s="4">
        <v>4.5495848589566776</v>
      </c>
      <c r="BP55" s="4">
        <v>4.5911519070452504</v>
      </c>
      <c r="BQ55" s="4">
        <v>4.5495848589566457</v>
      </c>
      <c r="BR55" s="4">
        <v>4.6742297219195859</v>
      </c>
      <c r="BS55" s="4">
        <v>4.6799284422957461</v>
      </c>
      <c r="BT55" s="4">
        <v>4.692201244317566</v>
      </c>
      <c r="BU55" s="4">
        <v>14.608948866534265</v>
      </c>
      <c r="BV55" s="4">
        <v>15.014296434659329</v>
      </c>
      <c r="BW55" s="4">
        <v>4.6418877689232545</v>
      </c>
      <c r="BX55" s="4">
        <v>15.159464845781846</v>
      </c>
      <c r="BY55" s="4">
        <v>17.773936699924491</v>
      </c>
      <c r="BZ55" s="4">
        <v>4.6427054045875442</v>
      </c>
      <c r="CA55" s="4">
        <v>10.253108241955969</v>
      </c>
      <c r="CB55" s="4">
        <v>9.4103266694048475</v>
      </c>
      <c r="CC55" s="4">
        <v>9.8477606738309049</v>
      </c>
      <c r="CD55" s="4">
        <v>9.0238242504663724</v>
      </c>
      <c r="CE55" s="57">
        <v>9.8140502209667773</v>
      </c>
      <c r="CF55" s="4">
        <v>9.9020523760093191</v>
      </c>
      <c r="CG55" s="4">
        <v>4.9795734124741236</v>
      </c>
    </row>
    <row r="56" spans="1:85">
      <c r="A56" s="4" t="s">
        <v>55</v>
      </c>
      <c r="B56" s="4">
        <v>12.91</v>
      </c>
      <c r="C56" s="4">
        <v>110.36</v>
      </c>
      <c r="D56" s="4">
        <v>108.62</v>
      </c>
      <c r="E56" s="4">
        <v>107.67</v>
      </c>
      <c r="F56" s="24">
        <v>108.168786165306</v>
      </c>
      <c r="G56" s="4">
        <v>4.79</v>
      </c>
      <c r="H56" s="4">
        <v>4.58</v>
      </c>
      <c r="I56" s="4">
        <v>2226711.4422499998</v>
      </c>
      <c r="J56" s="4">
        <v>18995.025774096641</v>
      </c>
      <c r="K56" s="4">
        <v>104.38</v>
      </c>
      <c r="L56" s="4">
        <v>0.14000000000000001</v>
      </c>
      <c r="M56" s="4">
        <v>1.69</v>
      </c>
      <c r="N56" s="4">
        <v>2617600</v>
      </c>
      <c r="O56" s="4">
        <v>33793216</v>
      </c>
      <c r="P56" s="4">
        <v>8322.205689723145</v>
      </c>
      <c r="Q56" s="4">
        <v>117226.02899999999</v>
      </c>
      <c r="R56" s="4">
        <v>52249.553999999996</v>
      </c>
      <c r="S56" s="4">
        <v>314532</v>
      </c>
      <c r="T56" s="4"/>
      <c r="U56" s="4">
        <v>3323792.0150000001</v>
      </c>
      <c r="V56" s="4">
        <v>28353.703041497723</v>
      </c>
      <c r="W56" s="4">
        <v>3929783.8525</v>
      </c>
      <c r="X56" s="4">
        <v>3857825</v>
      </c>
      <c r="Y56" s="4">
        <v>49804520.75</v>
      </c>
      <c r="Z56" s="4">
        <v>12265.286202993653</v>
      </c>
      <c r="AA56" s="4">
        <v>158670</v>
      </c>
      <c r="AB56" s="4">
        <v>2048429.7</v>
      </c>
      <c r="AC56" s="4">
        <v>17474.188262403735</v>
      </c>
      <c r="AD56" s="4">
        <v>18920.723371847027</v>
      </c>
      <c r="AE56" s="4">
        <v>137.76290275014577</v>
      </c>
      <c r="AF56" s="4">
        <v>1.1975</v>
      </c>
      <c r="AG56" s="4">
        <v>3.5000000000000003E-2</v>
      </c>
      <c r="AH56" s="4">
        <v>1.145</v>
      </c>
      <c r="AI56" s="4">
        <v>0.42249999999999999</v>
      </c>
      <c r="AJ56" s="4">
        <v>219.58367088123399</v>
      </c>
      <c r="AK56" s="4">
        <v>108.26381527505171</v>
      </c>
      <c r="AL56" s="4">
        <v>2133.653195925493</v>
      </c>
      <c r="AM56" s="4">
        <v>136.68414000661988</v>
      </c>
      <c r="AN56" s="4">
        <v>140.65021119035251</v>
      </c>
      <c r="AO56" s="4">
        <v>105.36184524236528</v>
      </c>
      <c r="AP56" s="4">
        <v>385.32897727133127</v>
      </c>
      <c r="AQ56" s="4">
        <v>122.96200287107924</v>
      </c>
      <c r="AR56" s="4">
        <v>103.3626901521217</v>
      </c>
      <c r="AS56" s="4">
        <v>8.2692589079155976</v>
      </c>
      <c r="AT56" s="4">
        <v>0.66207036892839044</v>
      </c>
      <c r="AU56" s="4">
        <v>66.207036892839056</v>
      </c>
      <c r="AV56" s="4">
        <v>0.98423341790503815</v>
      </c>
      <c r="AW56" s="4">
        <v>-0.1872163111803466</v>
      </c>
      <c r="AX56" s="4">
        <v>98.423341790503812</v>
      </c>
      <c r="AY56" s="4">
        <v>-0.18721631118035065</v>
      </c>
      <c r="AZ56" s="4">
        <v>-0.1657153378751719</v>
      </c>
      <c r="BA56" s="4">
        <v>-0.66286135150068759</v>
      </c>
      <c r="BB56" s="4">
        <v>109.86899958414433</v>
      </c>
      <c r="BC56" s="4">
        <v>104.32503929476178</v>
      </c>
      <c r="BD56" s="4">
        <v>4.6845709825273829</v>
      </c>
      <c r="BE56" s="4">
        <v>1.1384944866563274</v>
      </c>
      <c r="BF56" s="4">
        <v>4.5539779466253094</v>
      </c>
      <c r="BG56" s="4">
        <v>4.6574005709715385</v>
      </c>
      <c r="BH56" s="4">
        <v>0.42160997477376227</v>
      </c>
      <c r="BI56" s="4">
        <v>1.6864398990950491</v>
      </c>
      <c r="BJ56" s="4">
        <v>4.6382440667091558</v>
      </c>
      <c r="BK56" s="4">
        <v>2.1125448929180912</v>
      </c>
      <c r="BL56" s="4">
        <v>-0.41238343121939508</v>
      </c>
      <c r="BM56" s="4">
        <v>4.1927867547686963</v>
      </c>
      <c r="BN56" s="4">
        <v>-1.5892196742386018E-2</v>
      </c>
      <c r="BO56" s="4">
        <v>-0.18739177995451897</v>
      </c>
      <c r="BP56" s="4">
        <v>4.589277989245705</v>
      </c>
      <c r="BQ56" s="4">
        <v>-0.18739177995454881</v>
      </c>
      <c r="BR56" s="4">
        <v>4.6790709938276258</v>
      </c>
      <c r="BS56" s="4">
        <v>4.6836928420326522</v>
      </c>
      <c r="BT56" s="4">
        <v>4.6992887432207509</v>
      </c>
      <c r="BU56" s="4">
        <v>14.61603636543745</v>
      </c>
      <c r="BV56" s="4">
        <v>15.016616862301893</v>
      </c>
      <c r="BW56" s="4">
        <v>4.6480380862152675</v>
      </c>
      <c r="BX56" s="4">
        <v>15.165614111128697</v>
      </c>
      <c r="BY56" s="4">
        <v>17.723616315987247</v>
      </c>
      <c r="BZ56" s="4">
        <v>4.6475114031347395</v>
      </c>
      <c r="CA56" s="4">
        <v>10.252512919373727</v>
      </c>
      <c r="CB56" s="4">
        <v>9.4145282913566284</v>
      </c>
      <c r="CC56" s="4">
        <v>9.8519324225092841</v>
      </c>
      <c r="CD56" s="4">
        <v>9.0266826056184968</v>
      </c>
      <c r="CE56" s="57">
        <v>9.7684801146585194</v>
      </c>
      <c r="CF56" s="4">
        <v>9.8480130750593027</v>
      </c>
      <c r="CG56" s="4">
        <v>4.925534111524108</v>
      </c>
    </row>
    <row r="57" spans="1:85">
      <c r="A57" s="4" t="s">
        <v>56</v>
      </c>
      <c r="B57" s="4">
        <v>13.01</v>
      </c>
      <c r="C57" s="4">
        <v>111.19</v>
      </c>
      <c r="D57" s="4">
        <v>108.44</v>
      </c>
      <c r="E57" s="4">
        <v>112.2</v>
      </c>
      <c r="F57" s="24">
        <v>109.35486089062501</v>
      </c>
      <c r="G57" s="4">
        <v>4.83</v>
      </c>
      <c r="H57" s="4">
        <v>4.1100000000000003</v>
      </c>
      <c r="I57" s="4">
        <v>2258067.6159999999</v>
      </c>
      <c r="J57" s="4">
        <v>19207.124517233427</v>
      </c>
      <c r="K57" s="4">
        <v>104.39</v>
      </c>
      <c r="L57" s="4">
        <v>0.16</v>
      </c>
      <c r="M57" s="4">
        <v>1.88</v>
      </c>
      <c r="N57" s="4">
        <v>2630150</v>
      </c>
      <c r="O57" s="4">
        <v>34218251.5</v>
      </c>
      <c r="P57" s="4">
        <v>8346.3704879016277</v>
      </c>
      <c r="Q57" s="4">
        <v>117564.064</v>
      </c>
      <c r="R57" s="4">
        <v>51584.355000000003</v>
      </c>
      <c r="S57" s="4">
        <v>315125</v>
      </c>
      <c r="T57" s="4"/>
      <c r="U57" s="4">
        <v>3353486.7725</v>
      </c>
      <c r="V57" s="4">
        <v>28524.760529714251</v>
      </c>
      <c r="W57" s="4">
        <v>3957754.1575000002</v>
      </c>
      <c r="X57" s="4">
        <v>3858425</v>
      </c>
      <c r="Y57" s="4">
        <v>50198109.25</v>
      </c>
      <c r="Z57" s="4">
        <v>12244.109480364936</v>
      </c>
      <c r="AA57" s="4">
        <v>160629</v>
      </c>
      <c r="AB57" s="4">
        <v>2089783.29</v>
      </c>
      <c r="AC57" s="4">
        <v>17775.697937764384</v>
      </c>
      <c r="AD57" s="4">
        <v>19106.375917920152</v>
      </c>
      <c r="AE57" s="4">
        <v>139.11464988725811</v>
      </c>
      <c r="AF57" s="4">
        <v>1.2075</v>
      </c>
      <c r="AG57" s="4">
        <v>0.04</v>
      </c>
      <c r="AH57" s="4">
        <v>1.0275000000000001</v>
      </c>
      <c r="AI57" s="4">
        <v>0.47</v>
      </c>
      <c r="AJ57" s="4">
        <v>221.83989309953867</v>
      </c>
      <c r="AK57" s="4">
        <v>109.37622597700287</v>
      </c>
      <c r="AL57" s="4">
        <v>2221.3463422780305</v>
      </c>
      <c r="AM57" s="4">
        <v>142.30185816089192</v>
      </c>
      <c r="AN57" s="4">
        <v>141.31126718294715</v>
      </c>
      <c r="AO57" s="4">
        <v>105.85704591500438</v>
      </c>
      <c r="AP57" s="4">
        <v>392.57316204403224</v>
      </c>
      <c r="AQ57" s="4">
        <v>125.27368852505552</v>
      </c>
      <c r="AR57" s="4">
        <v>104.16333066453163</v>
      </c>
      <c r="AS57" s="4">
        <v>8.2873263251404161</v>
      </c>
      <c r="AT57" s="4">
        <v>0.66351691954687075</v>
      </c>
      <c r="AU57" s="4">
        <v>66.35169195468707</v>
      </c>
      <c r="AV57" s="4">
        <v>0.97526756003237702</v>
      </c>
      <c r="AW57" s="4">
        <v>-0.91094832887763066</v>
      </c>
      <c r="AX57" s="4">
        <v>97.526756003237708</v>
      </c>
      <c r="AY57" s="4">
        <v>-0.91094832887762212</v>
      </c>
      <c r="AZ57" s="4">
        <v>-0.13832534120250539</v>
      </c>
      <c r="BA57" s="4">
        <v>-0.55330136481002157</v>
      </c>
      <c r="BB57" s="4">
        <v>111.4161562454574</v>
      </c>
      <c r="BC57" s="4">
        <v>104.82522237970574</v>
      </c>
      <c r="BD57" s="4">
        <v>4.6947935535475569</v>
      </c>
      <c r="BE57" s="4">
        <v>1.0222571020173987</v>
      </c>
      <c r="BF57" s="4">
        <v>4.0890284080695949</v>
      </c>
      <c r="BG57" s="4">
        <v>4.6620895604576695</v>
      </c>
      <c r="BH57" s="4">
        <v>0.46889894861310566</v>
      </c>
      <c r="BI57" s="4">
        <v>1.8755957944524226</v>
      </c>
      <c r="BJ57" s="4">
        <v>4.6459601543750191</v>
      </c>
      <c r="BK57" s="4">
        <v>2.114727399049912</v>
      </c>
      <c r="BL57" s="4">
        <v>-0.41020092508757433</v>
      </c>
      <c r="BM57" s="4">
        <v>4.1949692609005167</v>
      </c>
      <c r="BN57" s="4">
        <v>-2.5043425084693056E-2</v>
      </c>
      <c r="BO57" s="4">
        <v>-0.91512283423070373</v>
      </c>
      <c r="BP57" s="4">
        <v>4.580126760903398</v>
      </c>
      <c r="BQ57" s="4">
        <v>-0.91512283423069718</v>
      </c>
      <c r="BR57" s="4">
        <v>4.7202829930885963</v>
      </c>
      <c r="BS57" s="4">
        <v>4.6945981987239529</v>
      </c>
      <c r="BT57" s="4">
        <v>4.7132723461108457</v>
      </c>
      <c r="BU57" s="4">
        <v>14.630019968327545</v>
      </c>
      <c r="BV57" s="4">
        <v>15.025511190127688</v>
      </c>
      <c r="BW57" s="4">
        <v>4.648133885420207</v>
      </c>
      <c r="BX57" s="4">
        <v>15.165769627085595</v>
      </c>
      <c r="BY57" s="4">
        <v>17.731487919610007</v>
      </c>
      <c r="BZ57" s="4">
        <v>4.6522944144922649</v>
      </c>
      <c r="CA57" s="4">
        <v>10.258527779592995</v>
      </c>
      <c r="CB57" s="4">
        <v>9.4128002415775107</v>
      </c>
      <c r="CC57" s="4">
        <v>9.8630365577928512</v>
      </c>
      <c r="CD57" s="4">
        <v>9.0295820512400073</v>
      </c>
      <c r="CE57" s="57">
        <v>9.7855875190350101</v>
      </c>
      <c r="CF57" s="4">
        <v>9.8577773760221472</v>
      </c>
      <c r="CG57" s="4">
        <v>4.9352984124869517</v>
      </c>
    </row>
    <row r="58" spans="1:85">
      <c r="A58" s="4" t="s">
        <v>57</v>
      </c>
      <c r="B58" s="4">
        <v>12.35</v>
      </c>
      <c r="C58" s="4">
        <v>113.48</v>
      </c>
      <c r="D58" s="4">
        <v>108.29</v>
      </c>
      <c r="E58" s="4">
        <v>106.72</v>
      </c>
      <c r="F58" s="24">
        <v>108.42637452020099</v>
      </c>
      <c r="G58" s="4">
        <v>4.71</v>
      </c>
      <c r="H58" s="4">
        <v>3.68</v>
      </c>
      <c r="I58" s="4">
        <v>2282740.77275</v>
      </c>
      <c r="J58" s="4">
        <v>19361.964089902202</v>
      </c>
      <c r="K58" s="4">
        <v>105.1</v>
      </c>
      <c r="L58" s="4">
        <v>0.14000000000000001</v>
      </c>
      <c r="M58" s="4">
        <v>1.68</v>
      </c>
      <c r="N58" s="4">
        <v>2653425</v>
      </c>
      <c r="O58" s="4">
        <v>32769798.75</v>
      </c>
      <c r="P58" s="4">
        <v>8407.0242696914011</v>
      </c>
      <c r="Q58" s="4">
        <v>117898.20299999999</v>
      </c>
      <c r="R58" s="4">
        <v>51061.902000000002</v>
      </c>
      <c r="S58" s="4">
        <v>315620</v>
      </c>
      <c r="T58" s="4"/>
      <c r="U58" s="4">
        <v>3370282.2250000001</v>
      </c>
      <c r="V58" s="4">
        <v>28586.374849156946</v>
      </c>
      <c r="W58" s="4">
        <v>3997847.68</v>
      </c>
      <c r="X58" s="4">
        <v>3884600</v>
      </c>
      <c r="Y58" s="4">
        <v>47974810</v>
      </c>
      <c r="Z58" s="4">
        <v>12307.838540016477</v>
      </c>
      <c r="AA58" s="4">
        <v>165113</v>
      </c>
      <c r="AB58" s="4">
        <v>2039145.55</v>
      </c>
      <c r="AC58" s="4">
        <v>17295.815356914303</v>
      </c>
      <c r="AD58" s="4">
        <v>18473.451728542383</v>
      </c>
      <c r="AE58" s="4">
        <v>134.50629153668874</v>
      </c>
      <c r="AF58" s="4">
        <v>1.1775</v>
      </c>
      <c r="AG58" s="4">
        <v>3.5000000000000003E-2</v>
      </c>
      <c r="AH58" s="4">
        <v>0.92</v>
      </c>
      <c r="AI58" s="4">
        <v>0.42</v>
      </c>
      <c r="AJ58" s="4">
        <v>223.88082011605445</v>
      </c>
      <c r="AK58" s="4">
        <v>110.38248725599131</v>
      </c>
      <c r="AL58" s="4">
        <v>2303.0918876738619</v>
      </c>
      <c r="AM58" s="4">
        <v>147.53856654121276</v>
      </c>
      <c r="AN58" s="4">
        <v>141.90477450511551</v>
      </c>
      <c r="AO58" s="4">
        <v>106.3016455078474</v>
      </c>
      <c r="AP58" s="4">
        <v>399.16839116637198</v>
      </c>
      <c r="AQ58" s="4">
        <v>127.37828649227643</v>
      </c>
      <c r="AR58" s="4">
        <v>98.879103282626104</v>
      </c>
      <c r="AS58" s="4">
        <v>7.8279325769385251</v>
      </c>
      <c r="AT58" s="4">
        <v>0.62673599495104293</v>
      </c>
      <c r="AU58" s="4">
        <v>62.673599495104291</v>
      </c>
      <c r="AV58" s="4">
        <v>0.95426506873457884</v>
      </c>
      <c r="AW58" s="4">
        <v>-2.1535107039857806</v>
      </c>
      <c r="AX58" s="4">
        <v>95.426506873457882</v>
      </c>
      <c r="AY58" s="4">
        <v>-2.1535107039857877</v>
      </c>
      <c r="AZ58" s="4">
        <v>-0.19392372333549845</v>
      </c>
      <c r="BA58" s="4">
        <v>-0.77569489334199382</v>
      </c>
      <c r="BB58" s="4">
        <v>112.63356367296231</v>
      </c>
      <c r="BC58" s="4">
        <v>105.75285276234079</v>
      </c>
      <c r="BD58" s="4">
        <v>4.7039514913323224</v>
      </c>
      <c r="BE58" s="4">
        <v>0.91579377847654797</v>
      </c>
      <c r="BF58" s="4">
        <v>3.6631751139061919</v>
      </c>
      <c r="BG58" s="4">
        <v>4.666280765076138</v>
      </c>
      <c r="BH58" s="4">
        <v>0.41912046184684471</v>
      </c>
      <c r="BI58" s="4">
        <v>1.6764818473873788</v>
      </c>
      <c r="BJ58" s="4">
        <v>4.5938979249245913</v>
      </c>
      <c r="BK58" s="4">
        <v>2.0576984364331863</v>
      </c>
      <c r="BL58" s="4">
        <v>-0.46722988770429974</v>
      </c>
      <c r="BM58" s="4">
        <v>4.1379402982837918</v>
      </c>
      <c r="BN58" s="4">
        <v>-4.6813796300362483E-2</v>
      </c>
      <c r="BO58" s="4">
        <v>-2.1770371215669426</v>
      </c>
      <c r="BP58" s="4">
        <v>4.558356389687729</v>
      </c>
      <c r="BQ58" s="4">
        <v>-2.1770371215668938</v>
      </c>
      <c r="BR58" s="4">
        <v>4.6702085821673132</v>
      </c>
      <c r="BS58" s="4">
        <v>4.6860713667930334</v>
      </c>
      <c r="BT58" s="4">
        <v>4.7241397500896616</v>
      </c>
      <c r="BU58" s="4">
        <v>14.640887372306361</v>
      </c>
      <c r="BV58" s="4">
        <v>15.03050704511282</v>
      </c>
      <c r="BW58" s="4">
        <v>4.6549122778829055</v>
      </c>
      <c r="BX58" s="4">
        <v>15.17253057638017</v>
      </c>
      <c r="BY58" s="4">
        <v>17.686186639454156</v>
      </c>
      <c r="BZ58" s="4">
        <v>4.6611047940385646</v>
      </c>
      <c r="CA58" s="4">
        <v>10.260685479415931</v>
      </c>
      <c r="CB58" s="4">
        <v>9.4179916180601833</v>
      </c>
      <c r="CC58" s="4">
        <v>9.8710658066094723</v>
      </c>
      <c r="CD58" s="4">
        <v>9.0368228579744034</v>
      </c>
      <c r="CE58" s="57">
        <v>9.7582198643429532</v>
      </c>
      <c r="CF58" s="4">
        <v>9.8240899387075196</v>
      </c>
      <c r="CG58" s="4">
        <v>4.9016109751723249</v>
      </c>
    </row>
    <row r="59" spans="1:85">
      <c r="A59" s="4" t="s">
        <v>58</v>
      </c>
      <c r="B59" s="4">
        <v>13.18</v>
      </c>
      <c r="C59" s="4">
        <v>112.53</v>
      </c>
      <c r="D59" s="4">
        <v>108.08</v>
      </c>
      <c r="E59" s="4">
        <v>109.09</v>
      </c>
      <c r="F59" s="24">
        <v>109.68970120887199</v>
      </c>
      <c r="G59" s="4">
        <v>4.3099999999999996</v>
      </c>
      <c r="H59" s="4">
        <v>4.45</v>
      </c>
      <c r="I59" s="4">
        <v>2266819.0612499998</v>
      </c>
      <c r="J59" s="4">
        <v>19173.100765469546</v>
      </c>
      <c r="K59" s="4">
        <v>105.56</v>
      </c>
      <c r="L59" s="4">
        <v>0.11</v>
      </c>
      <c r="M59" s="4">
        <v>1.39</v>
      </c>
      <c r="N59" s="4">
        <v>2665100</v>
      </c>
      <c r="O59" s="4">
        <v>35126018</v>
      </c>
      <c r="P59" s="4">
        <v>8430.1258935914466</v>
      </c>
      <c r="Q59" s="4">
        <v>118229.132</v>
      </c>
      <c r="R59" s="4">
        <v>52156.7</v>
      </c>
      <c r="S59" s="4">
        <v>316140</v>
      </c>
      <c r="T59" s="4"/>
      <c r="U59" s="4">
        <v>3340662.9624999999</v>
      </c>
      <c r="V59" s="4">
        <v>28255.835985499751</v>
      </c>
      <c r="W59" s="4">
        <v>3967723.855</v>
      </c>
      <c r="X59" s="4">
        <v>3901650</v>
      </c>
      <c r="Y59" s="4">
        <v>51423747</v>
      </c>
      <c r="Z59" s="4">
        <v>12341.525906244069</v>
      </c>
      <c r="AA59" s="4">
        <v>164368</v>
      </c>
      <c r="AB59" s="4">
        <v>2166370.2399999998</v>
      </c>
      <c r="AC59" s="4">
        <v>18323.489341019605</v>
      </c>
      <c r="AD59" s="4">
        <v>19410.094811851886</v>
      </c>
      <c r="AE59" s="4">
        <v>141.32604506627948</v>
      </c>
      <c r="AF59" s="4">
        <v>1.0774999999999999</v>
      </c>
      <c r="AG59" s="4">
        <v>2.75E-2</v>
      </c>
      <c r="AH59" s="4">
        <v>1.1125</v>
      </c>
      <c r="AI59" s="4">
        <v>0.34749999999999998</v>
      </c>
      <c r="AJ59" s="4">
        <v>226.37149423984556</v>
      </c>
      <c r="AK59" s="4">
        <v>111.61049242671422</v>
      </c>
      <c r="AL59" s="4">
        <v>2405.5794766753488</v>
      </c>
      <c r="AM59" s="4">
        <v>154.10403275229672</v>
      </c>
      <c r="AN59" s="4">
        <v>142.39789359652076</v>
      </c>
      <c r="AO59" s="4">
        <v>106.67104372598712</v>
      </c>
      <c r="AP59" s="4">
        <v>404.71683180358457</v>
      </c>
      <c r="AQ59" s="4">
        <v>129.14884467451907</v>
      </c>
      <c r="AR59" s="4">
        <v>105.5244195356285</v>
      </c>
      <c r="AS59" s="4">
        <v>8.2908152543872351</v>
      </c>
      <c r="AT59" s="4">
        <v>0.66379625735686421</v>
      </c>
      <c r="AU59" s="4">
        <v>66.379625735686432</v>
      </c>
      <c r="AV59" s="4">
        <v>0.96045498978050292</v>
      </c>
      <c r="AW59" s="4">
        <v>0.64865845442004344</v>
      </c>
      <c r="AX59" s="4">
        <v>96.04549897805029</v>
      </c>
      <c r="AY59" s="4">
        <v>0.648658454420043</v>
      </c>
      <c r="AZ59" s="4">
        <v>0.12953367875647714</v>
      </c>
      <c r="BA59" s="4">
        <v>0.51813471502590858</v>
      </c>
      <c r="BB59" s="4">
        <v>111.84796456883915</v>
      </c>
      <c r="BC59" s="4">
        <v>106.21816252462928</v>
      </c>
      <c r="BD59" s="4">
        <v>4.7150150636883019</v>
      </c>
      <c r="BE59" s="4">
        <v>1.1063572355979545</v>
      </c>
      <c r="BF59" s="4">
        <v>4.4254289423918181</v>
      </c>
      <c r="BG59" s="4">
        <v>4.6697497412148818</v>
      </c>
      <c r="BH59" s="4">
        <v>0.34689761387438622</v>
      </c>
      <c r="BI59" s="4">
        <v>1.3875904554975449</v>
      </c>
      <c r="BJ59" s="4">
        <v>4.6589423909249659</v>
      </c>
      <c r="BK59" s="4">
        <v>2.1151483062163265</v>
      </c>
      <c r="BL59" s="4">
        <v>-0.40978001792115998</v>
      </c>
      <c r="BM59" s="4">
        <v>4.1953901680669317</v>
      </c>
      <c r="BN59" s="4">
        <v>-4.0348159109962298E-2</v>
      </c>
      <c r="BO59" s="4">
        <v>0.64656371904001853</v>
      </c>
      <c r="BP59" s="4">
        <v>4.5648220268781294</v>
      </c>
      <c r="BQ59" s="4">
        <v>0.64656371904003862</v>
      </c>
      <c r="BR59" s="4">
        <v>4.692173229609665</v>
      </c>
      <c r="BS59" s="4">
        <v>4.6976554814599378</v>
      </c>
      <c r="BT59" s="4">
        <v>4.7171404899059075</v>
      </c>
      <c r="BU59" s="4">
        <v>14.633888112122607</v>
      </c>
      <c r="BV59" s="4">
        <v>15.021679837022466</v>
      </c>
      <c r="BW59" s="4">
        <v>4.6592795116351233</v>
      </c>
      <c r="BX59" s="4">
        <v>15.176910098551145</v>
      </c>
      <c r="BY59" s="4">
        <v>17.755610627625508</v>
      </c>
      <c r="BZ59" s="4">
        <v>4.6654951160744274</v>
      </c>
      <c r="CA59" s="4">
        <v>10.249055298796655</v>
      </c>
      <c r="CB59" s="4">
        <v>9.4207249451018953</v>
      </c>
      <c r="CC59" s="4">
        <v>9.861263573896796</v>
      </c>
      <c r="CD59" s="4">
        <v>9.0395669848810023</v>
      </c>
      <c r="CE59" s="57">
        <v>9.8159390863045957</v>
      </c>
      <c r="CF59" s="4">
        <v>9.8735485608421047</v>
      </c>
      <c r="CG59" s="4">
        <v>4.9510695973069092</v>
      </c>
    </row>
    <row r="60" spans="1:85">
      <c r="A60" s="4" t="s">
        <v>59</v>
      </c>
      <c r="B60" s="4">
        <v>13.01</v>
      </c>
      <c r="C60" s="4">
        <v>110.74</v>
      </c>
      <c r="D60" s="4">
        <v>108.22</v>
      </c>
      <c r="E60" s="4">
        <v>109.4</v>
      </c>
      <c r="F60" s="24">
        <v>109.97571877005601</v>
      </c>
      <c r="G60" s="4">
        <v>4.24</v>
      </c>
      <c r="H60" s="4">
        <v>3.43</v>
      </c>
      <c r="I60" s="4">
        <v>2282446.9750000001</v>
      </c>
      <c r="J60" s="4">
        <v>19250.746370673471</v>
      </c>
      <c r="K60" s="4">
        <v>106.73</v>
      </c>
      <c r="L60" s="4">
        <v>0.08</v>
      </c>
      <c r="M60" s="4">
        <v>1.55</v>
      </c>
      <c r="N60" s="4">
        <v>2678325</v>
      </c>
      <c r="O60" s="4">
        <v>34845008.25</v>
      </c>
      <c r="P60" s="4">
        <v>8455.5364730989986</v>
      </c>
      <c r="Q60" s="4">
        <v>118564.077</v>
      </c>
      <c r="R60" s="4">
        <v>52309.334999999999</v>
      </c>
      <c r="S60" s="4">
        <v>316754</v>
      </c>
      <c r="T60" s="4"/>
      <c r="U60" s="4">
        <v>3377855.5074999998</v>
      </c>
      <c r="V60" s="4">
        <v>28489.704411058668</v>
      </c>
      <c r="W60" s="4">
        <v>4055112.02</v>
      </c>
      <c r="X60" s="4">
        <v>3944975</v>
      </c>
      <c r="Y60" s="4">
        <v>51324124.75</v>
      </c>
      <c r="Z60" s="4">
        <v>12454.381002291999</v>
      </c>
      <c r="AA60" s="4">
        <v>169948</v>
      </c>
      <c r="AB60" s="4">
        <v>2211023.48</v>
      </c>
      <c r="AC60" s="4">
        <v>18648.342195587626</v>
      </c>
      <c r="AD60" s="4">
        <v>19641.747847173356</v>
      </c>
      <c r="AE60" s="4">
        <v>143.01272447856098</v>
      </c>
      <c r="AF60" s="4">
        <v>1.06</v>
      </c>
      <c r="AG60" s="4">
        <v>0.02</v>
      </c>
      <c r="AH60" s="4">
        <v>0.85750000000000004</v>
      </c>
      <c r="AI60" s="4">
        <v>0.38750000000000001</v>
      </c>
      <c r="AJ60" s="4">
        <v>228.31262980295224</v>
      </c>
      <c r="AK60" s="4">
        <v>112.5675523992733</v>
      </c>
      <c r="AL60" s="4">
        <v>2488.0908527253132</v>
      </c>
      <c r="AM60" s="4">
        <v>159.38980107570049</v>
      </c>
      <c r="AN60" s="4">
        <v>142.94968543420728</v>
      </c>
      <c r="AO60" s="4">
        <v>107.08439402042534</v>
      </c>
      <c r="AP60" s="4">
        <v>410.98994269654014</v>
      </c>
      <c r="AQ60" s="4">
        <v>131.15065176697414</v>
      </c>
      <c r="AR60" s="4">
        <v>104.16333066453163</v>
      </c>
      <c r="AS60" s="4">
        <v>8.1457403784632341</v>
      </c>
      <c r="AT60" s="4">
        <v>0.65218097505710448</v>
      </c>
      <c r="AU60" s="4">
        <v>65.218097505710446</v>
      </c>
      <c r="AV60" s="4">
        <v>0.97724399494310998</v>
      </c>
      <c r="AW60" s="4">
        <v>1.7480262314472361</v>
      </c>
      <c r="AX60" s="4">
        <v>97.724399494311001</v>
      </c>
      <c r="AY60" s="4">
        <v>1.7480262314472412</v>
      </c>
      <c r="AZ60" s="4">
        <v>-0.1570874145259693</v>
      </c>
      <c r="BA60" s="4">
        <v>-0.62834965810387722</v>
      </c>
      <c r="BB60" s="4">
        <v>112.61906728862614</v>
      </c>
      <c r="BC60" s="4">
        <v>106.74524788705028</v>
      </c>
      <c r="BD60" s="4">
        <v>4.723553507208357</v>
      </c>
      <c r="BE60" s="4">
        <v>0.85384435200550612</v>
      </c>
      <c r="BF60" s="4">
        <v>3.4153774080220245</v>
      </c>
      <c r="BG60" s="4">
        <v>4.6736172527413711</v>
      </c>
      <c r="BH60" s="4">
        <v>0.38675115264892312</v>
      </c>
      <c r="BI60" s="4">
        <v>1.5470046105956925</v>
      </c>
      <c r="BJ60" s="4">
        <v>4.6459601543750191</v>
      </c>
      <c r="BK60" s="4">
        <v>2.097495137672813</v>
      </c>
      <c r="BL60" s="4">
        <v>-0.42743318646467299</v>
      </c>
      <c r="BM60" s="4">
        <v>4.1777369995234181</v>
      </c>
      <c r="BN60" s="4">
        <v>-2.3018919180231915E-2</v>
      </c>
      <c r="BO60" s="4">
        <v>1.7329239929730382</v>
      </c>
      <c r="BP60" s="4">
        <v>4.5821512668078599</v>
      </c>
      <c r="BQ60" s="4">
        <v>1.7329239929730456</v>
      </c>
      <c r="BR60" s="4">
        <v>4.6950108899878806</v>
      </c>
      <c r="BS60" s="4">
        <v>4.7002596029720616</v>
      </c>
      <c r="BT60" s="4">
        <v>4.7240110378584719</v>
      </c>
      <c r="BU60" s="4">
        <v>14.640758660075171</v>
      </c>
      <c r="BV60" s="4">
        <v>15.032751600864273</v>
      </c>
      <c r="BW60" s="4">
        <v>4.6703022809258732</v>
      </c>
      <c r="BX60" s="4">
        <v>15.187953175106417</v>
      </c>
      <c r="BY60" s="4">
        <v>17.753671467630831</v>
      </c>
      <c r="BZ60" s="4">
        <v>4.6704451348372951</v>
      </c>
      <c r="CA60" s="4">
        <v>10.257298052255916</v>
      </c>
      <c r="CB60" s="4">
        <v>9.4298277277291831</v>
      </c>
      <c r="CC60" s="4">
        <v>9.8653051114668138</v>
      </c>
      <c r="CD60" s="4">
        <v>9.0425767097158865</v>
      </c>
      <c r="CE60" s="57">
        <v>9.833512530803965</v>
      </c>
      <c r="CF60" s="4">
        <v>9.8854125722039647</v>
      </c>
      <c r="CG60" s="4">
        <v>4.962933608668771</v>
      </c>
    </row>
    <row r="61" spans="1:85">
      <c r="A61" s="4" t="s">
        <v>60</v>
      </c>
      <c r="B61" s="4">
        <v>13.07</v>
      </c>
      <c r="C61" s="4">
        <v>108.21</v>
      </c>
      <c r="D61" s="4">
        <v>108.05</v>
      </c>
      <c r="E61" s="4">
        <v>113.47</v>
      </c>
      <c r="F61" s="24">
        <v>110.507756768777</v>
      </c>
      <c r="G61" s="4">
        <v>3.85</v>
      </c>
      <c r="H61" s="4">
        <v>3.65</v>
      </c>
      <c r="I61" s="4">
        <v>2281120.8347499999</v>
      </c>
      <c r="J61" s="4">
        <v>19185.848658301053</v>
      </c>
      <c r="K61" s="4">
        <v>107.66</v>
      </c>
      <c r="L61" s="4">
        <v>0.08</v>
      </c>
      <c r="M61" s="4">
        <v>1.23</v>
      </c>
      <c r="N61" s="4">
        <v>2702850</v>
      </c>
      <c r="O61" s="4">
        <v>35326249.5</v>
      </c>
      <c r="P61" s="4">
        <v>8505.8140449703387</v>
      </c>
      <c r="Q61" s="4">
        <v>118896.00900000001</v>
      </c>
      <c r="R61" s="4">
        <v>52675.784</v>
      </c>
      <c r="S61" s="4">
        <v>317765</v>
      </c>
      <c r="T61" s="4"/>
      <c r="U61" s="4">
        <v>3388465.42</v>
      </c>
      <c r="V61" s="4">
        <v>28499.404214652819</v>
      </c>
      <c r="W61" s="4">
        <v>4098195.87</v>
      </c>
      <c r="X61" s="4">
        <v>3979050</v>
      </c>
      <c r="Y61" s="4">
        <v>52006183.5</v>
      </c>
      <c r="Z61" s="4">
        <v>12521.989520557645</v>
      </c>
      <c r="AA61" s="4">
        <v>175646</v>
      </c>
      <c r="AB61" s="4">
        <v>2295693.2200000002</v>
      </c>
      <c r="AC61" s="4">
        <v>19308.412782804171</v>
      </c>
      <c r="AD61" s="4">
        <v>20209.504379526992</v>
      </c>
      <c r="AE61" s="4">
        <v>147.14659327497151</v>
      </c>
      <c r="AF61" s="4">
        <v>0.96250000000000002</v>
      </c>
      <c r="AG61" s="4">
        <v>0.02</v>
      </c>
      <c r="AH61" s="4">
        <v>0.91249999999999998</v>
      </c>
      <c r="AI61" s="4">
        <v>0.3075</v>
      </c>
      <c r="AJ61" s="4">
        <v>230.3959825499042</v>
      </c>
      <c r="AK61" s="4">
        <v>113.59473131491666</v>
      </c>
      <c r="AL61" s="4">
        <v>2578.9061688497873</v>
      </c>
      <c r="AM61" s="4">
        <v>165.20752881496355</v>
      </c>
      <c r="AN61" s="4">
        <v>143.38925571691746</v>
      </c>
      <c r="AO61" s="4">
        <v>107.41367853203813</v>
      </c>
      <c r="AP61" s="4">
        <v>416.04511899170757</v>
      </c>
      <c r="AQ61" s="4">
        <v>132.76380478370791</v>
      </c>
      <c r="AR61" s="4">
        <v>104.64371497197757</v>
      </c>
      <c r="AS61" s="4">
        <v>8.1342458817144436</v>
      </c>
      <c r="AT61" s="4">
        <v>0.65126067908041985</v>
      </c>
      <c r="AU61" s="4">
        <v>65.126067908041975</v>
      </c>
      <c r="AV61" s="4">
        <v>0.99852139358654468</v>
      </c>
      <c r="AW61" s="4">
        <v>2.1772862001237834</v>
      </c>
      <c r="AX61" s="4">
        <v>99.852139358654469</v>
      </c>
      <c r="AY61" s="4">
        <v>2.1772862001237816</v>
      </c>
      <c r="AZ61" s="4">
        <v>0.9625173530772857</v>
      </c>
      <c r="BA61" s="4">
        <v>3.8500694123091428</v>
      </c>
      <c r="BB61" s="4">
        <v>112.55363370805023</v>
      </c>
      <c r="BC61" s="4">
        <v>107.72269730205031</v>
      </c>
      <c r="BD61" s="4">
        <v>4.7326371259414</v>
      </c>
      <c r="BE61" s="4">
        <v>0.90836187330429752</v>
      </c>
      <c r="BF61" s="4">
        <v>3.6334474932171901</v>
      </c>
      <c r="BG61" s="4">
        <v>4.6766875345985897</v>
      </c>
      <c r="BH61" s="4">
        <v>0.30702818572185819</v>
      </c>
      <c r="BI61" s="4">
        <v>1.2281127428874328</v>
      </c>
      <c r="BJ61" s="4">
        <v>4.6505613894867359</v>
      </c>
      <c r="BK61" s="4">
        <v>2.0960830359087055</v>
      </c>
      <c r="BL61" s="4">
        <v>-0.42884528822878076</v>
      </c>
      <c r="BM61" s="4">
        <v>4.1763248977593106</v>
      </c>
      <c r="BN61" s="4">
        <v>-1.4797006306623362E-3</v>
      </c>
      <c r="BO61" s="4">
        <v>2.1539218549569581</v>
      </c>
      <c r="BP61" s="4">
        <v>4.6036904853574292</v>
      </c>
      <c r="BQ61" s="4">
        <v>2.1539218549569306</v>
      </c>
      <c r="BR61" s="4">
        <v>4.7315384848028978</v>
      </c>
      <c r="BS61" s="4">
        <v>4.7050857154966197</v>
      </c>
      <c r="BT61" s="4">
        <v>4.7234298521096836</v>
      </c>
      <c r="BU61" s="4">
        <v>14.640177474326382</v>
      </c>
      <c r="BV61" s="4">
        <v>15.035887698400728</v>
      </c>
      <c r="BW61" s="4">
        <v>4.6789781131328114</v>
      </c>
      <c r="BX61" s="4">
        <v>15.196553655301464</v>
      </c>
      <c r="BY61" s="4">
        <v>17.766873182937594</v>
      </c>
      <c r="BZ61" s="4">
        <v>4.6795603075672449</v>
      </c>
      <c r="CA61" s="4">
        <v>10.257638461289211</v>
      </c>
      <c r="CB61" s="4">
        <v>9.4352415394224298</v>
      </c>
      <c r="CC61" s="4">
        <v>9.8619282372148653</v>
      </c>
      <c r="CD61" s="4">
        <v>9.0485052139440363</v>
      </c>
      <c r="CE61" s="57">
        <v>9.8682961754002214</v>
      </c>
      <c r="CF61" s="4">
        <v>9.9139082865703401</v>
      </c>
      <c r="CG61" s="4">
        <v>4.9914293230351445</v>
      </c>
    </row>
    <row r="62" spans="1:85">
      <c r="A62" s="4" t="s">
        <v>61</v>
      </c>
      <c r="B62" s="4">
        <v>13.08</v>
      </c>
      <c r="C62" s="4">
        <v>107.66</v>
      </c>
      <c r="D62" s="4">
        <v>109.09</v>
      </c>
      <c r="E62" s="4">
        <v>108.87</v>
      </c>
      <c r="F62" s="24">
        <v>110.674914003445</v>
      </c>
      <c r="G62" s="4">
        <v>3.79</v>
      </c>
      <c r="H62" s="4">
        <v>4.1500000000000004</v>
      </c>
      <c r="I62" s="4">
        <v>2294907.18175</v>
      </c>
      <c r="J62" s="4">
        <v>19248.564703547072</v>
      </c>
      <c r="K62" s="4">
        <v>107.08</v>
      </c>
      <c r="L62" s="4">
        <v>7.0000000000000007E-2</v>
      </c>
      <c r="M62" s="4">
        <v>1.4</v>
      </c>
      <c r="N62" s="4">
        <v>2711075</v>
      </c>
      <c r="O62" s="4">
        <v>35460861</v>
      </c>
      <c r="P62" s="4">
        <v>8517.6789574222094</v>
      </c>
      <c r="Q62" s="4">
        <v>119224.84699999999</v>
      </c>
      <c r="R62" s="4">
        <v>51790.637000000002</v>
      </c>
      <c r="S62" s="4">
        <v>318288</v>
      </c>
      <c r="T62" s="4"/>
      <c r="U62" s="4">
        <v>3399873.2349999999</v>
      </c>
      <c r="V62" s="4">
        <v>28516.482264808441</v>
      </c>
      <c r="W62" s="4">
        <v>4157355.52</v>
      </c>
      <c r="X62" s="4">
        <v>3957925</v>
      </c>
      <c r="Y62" s="4">
        <v>51769659</v>
      </c>
      <c r="Z62" s="4">
        <v>12435.043105615041</v>
      </c>
      <c r="AA62" s="4">
        <v>180582</v>
      </c>
      <c r="AB62" s="4">
        <v>2362012.56</v>
      </c>
      <c r="AC62" s="4">
        <v>19811.411961803569</v>
      </c>
      <c r="AD62" s="4">
        <v>20579.812905014616</v>
      </c>
      <c r="AE62" s="4">
        <v>149.84283148858063</v>
      </c>
      <c r="AF62" s="4">
        <v>0.94750000000000001</v>
      </c>
      <c r="AG62" s="4">
        <v>1.7500000000000002E-2</v>
      </c>
      <c r="AH62" s="4">
        <v>1.0375000000000001</v>
      </c>
      <c r="AI62" s="4">
        <v>0.35</v>
      </c>
      <c r="AJ62" s="4">
        <v>232.78634086885947</v>
      </c>
      <c r="AK62" s="4">
        <v>114.77327665230894</v>
      </c>
      <c r="AL62" s="4">
        <v>2685.9307748570536</v>
      </c>
      <c r="AM62" s="4">
        <v>172.06364126078458</v>
      </c>
      <c r="AN62" s="4">
        <v>143.89111811192669</v>
      </c>
      <c r="AO62" s="4">
        <v>107.78962640690028</v>
      </c>
      <c r="AP62" s="4">
        <v>421.86975065759145</v>
      </c>
      <c r="AQ62" s="4">
        <v>134.62249805067984</v>
      </c>
      <c r="AR62" s="4">
        <v>104.72377902321857</v>
      </c>
      <c r="AS62" s="4">
        <v>8.0850784366436805</v>
      </c>
      <c r="AT62" s="4">
        <v>0.64732413423888546</v>
      </c>
      <c r="AU62" s="4">
        <v>64.732413423888545</v>
      </c>
      <c r="AV62" s="4">
        <v>1.0132825561954302</v>
      </c>
      <c r="AW62" s="4">
        <v>1.4783020878366488</v>
      </c>
      <c r="AX62" s="4">
        <v>101.32825561954301</v>
      </c>
      <c r="AY62" s="4">
        <v>1.4783020878366453</v>
      </c>
      <c r="AZ62" s="4">
        <v>0.38500320836007962</v>
      </c>
      <c r="BA62" s="4">
        <v>1.5400128334403185</v>
      </c>
      <c r="BB62" s="4">
        <v>113.2338709961289</v>
      </c>
      <c r="BC62" s="4">
        <v>108.05050653501158</v>
      </c>
      <c r="BD62" s="4">
        <v>4.7429586750132708</v>
      </c>
      <c r="BE62" s="4">
        <v>1.0321549071870884</v>
      </c>
      <c r="BF62" s="4">
        <v>4.1286196287483534</v>
      </c>
      <c r="BG62" s="4">
        <v>4.6801814238528454</v>
      </c>
      <c r="BH62" s="4">
        <v>0.34938892542557554</v>
      </c>
      <c r="BI62" s="4">
        <v>1.3975557017023021</v>
      </c>
      <c r="BJ62" s="4">
        <v>4.6513262078796576</v>
      </c>
      <c r="BK62" s="4">
        <v>2.090020194484012</v>
      </c>
      <c r="BL62" s="4">
        <v>-0.43490812965347425</v>
      </c>
      <c r="BM62" s="4">
        <v>4.1702620563346171</v>
      </c>
      <c r="BN62" s="4">
        <v>1.3195116476854278E-2</v>
      </c>
      <c r="BO62" s="4">
        <v>1.4674817107516613</v>
      </c>
      <c r="BP62" s="4">
        <v>4.6183653024649454</v>
      </c>
      <c r="BQ62" s="4">
        <v>1.4674817107516169</v>
      </c>
      <c r="BR62" s="4">
        <v>4.6901545098930884</v>
      </c>
      <c r="BS62" s="4">
        <v>4.7065972015991093</v>
      </c>
      <c r="BT62" s="4">
        <v>4.7294553347602983</v>
      </c>
      <c r="BU62" s="4">
        <v>14.646202956976998</v>
      </c>
      <c r="BV62" s="4">
        <v>15.039248705067802</v>
      </c>
      <c r="BW62" s="4">
        <v>4.6735762186521521</v>
      </c>
      <c r="BX62" s="4">
        <v>15.191230456000991</v>
      </c>
      <c r="BY62" s="4">
        <v>17.762314802030044</v>
      </c>
      <c r="BZ62" s="4">
        <v>4.6825987709105465</v>
      </c>
      <c r="CA62" s="4">
        <v>10.258237524172237</v>
      </c>
      <c r="CB62" s="4">
        <v>9.4282738227063696</v>
      </c>
      <c r="CC62" s="4">
        <v>9.8651917760814332</v>
      </c>
      <c r="CD62" s="4">
        <v>9.0498991598717513</v>
      </c>
      <c r="CE62" s="57">
        <v>9.8940134123572623</v>
      </c>
      <c r="CF62" s="4">
        <v>9.9320659182395552</v>
      </c>
      <c r="CG62" s="4">
        <v>5.0095869547043597</v>
      </c>
    </row>
    <row r="63" spans="1:85">
      <c r="A63" s="4" t="s">
        <v>62</v>
      </c>
      <c r="B63" s="4">
        <v>13.03</v>
      </c>
      <c r="C63" s="4">
        <v>109.75</v>
      </c>
      <c r="D63" s="4">
        <v>109.51</v>
      </c>
      <c r="E63" s="4">
        <v>110.86</v>
      </c>
      <c r="F63" s="24">
        <v>111.42807182351299</v>
      </c>
      <c r="G63" s="4">
        <v>3.68</v>
      </c>
      <c r="H63" s="4">
        <v>3.58</v>
      </c>
      <c r="I63" s="4">
        <v>2321357.9730000002</v>
      </c>
      <c r="J63" s="4">
        <v>19417.436683656575</v>
      </c>
      <c r="K63" s="4">
        <v>108.29</v>
      </c>
      <c r="L63" s="4">
        <v>0.09</v>
      </c>
      <c r="M63" s="4">
        <v>2.0499999999999998</v>
      </c>
      <c r="N63" s="4">
        <v>2728150</v>
      </c>
      <c r="O63" s="4">
        <v>35547794.5</v>
      </c>
      <c r="P63" s="4">
        <v>8556.6738700197275</v>
      </c>
      <c r="Q63" s="4">
        <v>119550.17600000001</v>
      </c>
      <c r="R63" s="4">
        <v>52084.224999999999</v>
      </c>
      <c r="S63" s="4">
        <v>318833</v>
      </c>
      <c r="T63" s="4"/>
      <c r="U63" s="4">
        <v>3434783.9775</v>
      </c>
      <c r="V63" s="4">
        <v>28730.898543386502</v>
      </c>
      <c r="W63" s="4">
        <v>4245785.1550000003</v>
      </c>
      <c r="X63" s="4">
        <v>4002600</v>
      </c>
      <c r="Y63" s="4">
        <v>52153878</v>
      </c>
      <c r="Z63" s="4">
        <v>12553.907531529045</v>
      </c>
      <c r="AA63" s="4">
        <v>187539</v>
      </c>
      <c r="AB63" s="4">
        <v>2443633.17</v>
      </c>
      <c r="AC63" s="4">
        <v>20440.230635879616</v>
      </c>
      <c r="AD63" s="4">
        <v>21102.095614545367</v>
      </c>
      <c r="AE63" s="4">
        <v>153.64560269912678</v>
      </c>
      <c r="AF63" s="4">
        <v>0.92</v>
      </c>
      <c r="AG63" s="4">
        <v>2.2499999999999999E-2</v>
      </c>
      <c r="AH63" s="4">
        <v>0.89500000000000002</v>
      </c>
      <c r="AI63" s="4">
        <v>0.51249999999999996</v>
      </c>
      <c r="AJ63" s="4">
        <v>234.86977861963575</v>
      </c>
      <c r="AK63" s="4">
        <v>115.80049747834708</v>
      </c>
      <c r="AL63" s="4">
        <v>2782.0870965969361</v>
      </c>
      <c r="AM63" s="4">
        <v>178.22351961792066</v>
      </c>
      <c r="AN63" s="4">
        <v>144.62856009225032</v>
      </c>
      <c r="AO63" s="4">
        <v>108.34204824223565</v>
      </c>
      <c r="AP63" s="4">
        <v>430.51808054607204</v>
      </c>
      <c r="AQ63" s="4">
        <v>137.38225926071874</v>
      </c>
      <c r="AR63" s="4">
        <v>104.32345876701361</v>
      </c>
      <c r="AS63" s="4">
        <v>8.023638243615526</v>
      </c>
      <c r="AT63" s="4">
        <v>0.64240498347602304</v>
      </c>
      <c r="AU63" s="4">
        <v>64.240498347602284</v>
      </c>
      <c r="AV63" s="4">
        <v>0.99781321184510252</v>
      </c>
      <c r="AW63" s="4">
        <v>-1.5266565338310338</v>
      </c>
      <c r="AX63" s="4">
        <v>99.781321184510247</v>
      </c>
      <c r="AY63" s="4">
        <v>-1.5266565338310361</v>
      </c>
      <c r="AZ63" s="4">
        <v>-0.23742124006940202</v>
      </c>
      <c r="BA63" s="4">
        <v>-0.94968496027760807</v>
      </c>
      <c r="BB63" s="4">
        <v>114.53898935035537</v>
      </c>
      <c r="BC63" s="4">
        <v>108.73103451711657</v>
      </c>
      <c r="BD63" s="4">
        <v>4.7518688611430271</v>
      </c>
      <c r="BE63" s="4">
        <v>0.89101861297562479</v>
      </c>
      <c r="BF63" s="4">
        <v>3.5640744519024992</v>
      </c>
      <c r="BG63" s="4">
        <v>4.6852933357390212</v>
      </c>
      <c r="BH63" s="4">
        <v>0.51119118861757684</v>
      </c>
      <c r="BI63" s="4">
        <v>2.0447647544703074</v>
      </c>
      <c r="BJ63" s="4">
        <v>4.6474962529873585</v>
      </c>
      <c r="BK63" s="4">
        <v>2.0823919653481333</v>
      </c>
      <c r="BL63" s="4">
        <v>-0.44253635878935277</v>
      </c>
      <c r="BM63" s="4">
        <v>4.1626338271987384</v>
      </c>
      <c r="BN63" s="4">
        <v>-2.1891826676129315E-3</v>
      </c>
      <c r="BO63" s="4">
        <v>-1.5384299144467211</v>
      </c>
      <c r="BP63" s="4">
        <v>4.6029810033204788</v>
      </c>
      <c r="BQ63" s="4">
        <v>-1.5384299144466596</v>
      </c>
      <c r="BR63" s="4">
        <v>4.7082681439916589</v>
      </c>
      <c r="BS63" s="4">
        <v>4.713379286983133</v>
      </c>
      <c r="BT63" s="4">
        <v>4.7409152833747958</v>
      </c>
      <c r="BU63" s="4">
        <v>14.657662905591495</v>
      </c>
      <c r="BV63" s="4">
        <v>15.049464593014724</v>
      </c>
      <c r="BW63" s="4">
        <v>4.6848128136402885</v>
      </c>
      <c r="BX63" s="4">
        <v>15.202454707925662</v>
      </c>
      <c r="BY63" s="4">
        <v>17.769709099062414</v>
      </c>
      <c r="BZ63" s="4">
        <v>4.6888772595152695</v>
      </c>
      <c r="CA63" s="4">
        <v>10.265728426924106</v>
      </c>
      <c r="CB63" s="4">
        <v>9.437787253192317</v>
      </c>
      <c r="CC63" s="4">
        <v>9.8739267395008756</v>
      </c>
      <c r="CD63" s="4">
        <v>9.05446682703775</v>
      </c>
      <c r="CE63" s="57">
        <v>9.9252603278097364</v>
      </c>
      <c r="CF63" s="4">
        <v>9.957127632757329</v>
      </c>
      <c r="CG63" s="4">
        <v>5.0346486692221335</v>
      </c>
    </row>
    <row r="64" spans="1:85">
      <c r="A64" s="4" t="s">
        <v>63</v>
      </c>
      <c r="B64" s="4">
        <v>13.45</v>
      </c>
      <c r="C64" s="4">
        <v>108.04</v>
      </c>
      <c r="D64" s="4">
        <v>109.25</v>
      </c>
      <c r="E64" s="4">
        <v>111.81</v>
      </c>
      <c r="F64" s="24">
        <v>112.44021423674</v>
      </c>
      <c r="G64" s="4">
        <v>3.29</v>
      </c>
      <c r="H64" s="4">
        <v>4.1399999999999997</v>
      </c>
      <c r="I64" s="4">
        <v>2332740.307</v>
      </c>
      <c r="J64" s="4">
        <v>19459.029532310429</v>
      </c>
      <c r="K64" s="4">
        <v>109.61</v>
      </c>
      <c r="L64" s="4">
        <v>0.09</v>
      </c>
      <c r="M64" s="4">
        <v>1.78</v>
      </c>
      <c r="N64" s="4">
        <v>2749875</v>
      </c>
      <c r="O64" s="4">
        <v>36985818.75</v>
      </c>
      <c r="P64" s="4">
        <v>8607.6157385670031</v>
      </c>
      <c r="Q64" s="4">
        <v>119879.58100000001</v>
      </c>
      <c r="R64" s="4">
        <v>52448.71</v>
      </c>
      <c r="S64" s="4">
        <v>319470</v>
      </c>
      <c r="T64" s="4"/>
      <c r="U64" s="4">
        <v>3452999.1475</v>
      </c>
      <c r="V64" s="4">
        <v>28803.897366808447</v>
      </c>
      <c r="W64" s="4">
        <v>4292435.8925000001</v>
      </c>
      <c r="X64" s="4">
        <v>4051400</v>
      </c>
      <c r="Y64" s="4">
        <v>54491330</v>
      </c>
      <c r="Z64" s="4">
        <v>12681.628947945035</v>
      </c>
      <c r="AA64" s="4">
        <v>188722</v>
      </c>
      <c r="AB64" s="4">
        <v>2538310.9</v>
      </c>
      <c r="AC64" s="4">
        <v>21173.838603923712</v>
      </c>
      <c r="AD64" s="4">
        <v>21695.144335824625</v>
      </c>
      <c r="AE64" s="4">
        <v>157.96362541475182</v>
      </c>
      <c r="AF64" s="4">
        <v>0.82250000000000001</v>
      </c>
      <c r="AG64" s="4">
        <v>2.2499999999999999E-2</v>
      </c>
      <c r="AH64" s="4">
        <v>1.0349999999999999</v>
      </c>
      <c r="AI64" s="4">
        <v>0.44500000000000001</v>
      </c>
      <c r="AJ64" s="4">
        <v>237.30068082834902</v>
      </c>
      <c r="AK64" s="4">
        <v>116.999032627248</v>
      </c>
      <c r="AL64" s="4">
        <v>2897.2655023960497</v>
      </c>
      <c r="AM64" s="4">
        <v>185.6019733301026</v>
      </c>
      <c r="AN64" s="4">
        <v>145.27215718466084</v>
      </c>
      <c r="AO64" s="4">
        <v>108.82417035691361</v>
      </c>
      <c r="AP64" s="4">
        <v>438.18130237979216</v>
      </c>
      <c r="AQ64" s="4">
        <v>139.82766347555955</v>
      </c>
      <c r="AR64" s="4">
        <v>107.68614891913531</v>
      </c>
      <c r="AS64" s="4">
        <v>8.2339018468600411</v>
      </c>
      <c r="AT64" s="4">
        <v>0.65923953938030766</v>
      </c>
      <c r="AU64" s="4">
        <v>65.923953938030763</v>
      </c>
      <c r="AV64" s="4">
        <v>1.0111995557201037</v>
      </c>
      <c r="AW64" s="4">
        <v>1.3415681127580825</v>
      </c>
      <c r="AX64" s="4">
        <v>101.11995557201037</v>
      </c>
      <c r="AY64" s="4">
        <v>1.3415681127580892</v>
      </c>
      <c r="AZ64" s="4">
        <v>-1.1441647597253968</v>
      </c>
      <c r="BA64" s="4">
        <v>-4.5766590389015871</v>
      </c>
      <c r="BB64" s="4">
        <v>115.10060933657546</v>
      </c>
      <c r="BC64" s="4">
        <v>109.59688929961912</v>
      </c>
      <c r="BD64" s="4">
        <v>4.7621656666203958</v>
      </c>
      <c r="BE64" s="4">
        <v>1.0296805477368665</v>
      </c>
      <c r="BF64" s="4">
        <v>4.1187221909474658</v>
      </c>
      <c r="BG64" s="4">
        <v>4.6897334637650427</v>
      </c>
      <c r="BH64" s="4">
        <v>0.44401280260215614</v>
      </c>
      <c r="BI64" s="4">
        <v>1.7760512104086246</v>
      </c>
      <c r="BJ64" s="4">
        <v>4.6792209678984529</v>
      </c>
      <c r="BK64" s="4">
        <v>2.1082600028078806</v>
      </c>
      <c r="BL64" s="4">
        <v>-0.41666832132960546</v>
      </c>
      <c r="BM64" s="4">
        <v>4.1885018646584857</v>
      </c>
      <c r="BN64" s="4">
        <v>1.1137305051284713E-2</v>
      </c>
      <c r="BO64" s="4">
        <v>1.3326487718897644</v>
      </c>
      <c r="BP64" s="4">
        <v>4.6163074910393762</v>
      </c>
      <c r="BQ64" s="4">
        <v>1.332648771889744</v>
      </c>
      <c r="BR64" s="4">
        <v>4.7168010021592766</v>
      </c>
      <c r="BS64" s="4">
        <v>4.7224216513792765</v>
      </c>
      <c r="BT64" s="4">
        <v>4.7458066096892839</v>
      </c>
      <c r="BU64" s="4">
        <v>14.662554231905983</v>
      </c>
      <c r="BV64" s="4">
        <v>15.054753729485334</v>
      </c>
      <c r="BW64" s="4">
        <v>4.6969286112276318</v>
      </c>
      <c r="BX64" s="4">
        <v>15.214573058361843</v>
      </c>
      <c r="BY64" s="4">
        <v>17.813552164409693</v>
      </c>
      <c r="BZ64" s="4">
        <v>4.6968089918083846</v>
      </c>
      <c r="CA64" s="4">
        <v>10.268265982204808</v>
      </c>
      <c r="CB64" s="4">
        <v>9.4479096856664402</v>
      </c>
      <c r="CC64" s="4">
        <v>9.8760664846254578</v>
      </c>
      <c r="CD64" s="4">
        <v>9.0604026413688086</v>
      </c>
      <c r="CE64" s="57">
        <v>9.960521670503617</v>
      </c>
      <c r="CF64" s="4">
        <v>9.9848437511637478</v>
      </c>
      <c r="CG64" s="4">
        <v>5.0623647876285531</v>
      </c>
    </row>
    <row r="65" spans="1:85">
      <c r="A65" s="65" t="s">
        <v>64</v>
      </c>
      <c r="B65" s="65">
        <v>14.71</v>
      </c>
      <c r="C65" s="65">
        <v>100.3</v>
      </c>
      <c r="D65" s="65">
        <v>108</v>
      </c>
      <c r="E65" s="65">
        <v>116.46</v>
      </c>
      <c r="F65" s="66">
        <v>113.370402416492</v>
      </c>
      <c r="G65" s="65">
        <v>3.29</v>
      </c>
      <c r="H65" s="65">
        <v>4.18</v>
      </c>
      <c r="I65" s="65">
        <v>2343417.6042499999</v>
      </c>
      <c r="J65" s="65">
        <v>19494.246294405264</v>
      </c>
      <c r="K65" s="65">
        <v>110.22</v>
      </c>
      <c r="L65" s="65">
        <v>0.1</v>
      </c>
      <c r="M65" s="65">
        <v>1.24</v>
      </c>
      <c r="N65" s="65">
        <v>2779900</v>
      </c>
      <c r="O65" s="65">
        <v>40892329</v>
      </c>
      <c r="P65" s="65">
        <v>8684.4736019993761</v>
      </c>
      <c r="Q65" s="65">
        <v>120210.73135423282</v>
      </c>
      <c r="R65" s="65">
        <v>52486.322042958709</v>
      </c>
      <c r="S65" s="65">
        <v>320100</v>
      </c>
      <c r="T65" s="65"/>
      <c r="U65" s="65">
        <v>3476408.5150000001</v>
      </c>
      <c r="V65" s="65">
        <v>28919.285955892239</v>
      </c>
      <c r="W65" s="65">
        <v>4352503.4375</v>
      </c>
      <c r="X65" s="65">
        <v>4073675</v>
      </c>
      <c r="Y65" s="65">
        <v>59923759.25</v>
      </c>
      <c r="Z65" s="65">
        <v>12726.257419556388</v>
      </c>
      <c r="AA65" s="65">
        <v>191123</v>
      </c>
      <c r="AB65" s="65">
        <v>2811419.33</v>
      </c>
      <c r="AC65" s="65">
        <v>23387.423887434867</v>
      </c>
      <c r="AD65" s="65">
        <v>23780.913178733128</v>
      </c>
      <c r="AE65" s="65">
        <v>173.15023137150061</v>
      </c>
      <c r="AF65" s="65">
        <v>0.82250000000000001</v>
      </c>
      <c r="AG65" s="65">
        <v>2.5000000000000001E-2</v>
      </c>
      <c r="AH65" s="65">
        <v>1.0449999999999999</v>
      </c>
      <c r="AI65" s="65">
        <v>0.31</v>
      </c>
      <c r="AJ65" s="65">
        <v>239.78047294300529</v>
      </c>
      <c r="AK65" s="65">
        <v>118.22167251820277</v>
      </c>
      <c r="AL65" s="65">
        <v>3018.3712003962046</v>
      </c>
      <c r="AM65" s="65">
        <v>193.36013581530088</v>
      </c>
      <c r="AN65" s="65">
        <v>145.72250087193331</v>
      </c>
      <c r="AO65" s="65">
        <v>109.16152528502006</v>
      </c>
      <c r="AP65" s="65">
        <v>443.61475052930155</v>
      </c>
      <c r="AQ65" s="65">
        <v>141.56152650265648</v>
      </c>
      <c r="AR65" s="65">
        <v>117.77421937550041</v>
      </c>
      <c r="AS65" s="65">
        <v>8.9397521054004159</v>
      </c>
      <c r="AT65" s="65">
        <v>0.71575277064855214</v>
      </c>
      <c r="AU65" s="65">
        <v>71.575277064855214</v>
      </c>
      <c r="AV65" s="65">
        <v>1.0767696909272184</v>
      </c>
      <c r="AW65" s="65">
        <v>6.4843912199328848</v>
      </c>
      <c r="AX65" s="65">
        <v>107.67696909272185</v>
      </c>
      <c r="AY65" s="65">
        <v>6.4843912199328892</v>
      </c>
      <c r="AZ65" s="65">
        <v>-8.5163595893611443E-3</v>
      </c>
      <c r="BA65" s="65">
        <v>-3.4065438357444577E-2</v>
      </c>
      <c r="BB65" s="65">
        <v>115.62744184161467</v>
      </c>
      <c r="BC65" s="65">
        <v>110.79354245702487</v>
      </c>
      <c r="BD65" s="65">
        <v>4.772561442802516</v>
      </c>
      <c r="BE65" s="65">
        <v>1.0395776182120287</v>
      </c>
      <c r="BF65" s="65">
        <v>4.1583104728481146</v>
      </c>
      <c r="BG65" s="65">
        <v>4.6928286686723455</v>
      </c>
      <c r="BH65" s="65">
        <v>0.3095204907302751</v>
      </c>
      <c r="BI65" s="65">
        <v>1.2380819629211004</v>
      </c>
      <c r="BJ65" s="4">
        <v>4.7687693964639513</v>
      </c>
      <c r="BK65" s="4">
        <v>2.190507860098561</v>
      </c>
      <c r="BL65" s="4">
        <v>-0.33442046403892539</v>
      </c>
      <c r="BM65" s="4">
        <v>4.2707497219491657</v>
      </c>
      <c r="BN65" s="4">
        <v>7.3965532156329908E-2</v>
      </c>
      <c r="BO65" s="4">
        <v>6.2828227105045196</v>
      </c>
      <c r="BP65" s="4">
        <v>4.6791357181444218</v>
      </c>
      <c r="BQ65" s="4">
        <v>6.2828227105045542</v>
      </c>
      <c r="BR65" s="4">
        <v>4.7575478664089736</v>
      </c>
      <c r="BS65" s="4">
        <v>4.7306603556085651</v>
      </c>
      <c r="BT65" s="4">
        <v>4.7503733142397753</v>
      </c>
      <c r="BU65" s="4">
        <v>14.667120936456474</v>
      </c>
      <c r="BV65" s="4">
        <v>15.061510282915357</v>
      </c>
      <c r="BW65" s="4">
        <v>4.7024783684550897</v>
      </c>
      <c r="BX65" s="4">
        <v>15.220056098409048</v>
      </c>
      <c r="BY65" s="4">
        <v>17.908583633022392</v>
      </c>
      <c r="BZ65" s="4">
        <v>4.7076684915409928</v>
      </c>
      <c r="CA65" s="4">
        <v>10.272263985646045</v>
      </c>
      <c r="CB65" s="4">
        <v>9.45142265143323</v>
      </c>
      <c r="CC65" s="4">
        <v>9.8778746391871621</v>
      </c>
      <c r="CD65" s="4">
        <v>9.0692920668210011</v>
      </c>
      <c r="CE65" s="57">
        <v>10.059953716164857</v>
      </c>
      <c r="CF65" s="4">
        <v>10.076638570631653</v>
      </c>
      <c r="CG65" s="4">
        <v>5.1541596070964593</v>
      </c>
    </row>
    <row r="66" spans="1:85">
      <c r="O66">
        <v>42318116.25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1" sqref="M1:M65"/>
    </sheetView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6" width="11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11.28515625" bestFit="1" customWidth="1"/>
    <col min="11" max="11" width="11.42578125" bestFit="1" customWidth="1"/>
    <col min="12" max="12" width="28" bestFit="1" customWidth="1"/>
    <col min="13" max="13" width="18.140625" bestFit="1" customWidth="1"/>
  </cols>
  <sheetData>
    <row r="1" spans="1:13">
      <c r="A1" s="4" t="s">
        <v>0</v>
      </c>
      <c r="B1" s="4" t="s">
        <v>163</v>
      </c>
      <c r="C1" s="4" t="s">
        <v>82</v>
      </c>
      <c r="D1" s="4" t="s">
        <v>111</v>
      </c>
      <c r="E1" s="4" t="s">
        <v>119</v>
      </c>
      <c r="F1" s="4" t="s">
        <v>143</v>
      </c>
      <c r="G1" s="4" t="s">
        <v>80</v>
      </c>
      <c r="H1" s="4" t="s">
        <v>84</v>
      </c>
      <c r="I1" s="4" t="s">
        <v>81</v>
      </c>
      <c r="J1" s="4" t="s">
        <v>144</v>
      </c>
      <c r="K1" s="4" t="s">
        <v>83</v>
      </c>
      <c r="L1" s="4" t="s">
        <v>145</v>
      </c>
      <c r="M1" s="4" t="s">
        <v>149</v>
      </c>
    </row>
    <row r="2" spans="1:13">
      <c r="A2" s="4" t="s">
        <v>1</v>
      </c>
      <c r="B2" s="4">
        <v>4.3325857384079036</v>
      </c>
      <c r="C2" s="4">
        <v>5.6481219994353182E-2</v>
      </c>
      <c r="D2" s="4">
        <v>4.2912997774442108</v>
      </c>
      <c r="E2" s="4">
        <v>0.20263377451363074</v>
      </c>
      <c r="F2" s="4">
        <v>14.702730456054908</v>
      </c>
      <c r="G2" s="4">
        <v>4.6475</v>
      </c>
      <c r="H2" s="4">
        <v>7.9050000000000002</v>
      </c>
      <c r="I2" s="4">
        <v>0.41499999999999998</v>
      </c>
      <c r="J2" s="4">
        <v>14.902783801962389</v>
      </c>
      <c r="K2" s="4">
        <v>1.1825000000000001</v>
      </c>
      <c r="L2" s="4">
        <v>14.213270423790831</v>
      </c>
      <c r="M2" s="4">
        <v>8.6601382792082049</v>
      </c>
    </row>
    <row r="3" spans="1:13">
      <c r="A3" s="4" t="s">
        <v>2</v>
      </c>
      <c r="B3" s="4">
        <v>4.3294261781175356</v>
      </c>
      <c r="C3" s="4">
        <v>0.69150437482359273</v>
      </c>
      <c r="D3" s="4">
        <v>4.249670651689021</v>
      </c>
      <c r="E3" s="4">
        <v>0.16120817197443055</v>
      </c>
      <c r="F3" s="4">
        <v>14.698981901275042</v>
      </c>
      <c r="G3" s="4">
        <v>4.4675000000000002</v>
      </c>
      <c r="H3" s="4">
        <v>5.72</v>
      </c>
      <c r="I3" s="4">
        <v>0.52500000000000002</v>
      </c>
      <c r="J3" s="4">
        <v>14.910992953623456</v>
      </c>
      <c r="K3" s="4">
        <v>1.1850000000000001</v>
      </c>
      <c r="L3" s="4">
        <v>14.215967202800041</v>
      </c>
      <c r="M3" s="4">
        <v>8.6152201515264135</v>
      </c>
    </row>
    <row r="4" spans="1:13">
      <c r="A4" s="4" t="s">
        <v>3</v>
      </c>
      <c r="B4" s="4">
        <v>4.3156182051512006</v>
      </c>
      <c r="C4" s="4">
        <v>0.560616678346193</v>
      </c>
      <c r="D4" s="4">
        <v>4.2013457508219387</v>
      </c>
      <c r="E4" s="4">
        <v>0.13419233780015039</v>
      </c>
      <c r="F4" s="4">
        <v>14.711503129598077</v>
      </c>
      <c r="G4" s="4">
        <v>4.1174999999999997</v>
      </c>
      <c r="H4" s="4">
        <v>5.6050000000000004</v>
      </c>
      <c r="I4" s="4">
        <v>0.58499999999999996</v>
      </c>
      <c r="J4" s="4">
        <v>14.923503708438135</v>
      </c>
      <c r="K4" s="4">
        <v>1.2725</v>
      </c>
      <c r="L4" s="4">
        <v>14.242315957778743</v>
      </c>
      <c r="M4" s="4">
        <v>8.5998149553909666</v>
      </c>
    </row>
    <row r="5" spans="1:13">
      <c r="A5" s="4" t="s">
        <v>4</v>
      </c>
      <c r="B5" s="4">
        <v>4.3325857384079036</v>
      </c>
      <c r="C5" s="4">
        <v>1.0871080139372769</v>
      </c>
      <c r="D5" s="4">
        <v>4.1911895720794989</v>
      </c>
      <c r="E5" s="4">
        <v>9.6495551068876251E-2</v>
      </c>
      <c r="F5" s="4">
        <v>14.723437077638753</v>
      </c>
      <c r="G5" s="4">
        <v>3.4224999999999999</v>
      </c>
      <c r="H5" s="4">
        <v>4.8650000000000002</v>
      </c>
      <c r="I5" s="4">
        <v>0.65500000000000003</v>
      </c>
      <c r="J5" s="4">
        <v>14.940707976225294</v>
      </c>
      <c r="K5" s="4">
        <v>1.325</v>
      </c>
      <c r="L5" s="4">
        <v>14.253857729157295</v>
      </c>
      <c r="M5" s="4">
        <v>8.55810137626729</v>
      </c>
    </row>
    <row r="6" spans="1:13">
      <c r="A6" s="4" t="s">
        <v>5</v>
      </c>
      <c r="B6" s="4">
        <v>4.3027009103653659</v>
      </c>
      <c r="C6" s="4">
        <v>1.0892044671170442</v>
      </c>
      <c r="D6" s="4">
        <v>4.1433632959336686</v>
      </c>
      <c r="E6" s="4">
        <v>0.10332511740219978</v>
      </c>
      <c r="F6" s="4">
        <v>14.743876178062036</v>
      </c>
      <c r="G6" s="4">
        <v>2.6349999999999998</v>
      </c>
      <c r="H6" s="4">
        <v>4.3724999999999996</v>
      </c>
      <c r="I6" s="4">
        <v>0.81</v>
      </c>
      <c r="J6" s="4">
        <v>14.943608830688769</v>
      </c>
      <c r="K6" s="4">
        <v>1.4175</v>
      </c>
      <c r="L6" s="4">
        <v>14.264598474169924</v>
      </c>
      <c r="M6" s="4">
        <v>8.637128146397524</v>
      </c>
    </row>
    <row r="7" spans="1:13">
      <c r="A7" s="4" t="s">
        <v>6</v>
      </c>
      <c r="B7" s="4">
        <v>4.3778144130211061</v>
      </c>
      <c r="C7" s="4">
        <v>9.5471903982558004E-2</v>
      </c>
      <c r="D7" s="4">
        <v>4.2031725114940102</v>
      </c>
      <c r="E7" s="4">
        <v>0.10943012980243685</v>
      </c>
      <c r="F7" s="4">
        <v>14.760207475645606</v>
      </c>
      <c r="G7" s="4">
        <v>2.3849999999999998</v>
      </c>
      <c r="H7" s="4">
        <v>4.0075000000000003</v>
      </c>
      <c r="I7" s="4">
        <v>0.83</v>
      </c>
      <c r="J7" s="4">
        <v>14.962317595482052</v>
      </c>
      <c r="K7" s="4">
        <v>1.5674999999999999</v>
      </c>
      <c r="L7" s="4">
        <v>14.28357199440525</v>
      </c>
      <c r="M7" s="4">
        <v>8.590752606942532</v>
      </c>
    </row>
    <row r="8" spans="1:13">
      <c r="A8" s="4" t="s">
        <v>7</v>
      </c>
      <c r="B8" s="4">
        <v>4.320951551126563</v>
      </c>
      <c r="C8" s="4">
        <v>0.61316255620658122</v>
      </c>
      <c r="D8" s="4">
        <v>4.1326976343233692</v>
      </c>
      <c r="E8" s="4">
        <v>9.3336383009019336E-2</v>
      </c>
      <c r="F8" s="4">
        <v>14.766147563344029</v>
      </c>
      <c r="G8" s="4">
        <v>2.2574999999999998</v>
      </c>
      <c r="H8" s="4">
        <v>4.0425000000000004</v>
      </c>
      <c r="I8" s="4">
        <v>0.875</v>
      </c>
      <c r="J8" s="4">
        <v>14.963523935260572</v>
      </c>
      <c r="K8" s="4">
        <v>1.63</v>
      </c>
      <c r="L8" s="4">
        <v>14.296431207691677</v>
      </c>
      <c r="M8" s="4">
        <v>8.5453260678054566</v>
      </c>
    </row>
    <row r="9" spans="1:13">
      <c r="A9" s="4" t="s">
        <v>8</v>
      </c>
      <c r="B9" s="4">
        <v>4.3388750673154677</v>
      </c>
      <c r="C9" s="4">
        <v>0.17605633802815213</v>
      </c>
      <c r="D9" s="4">
        <v>4.1371042704567262</v>
      </c>
      <c r="E9" s="4">
        <v>0.10695682941638042</v>
      </c>
      <c r="F9" s="4">
        <v>14.762577511888709</v>
      </c>
      <c r="G9" s="4">
        <v>2.2275</v>
      </c>
      <c r="H9" s="4">
        <v>4.5324999999999998</v>
      </c>
      <c r="I9" s="4">
        <v>0.85499999999999998</v>
      </c>
      <c r="J9" s="4">
        <v>14.96918693928229</v>
      </c>
      <c r="K9" s="4">
        <v>1.6174999999999999</v>
      </c>
      <c r="L9" s="4">
        <v>14.300433651598526</v>
      </c>
      <c r="M9" s="4">
        <v>8.581413427904895</v>
      </c>
    </row>
    <row r="10" spans="1:13">
      <c r="A10" s="4" t="s">
        <v>9</v>
      </c>
      <c r="B10" s="4">
        <v>4.334686579516716</v>
      </c>
      <c r="C10" s="4">
        <v>0.24334189536299178</v>
      </c>
      <c r="D10" s="4">
        <v>4.1229013928135707</v>
      </c>
      <c r="E10" s="4">
        <v>0.12176214636981417</v>
      </c>
      <c r="F10" s="4">
        <v>14.756581580536183</v>
      </c>
      <c r="G10" s="4">
        <v>1.8625</v>
      </c>
      <c r="H10" s="4">
        <v>4.5</v>
      </c>
      <c r="I10" s="4">
        <v>0.84750000000000003</v>
      </c>
      <c r="J10" s="4">
        <v>14.966343627438066</v>
      </c>
      <c r="K10" s="4">
        <v>1.3975</v>
      </c>
      <c r="L10" s="4">
        <v>14.3025652643858</v>
      </c>
      <c r="M10" s="4">
        <v>8.6836281522934051</v>
      </c>
    </row>
    <row r="11" spans="1:13">
      <c r="A11" s="4" t="s">
        <v>10</v>
      </c>
      <c r="B11" s="4">
        <v>4.284110981905493</v>
      </c>
      <c r="C11" s="4">
        <v>-0.45853000674309641</v>
      </c>
      <c r="D11" s="4">
        <v>4.0636863259831095</v>
      </c>
      <c r="E11" s="4">
        <v>0.12587366728787677</v>
      </c>
      <c r="F11" s="4">
        <v>14.753158950580399</v>
      </c>
      <c r="G11" s="4">
        <v>1.7175</v>
      </c>
      <c r="H11" s="4">
        <v>3.5074999999999998</v>
      </c>
      <c r="I11" s="4">
        <v>0.84250000000000003</v>
      </c>
      <c r="J11" s="4">
        <v>14.97162888522903</v>
      </c>
      <c r="K11" s="4">
        <v>1.08</v>
      </c>
      <c r="L11" s="4">
        <v>14.307184735980353</v>
      </c>
      <c r="M11" s="4">
        <v>8.6289550393149703</v>
      </c>
    </row>
    <row r="12" spans="1:13">
      <c r="A12" s="4" t="s">
        <v>11</v>
      </c>
      <c r="B12" s="4">
        <v>4.3336367106538791</v>
      </c>
      <c r="C12" s="4">
        <v>-1.3277333694621363</v>
      </c>
      <c r="D12" s="4">
        <v>4.1050998246531538</v>
      </c>
      <c r="E12" s="4">
        <v>0.13684653771743649</v>
      </c>
      <c r="F12" s="4">
        <v>14.756123550930321</v>
      </c>
      <c r="G12" s="4">
        <v>1.4924999999999999</v>
      </c>
      <c r="H12" s="4">
        <v>2.61</v>
      </c>
      <c r="I12" s="4">
        <v>0.67249999999999999</v>
      </c>
      <c r="J12" s="4">
        <v>14.96846108380611</v>
      </c>
      <c r="K12" s="4">
        <v>0.87250000000000005</v>
      </c>
      <c r="L12" s="4">
        <v>14.310420567651626</v>
      </c>
      <c r="M12" s="4">
        <v>8.7126504433151801</v>
      </c>
    </row>
    <row r="13" spans="1:13">
      <c r="A13" s="4" t="s">
        <v>12</v>
      </c>
      <c r="B13" s="4">
        <v>4.2929022473166638</v>
      </c>
      <c r="C13" s="4">
        <v>-0.2059590827955371</v>
      </c>
      <c r="D13" s="4">
        <v>4.0560387947338832</v>
      </c>
      <c r="E13" s="4">
        <v>0.14055863477042532</v>
      </c>
      <c r="F13" s="4">
        <v>14.753557356947693</v>
      </c>
      <c r="G13" s="4">
        <v>1.3025</v>
      </c>
      <c r="H13" s="4">
        <v>2.2625000000000002</v>
      </c>
      <c r="I13" s="4">
        <v>0.46250000000000002</v>
      </c>
      <c r="J13" s="4">
        <v>14.97123542608862</v>
      </c>
      <c r="K13" s="4">
        <v>0.53249999999999997</v>
      </c>
      <c r="L13" s="4">
        <v>14.316836175781114</v>
      </c>
      <c r="M13" s="4">
        <v>8.7032121374958891</v>
      </c>
    </row>
    <row r="14" spans="1:13">
      <c r="A14" s="4" t="s">
        <v>13</v>
      </c>
      <c r="B14" s="4">
        <v>4.2796861959251373</v>
      </c>
      <c r="C14" s="4">
        <v>0.48156301596036233</v>
      </c>
      <c r="D14" s="4">
        <v>4.0341625321430694</v>
      </c>
      <c r="E14" s="4">
        <v>0.11785183273941449</v>
      </c>
      <c r="F14" s="4">
        <v>14.745932255784595</v>
      </c>
      <c r="G14" s="4">
        <v>1.1850000000000001</v>
      </c>
      <c r="H14" s="4">
        <v>2.1175000000000002</v>
      </c>
      <c r="I14" s="4">
        <v>0.3125</v>
      </c>
      <c r="J14" s="4">
        <v>14.980402039421651</v>
      </c>
      <c r="K14" s="4">
        <v>0.4325</v>
      </c>
      <c r="L14" s="4">
        <v>14.315798255508746</v>
      </c>
      <c r="M14" s="4">
        <v>8.7102311647224244</v>
      </c>
    </row>
    <row r="15" spans="1:13">
      <c r="A15" s="4" t="s">
        <v>14</v>
      </c>
      <c r="B15" s="4">
        <v>4.3818264545110672</v>
      </c>
      <c r="C15" s="4">
        <v>1.0954402300424437</v>
      </c>
      <c r="D15" s="4">
        <v>4.1276681441231924</v>
      </c>
      <c r="E15" s="4">
        <v>9.4420530472764011E-2</v>
      </c>
      <c r="F15" s="4">
        <v>14.754224982081977</v>
      </c>
      <c r="G15" s="4">
        <v>1.1924999999999999</v>
      </c>
      <c r="H15" s="4">
        <v>1.915</v>
      </c>
      <c r="I15" s="4">
        <v>0.32250000000000001</v>
      </c>
      <c r="J15" s="4">
        <v>14.985900725273083</v>
      </c>
      <c r="K15" s="4">
        <v>0.4375</v>
      </c>
      <c r="L15" s="4">
        <v>14.327227953883254</v>
      </c>
      <c r="M15" s="4">
        <v>8.7858383112412763</v>
      </c>
    </row>
    <row r="16" spans="1:13">
      <c r="A16" s="4" t="s">
        <v>15</v>
      </c>
      <c r="B16" s="4">
        <v>4.3987003040009407</v>
      </c>
      <c r="C16" s="4">
        <v>0.33861573885953788</v>
      </c>
      <c r="D16" s="4">
        <v>4.1354941770966818</v>
      </c>
      <c r="E16" s="4">
        <v>9.7072533680108111E-2</v>
      </c>
      <c r="F16" s="4">
        <v>14.761306661526373</v>
      </c>
      <c r="G16" s="4">
        <v>1.31</v>
      </c>
      <c r="H16" s="4">
        <v>2.0249999999999999</v>
      </c>
      <c r="I16" s="4">
        <v>0.39750000000000002</v>
      </c>
      <c r="J16" s="4">
        <v>14.990759761171088</v>
      </c>
      <c r="K16" s="4">
        <v>0.435</v>
      </c>
      <c r="L16" s="4">
        <v>14.327245454966032</v>
      </c>
      <c r="M16" s="4">
        <v>8.8132613783128821</v>
      </c>
    </row>
    <row r="17" spans="1:13">
      <c r="A17" s="4" t="s">
        <v>16</v>
      </c>
      <c r="B17" s="4">
        <v>4.4133561598794735</v>
      </c>
      <c r="C17" s="4">
        <v>0.94492440604752037</v>
      </c>
      <c r="D17" s="4">
        <v>4.1423732892225997</v>
      </c>
      <c r="E17" s="4">
        <v>0.10539051370795516</v>
      </c>
      <c r="F17" s="4">
        <v>14.763135797106489</v>
      </c>
      <c r="G17" s="4">
        <v>1.335</v>
      </c>
      <c r="H17" s="4">
        <v>2.1025</v>
      </c>
      <c r="I17" s="4">
        <v>0.55000000000000004</v>
      </c>
      <c r="J17" s="4">
        <v>14.991392482123684</v>
      </c>
      <c r="K17" s="4">
        <v>0.36</v>
      </c>
      <c r="L17" s="4">
        <v>14.322240433442666</v>
      </c>
      <c r="M17" s="4">
        <v>8.8966954484932437</v>
      </c>
    </row>
    <row r="18" spans="1:13">
      <c r="A18" s="4" t="s">
        <v>17</v>
      </c>
      <c r="B18" s="4">
        <v>4.4579344273314563</v>
      </c>
      <c r="C18" s="4">
        <v>0.3075688686814626</v>
      </c>
      <c r="D18" s="4">
        <v>4.1805677665920857</v>
      </c>
      <c r="E18" s="4">
        <v>8.9908906379009182E-2</v>
      </c>
      <c r="F18" s="4">
        <v>14.765367736172587</v>
      </c>
      <c r="G18" s="4">
        <v>1.36</v>
      </c>
      <c r="H18" s="4">
        <v>2.415</v>
      </c>
      <c r="I18" s="4">
        <v>0.71499999999999997</v>
      </c>
      <c r="J18" s="4">
        <v>14.996562678905642</v>
      </c>
      <c r="K18" s="4">
        <v>0.3125</v>
      </c>
      <c r="L18" s="4">
        <v>14.323888890554622</v>
      </c>
      <c r="M18" s="4">
        <v>8.9907173145936383</v>
      </c>
    </row>
    <row r="19" spans="1:13">
      <c r="A19" s="4" t="s">
        <v>18</v>
      </c>
      <c r="B19" s="4">
        <v>4.4297105407435007</v>
      </c>
      <c r="C19" s="4">
        <v>-1.3331555792572836E-2</v>
      </c>
      <c r="D19" s="4">
        <v>4.1458991213118539</v>
      </c>
      <c r="E19" s="4">
        <v>9.0787692713365287E-2</v>
      </c>
      <c r="F19" s="4">
        <v>14.768354663224851</v>
      </c>
      <c r="G19" s="4">
        <v>1.1825000000000001</v>
      </c>
      <c r="H19" s="4">
        <v>1.69</v>
      </c>
      <c r="I19" s="4">
        <v>0.53249999999999997</v>
      </c>
      <c r="J19" s="4">
        <v>15.005797638535627</v>
      </c>
      <c r="K19" s="4">
        <v>0.31</v>
      </c>
      <c r="L19" s="4">
        <v>14.32902553158493</v>
      </c>
      <c r="M19" s="4">
        <v>8.9748323002122294</v>
      </c>
    </row>
    <row r="20" spans="1:13">
      <c r="A20" s="4" t="s">
        <v>19</v>
      </c>
      <c r="B20" s="4">
        <v>4.4708378321673639</v>
      </c>
      <c r="C20" s="4">
        <v>1.1866666666666692</v>
      </c>
      <c r="D20" s="4">
        <v>4.1823876447276627</v>
      </c>
      <c r="E20" s="4">
        <v>8.5848417126037579E-2</v>
      </c>
      <c r="F20" s="4">
        <v>14.76797548051267</v>
      </c>
      <c r="G20" s="4">
        <v>1.0149999999999999</v>
      </c>
      <c r="H20" s="4">
        <v>1.2749999999999999</v>
      </c>
      <c r="I20" s="4">
        <v>0.54749999999999999</v>
      </c>
      <c r="J20" s="4">
        <v>15.022409078206413</v>
      </c>
      <c r="K20" s="4">
        <v>0.2525</v>
      </c>
      <c r="L20" s="4">
        <v>14.335077717879464</v>
      </c>
      <c r="M20" s="4">
        <v>8.9984375386471065</v>
      </c>
    </row>
    <row r="21" spans="1:13">
      <c r="A21" s="4" t="s">
        <v>20</v>
      </c>
      <c r="B21" s="4">
        <v>4.4988306306009571</v>
      </c>
      <c r="C21" s="4">
        <v>2.0028989326656976</v>
      </c>
      <c r="D21" s="4">
        <v>4.205218244717269</v>
      </c>
      <c r="E21" s="4">
        <v>5.0399047661453283E-2</v>
      </c>
      <c r="F21" s="4">
        <v>14.779773721660643</v>
      </c>
      <c r="G21" s="4">
        <v>0.99250000000000005</v>
      </c>
      <c r="H21" s="4">
        <v>1.4450000000000001</v>
      </c>
      <c r="I21" s="4">
        <v>0.47249999999999998</v>
      </c>
      <c r="J21" s="4">
        <v>15.034029551631825</v>
      </c>
      <c r="K21" s="4">
        <v>0.2475</v>
      </c>
      <c r="L21" s="4">
        <v>14.348149346247169</v>
      </c>
      <c r="M21" s="4">
        <v>9.0898142390026653</v>
      </c>
    </row>
    <row r="22" spans="1:13">
      <c r="A22" s="4" t="s">
        <v>21</v>
      </c>
      <c r="B22" s="4">
        <v>4.4916813597567327</v>
      </c>
      <c r="C22" s="4">
        <v>2.5578090685957955</v>
      </c>
      <c r="D22" s="4">
        <v>4.191767005367165</v>
      </c>
      <c r="E22" s="4">
        <v>2.3395172753835149E-2</v>
      </c>
      <c r="F22" s="4">
        <v>14.79514583096547</v>
      </c>
      <c r="G22" s="4">
        <v>1.08</v>
      </c>
      <c r="H22" s="4">
        <v>1.47</v>
      </c>
      <c r="I22" s="4">
        <v>0.44500000000000001</v>
      </c>
      <c r="J22" s="4">
        <v>15.039763816585355</v>
      </c>
      <c r="K22" s="4">
        <v>0.25</v>
      </c>
      <c r="L22" s="4">
        <v>14.361382201232733</v>
      </c>
      <c r="M22" s="4">
        <v>9.1156345637702341</v>
      </c>
    </row>
    <row r="23" spans="1:13">
      <c r="A23" s="4" t="s">
        <v>22</v>
      </c>
      <c r="B23" s="4">
        <v>4.5147320257245891</v>
      </c>
      <c r="C23" s="4">
        <v>0.79355082504093399</v>
      </c>
      <c r="D23" s="4">
        <v>4.2112990711788374</v>
      </c>
      <c r="E23" s="4">
        <v>3.2516945752417342E-2</v>
      </c>
      <c r="F23" s="4">
        <v>14.8082838035356</v>
      </c>
      <c r="G23" s="4">
        <v>1.07</v>
      </c>
      <c r="H23" s="4">
        <v>1.6775</v>
      </c>
      <c r="I23" s="4">
        <v>0.71499999999999997</v>
      </c>
      <c r="J23" s="4">
        <v>15.047064482050974</v>
      </c>
      <c r="K23" s="4">
        <v>0.2525</v>
      </c>
      <c r="L23" s="4">
        <v>14.374519438197041</v>
      </c>
      <c r="M23" s="4">
        <v>9.1086702973668316</v>
      </c>
    </row>
    <row r="24" spans="1:13">
      <c r="A24" s="4" t="s">
        <v>23</v>
      </c>
      <c r="B24" s="4">
        <v>4.5147320257245891</v>
      </c>
      <c r="C24" s="4">
        <v>0.89977505623592968</v>
      </c>
      <c r="D24" s="4">
        <v>4.2061968929277835</v>
      </c>
      <c r="E24" s="4">
        <v>2.3134841292666287E-2</v>
      </c>
      <c r="F24" s="4">
        <v>14.810055778369961</v>
      </c>
      <c r="G24" s="4">
        <v>1.1950000000000001</v>
      </c>
      <c r="H24" s="4">
        <v>1.865</v>
      </c>
      <c r="I24" s="4">
        <v>0.68</v>
      </c>
      <c r="J24" s="4">
        <v>15.056114186111996</v>
      </c>
      <c r="K24" s="4">
        <v>0.36</v>
      </c>
      <c r="L24" s="4">
        <v>14.394924779349548</v>
      </c>
      <c r="M24" s="4">
        <v>9.1261423140867048</v>
      </c>
    </row>
    <row r="25" spans="1:13">
      <c r="A25" s="4" t="s">
        <v>24</v>
      </c>
      <c r="B25" s="4">
        <v>4.5014984845621493</v>
      </c>
      <c r="C25" s="4">
        <v>1.6844191231112138</v>
      </c>
      <c r="D25" s="4">
        <v>4.1879920931503802</v>
      </c>
      <c r="E25" s="4">
        <v>1.2462773471585756E-2</v>
      </c>
      <c r="F25" s="4">
        <v>14.825107442011022</v>
      </c>
      <c r="G25" s="4">
        <v>1.3325</v>
      </c>
      <c r="H25" s="4">
        <v>2.13</v>
      </c>
      <c r="I25" s="4">
        <v>0.83</v>
      </c>
      <c r="J25" s="4">
        <v>15.064724378535796</v>
      </c>
      <c r="K25" s="4">
        <v>0.48499999999999999</v>
      </c>
      <c r="L25" s="4">
        <v>14.40949470236697</v>
      </c>
      <c r="M25" s="4">
        <v>9.1302426931927592</v>
      </c>
    </row>
    <row r="26" spans="1:13">
      <c r="A26" s="4" t="s">
        <v>25</v>
      </c>
      <c r="B26" s="4">
        <v>4.5041592400121759</v>
      </c>
      <c r="C26" s="4">
        <v>1.0353227771010998</v>
      </c>
      <c r="D26" s="4">
        <v>4.1873089023562198</v>
      </c>
      <c r="E26" s="4">
        <v>2.0923840273461784E-2</v>
      </c>
      <c r="F26" s="4">
        <v>14.831561181338952</v>
      </c>
      <c r="G26" s="4">
        <v>1.0974999999999999</v>
      </c>
      <c r="H26" s="4">
        <v>2.35</v>
      </c>
      <c r="I26" s="4">
        <v>0.76</v>
      </c>
      <c r="J26" s="4">
        <v>15.075327162404065</v>
      </c>
      <c r="K26" s="4">
        <v>0.61750000000000005</v>
      </c>
      <c r="L26" s="4">
        <v>14.420802040514074</v>
      </c>
      <c r="M26" s="4">
        <v>9.1206279620168846</v>
      </c>
    </row>
    <row r="27" spans="1:13">
      <c r="A27" s="4" t="s">
        <v>26</v>
      </c>
      <c r="B27" s="4">
        <v>4.4634848578621051</v>
      </c>
      <c r="C27" s="4">
        <v>0.952380952380949</v>
      </c>
      <c r="D27" s="4">
        <v>4.1427457296220842</v>
      </c>
      <c r="E27" s="4">
        <v>-5.1704558161972114E-3</v>
      </c>
      <c r="F27" s="4">
        <v>14.831774890789857</v>
      </c>
      <c r="G27" s="4">
        <v>1.1274999999999999</v>
      </c>
      <c r="H27" s="4">
        <v>2.5099999999999998</v>
      </c>
      <c r="I27" s="4">
        <v>0.73499999999999999</v>
      </c>
      <c r="J27" s="4">
        <v>15.080533775797436</v>
      </c>
      <c r="K27" s="4">
        <v>0.73499999999999999</v>
      </c>
      <c r="L27" s="4">
        <v>14.419429483302133</v>
      </c>
      <c r="M27" s="4">
        <v>9.0918197705058539</v>
      </c>
    </row>
    <row r="28" spans="1:13">
      <c r="A28" s="4" t="s">
        <v>27</v>
      </c>
      <c r="B28" s="4">
        <v>4.4634848578621051</v>
      </c>
      <c r="C28" s="4">
        <v>1.3135896823501358</v>
      </c>
      <c r="D28" s="4">
        <v>4.1423991091680072</v>
      </c>
      <c r="E28" s="4">
        <v>-2.5699870169557368E-2</v>
      </c>
      <c r="F28" s="4">
        <v>14.843781110479236</v>
      </c>
      <c r="G28" s="4">
        <v>0.99250000000000005</v>
      </c>
      <c r="H28" s="4">
        <v>2.4700000000000002</v>
      </c>
      <c r="I28" s="4">
        <v>0.95750000000000002</v>
      </c>
      <c r="J28" s="4">
        <v>15.088902143064923</v>
      </c>
      <c r="K28" s="4">
        <v>0.86499999999999999</v>
      </c>
      <c r="L28" s="4">
        <v>14.436262334760841</v>
      </c>
      <c r="M28" s="4">
        <v>9.1466045312728852</v>
      </c>
    </row>
    <row r="29" spans="1:13">
      <c r="A29" s="4" t="s">
        <v>28</v>
      </c>
      <c r="B29" s="4">
        <v>4.4570063530189019</v>
      </c>
      <c r="C29" s="4">
        <v>0.84865629420085575</v>
      </c>
      <c r="D29" s="4">
        <v>4.1375070799556388</v>
      </c>
      <c r="E29" s="4">
        <v>-1.6946586823734493E-2</v>
      </c>
      <c r="F29" s="4">
        <v>14.860078361538823</v>
      </c>
      <c r="G29" s="4">
        <v>0.77249999999999996</v>
      </c>
      <c r="H29" s="4">
        <v>2.2574999999999998</v>
      </c>
      <c r="I29" s="4">
        <v>0.9325</v>
      </c>
      <c r="J29" s="4">
        <v>15.094595472985183</v>
      </c>
      <c r="K29" s="4">
        <v>0.99250000000000005</v>
      </c>
      <c r="L29" s="4">
        <v>14.447819417860186</v>
      </c>
      <c r="M29" s="4">
        <v>9.1897246374314427</v>
      </c>
    </row>
    <row r="30" spans="1:13">
      <c r="A30" s="4" t="s">
        <v>29</v>
      </c>
      <c r="B30" s="4">
        <v>4.4735813181131148</v>
      </c>
      <c r="C30" s="4">
        <v>1.215521271622233</v>
      </c>
      <c r="D30" s="4">
        <v>4.1539581799635448</v>
      </c>
      <c r="E30" s="4">
        <v>-3.4010630968643971E-2</v>
      </c>
      <c r="F30" s="4">
        <v>14.877822191822609</v>
      </c>
      <c r="G30" s="4">
        <v>0.92249999999999999</v>
      </c>
      <c r="H30" s="4">
        <v>2.0049999999999999</v>
      </c>
      <c r="I30" s="4">
        <v>0.91</v>
      </c>
      <c r="J30" s="4">
        <v>15.106539113295298</v>
      </c>
      <c r="K30" s="4">
        <v>1.1125</v>
      </c>
      <c r="L30" s="4">
        <v>14.466179346632872</v>
      </c>
      <c r="M30" s="4">
        <v>9.2223983106626441</v>
      </c>
    </row>
    <row r="31" spans="1:13">
      <c r="A31" s="4" t="s">
        <v>30</v>
      </c>
      <c r="B31" s="4">
        <v>4.5129776393096961</v>
      </c>
      <c r="C31" s="4">
        <v>1.5704387990762125</v>
      </c>
      <c r="D31" s="4">
        <v>4.1955598469178428</v>
      </c>
      <c r="E31" s="4">
        <v>-4.172689675099852E-2</v>
      </c>
      <c r="F31" s="4">
        <v>14.891141625505046</v>
      </c>
      <c r="G31" s="4">
        <v>0.78</v>
      </c>
      <c r="H31" s="4">
        <v>1.845</v>
      </c>
      <c r="I31" s="4">
        <v>1.0024999999999999</v>
      </c>
      <c r="J31" s="4">
        <v>15.109525142964868</v>
      </c>
      <c r="K31" s="4">
        <v>1.2250000000000001</v>
      </c>
      <c r="L31" s="4">
        <v>14.483269703330468</v>
      </c>
      <c r="M31" s="4">
        <v>9.3651106186097337</v>
      </c>
    </row>
    <row r="32" spans="1:13">
      <c r="A32" s="4" t="s">
        <v>31</v>
      </c>
      <c r="B32" s="4">
        <v>4.479045812585194</v>
      </c>
      <c r="C32" s="4">
        <v>0.81855388813099061</v>
      </c>
      <c r="D32" s="4">
        <v>4.1611074902325251</v>
      </c>
      <c r="E32" s="4">
        <v>-4.4906411362479984E-2</v>
      </c>
      <c r="F32" s="4">
        <v>14.895302150733736</v>
      </c>
      <c r="G32" s="4">
        <v>0.88500000000000001</v>
      </c>
      <c r="H32" s="4">
        <v>1.825</v>
      </c>
      <c r="I32" s="4">
        <v>0.83250000000000002</v>
      </c>
      <c r="J32" s="4">
        <v>15.110415791895704</v>
      </c>
      <c r="K32" s="4">
        <v>1.3125</v>
      </c>
      <c r="L32" s="4">
        <v>14.490608312379866</v>
      </c>
      <c r="M32" s="4">
        <v>9.3047211611870573</v>
      </c>
    </row>
    <row r="33" spans="1:13">
      <c r="A33" s="4" t="s">
        <v>32</v>
      </c>
      <c r="B33" s="4">
        <v>4.4671681032784019</v>
      </c>
      <c r="C33" s="4">
        <v>1.274244474515096</v>
      </c>
      <c r="D33" s="4">
        <v>4.1437463724438945</v>
      </c>
      <c r="E33" s="4">
        <v>-2.0536436017225775E-2</v>
      </c>
      <c r="F33" s="4">
        <v>14.897973506000616</v>
      </c>
      <c r="G33" s="4">
        <v>1.0349999999999999</v>
      </c>
      <c r="H33" s="4">
        <v>1.8274999999999999</v>
      </c>
      <c r="I33" s="4">
        <v>0.48249999999999998</v>
      </c>
      <c r="J33" s="4">
        <v>15.11821269014019</v>
      </c>
      <c r="K33" s="4">
        <v>1.31</v>
      </c>
      <c r="L33" s="4">
        <v>14.49911026043373</v>
      </c>
      <c r="M33" s="4">
        <v>9.1933063674225419</v>
      </c>
    </row>
    <row r="34" spans="1:13">
      <c r="A34" s="4" t="s">
        <v>33</v>
      </c>
      <c r="B34" s="4">
        <v>4.4853835431697426</v>
      </c>
      <c r="C34" s="4">
        <v>2.0933080948669414</v>
      </c>
      <c r="D34" s="4">
        <v>4.157795759590508</v>
      </c>
      <c r="E34" s="4">
        <v>-1.1128423138231063E-3</v>
      </c>
      <c r="F34" s="4">
        <v>14.908871744529803</v>
      </c>
      <c r="G34" s="4">
        <v>1.0249999999999999</v>
      </c>
      <c r="H34" s="4">
        <v>1.86</v>
      </c>
      <c r="I34" s="4">
        <v>0.60499999999999998</v>
      </c>
      <c r="J34" s="4">
        <v>15.118830835790909</v>
      </c>
      <c r="K34" s="4">
        <v>1.3125</v>
      </c>
      <c r="L34" s="4">
        <v>14.502327573991883</v>
      </c>
      <c r="M34" s="4">
        <v>9.1947947169756485</v>
      </c>
    </row>
    <row r="35" spans="1:13">
      <c r="A35" s="4" t="s">
        <v>34</v>
      </c>
      <c r="B35" s="4">
        <v>4.4653281763563939</v>
      </c>
      <c r="C35" s="4">
        <v>0.65437888537465128</v>
      </c>
      <c r="D35" s="4">
        <v>4.1344674732405258</v>
      </c>
      <c r="E35" s="4">
        <v>-1.6227097735754734E-2</v>
      </c>
      <c r="F35" s="4">
        <v>14.919214666288358</v>
      </c>
      <c r="G35" s="4">
        <v>0.99250000000000005</v>
      </c>
      <c r="H35" s="4">
        <v>1.905</v>
      </c>
      <c r="I35" s="4">
        <v>0.66249999999999998</v>
      </c>
      <c r="J35" s="4">
        <v>15.126454829668253</v>
      </c>
      <c r="K35" s="4">
        <v>1.3125</v>
      </c>
      <c r="L35" s="4">
        <v>14.514169637560695</v>
      </c>
      <c r="M35" s="4">
        <v>9.1920751344922653</v>
      </c>
    </row>
    <row r="36" spans="1:13">
      <c r="A36" s="4" t="s">
        <v>35</v>
      </c>
      <c r="B36" s="4">
        <v>4.4708378321673639</v>
      </c>
      <c r="C36" s="4">
        <v>1.7661718496045031</v>
      </c>
      <c r="D36" s="4">
        <v>4.135958967532388</v>
      </c>
      <c r="E36" s="4">
        <v>-4.0037202959192941E-2</v>
      </c>
      <c r="F36" s="4">
        <v>14.924880607202006</v>
      </c>
      <c r="G36" s="4">
        <v>0.995</v>
      </c>
      <c r="H36" s="4">
        <v>1.925</v>
      </c>
      <c r="I36" s="4">
        <v>0.59</v>
      </c>
      <c r="J36" s="4">
        <v>15.133157969902051</v>
      </c>
      <c r="K36" s="4">
        <v>1.2675000000000001</v>
      </c>
      <c r="L36" s="4">
        <v>14.518077626737364</v>
      </c>
      <c r="M36" s="4">
        <v>9.2403160424452579</v>
      </c>
    </row>
    <row r="37" spans="1:13">
      <c r="A37" s="4" t="s">
        <v>36</v>
      </c>
      <c r="B37" s="4">
        <v>4.4653281763563939</v>
      </c>
      <c r="C37" s="4">
        <v>2.9280238500851707</v>
      </c>
      <c r="D37" s="4">
        <v>4.1308454591924937</v>
      </c>
      <c r="E37" s="4">
        <v>-6.8012834337542377E-2</v>
      </c>
      <c r="F37" s="4">
        <v>14.93261662593053</v>
      </c>
      <c r="G37" s="4">
        <v>0.95250000000000001</v>
      </c>
      <c r="H37" s="4">
        <v>1.9650000000000001</v>
      </c>
      <c r="I37" s="4">
        <v>0.99250000000000005</v>
      </c>
      <c r="J37" s="4">
        <v>15.136719581803225</v>
      </c>
      <c r="K37" s="4">
        <v>1.1225000000000001</v>
      </c>
      <c r="L37" s="4">
        <v>14.524651203866862</v>
      </c>
      <c r="M37" s="4">
        <v>9.2848995903024747</v>
      </c>
    </row>
    <row r="38" spans="1:13">
      <c r="A38" s="4" t="s">
        <v>37</v>
      </c>
      <c r="B38" s="4">
        <v>4.4495505868875584</v>
      </c>
      <c r="C38" s="4">
        <v>3.7964208130754074</v>
      </c>
      <c r="D38" s="4">
        <v>4.1155629314927236</v>
      </c>
      <c r="E38" s="4">
        <v>-7.0970157463079456E-2</v>
      </c>
      <c r="F38" s="4">
        <v>14.933644457322913</v>
      </c>
      <c r="G38" s="4">
        <v>0.97250000000000003</v>
      </c>
      <c r="H38" s="4">
        <v>1.9824999999999999</v>
      </c>
      <c r="I38" s="4">
        <v>1.0225</v>
      </c>
      <c r="J38" s="4">
        <v>15.12987246339288</v>
      </c>
      <c r="K38" s="4">
        <v>0.79249999999999998</v>
      </c>
      <c r="L38" s="4">
        <v>14.533660980669113</v>
      </c>
      <c r="M38" s="4">
        <v>9.303588162869044</v>
      </c>
    </row>
    <row r="39" spans="1:13">
      <c r="A39" s="4" t="s">
        <v>38</v>
      </c>
      <c r="B39" s="4">
        <v>4.4104421218776242</v>
      </c>
      <c r="C39" s="4">
        <v>2.9599362168626575</v>
      </c>
      <c r="D39" s="4">
        <v>4.0751199467117765</v>
      </c>
      <c r="E39" s="4">
        <v>-0.11207501673809846</v>
      </c>
      <c r="F39" s="4">
        <v>14.939521323050387</v>
      </c>
      <c r="G39" s="4">
        <v>1.2275</v>
      </c>
      <c r="H39" s="4">
        <v>1.9875</v>
      </c>
      <c r="I39" s="4">
        <v>1.0925</v>
      </c>
      <c r="J39" s="4">
        <v>15.134823416295454</v>
      </c>
      <c r="K39" s="4">
        <v>0.52</v>
      </c>
      <c r="L39" s="4">
        <v>14.541525359006378</v>
      </c>
      <c r="M39" s="4">
        <v>9.2839140622358904</v>
      </c>
    </row>
    <row r="40" spans="1:13">
      <c r="A40" s="4" t="s">
        <v>39</v>
      </c>
      <c r="B40" s="4">
        <v>4.4588616411206479</v>
      </c>
      <c r="C40" s="4">
        <v>-4.8107637208401837</v>
      </c>
      <c r="D40" s="4">
        <v>4.1230954490748646</v>
      </c>
      <c r="E40" s="4">
        <v>-9.362803436449664E-2</v>
      </c>
      <c r="F40" s="4">
        <v>14.93883841261786</v>
      </c>
      <c r="G40" s="4">
        <v>1.37</v>
      </c>
      <c r="H40" s="4">
        <v>2.125</v>
      </c>
      <c r="I40" s="4">
        <v>1.325</v>
      </c>
      <c r="J40" s="4">
        <v>15.130013492435024</v>
      </c>
      <c r="K40" s="4">
        <v>0.48499999999999999</v>
      </c>
      <c r="L40" s="4">
        <v>14.543032570926574</v>
      </c>
      <c r="M40" s="4">
        <v>9.3683201380341821</v>
      </c>
    </row>
    <row r="41" spans="1:13">
      <c r="A41" s="4" t="s">
        <v>40</v>
      </c>
      <c r="B41" s="4">
        <v>4.6851513040333019</v>
      </c>
      <c r="C41" s="4">
        <v>-2.2167988610941713</v>
      </c>
      <c r="D41" s="4">
        <v>4.3380452692600739</v>
      </c>
      <c r="E41" s="4">
        <v>0.11599238844966032</v>
      </c>
      <c r="F41" s="4">
        <v>14.919694924565565</v>
      </c>
      <c r="G41" s="4">
        <v>1.5449999999999999</v>
      </c>
      <c r="H41" s="4">
        <v>2.1775000000000002</v>
      </c>
      <c r="I41" s="4">
        <v>0.4</v>
      </c>
      <c r="J41" s="4">
        <v>15.10866114093626</v>
      </c>
      <c r="K41" s="4">
        <v>0.125</v>
      </c>
      <c r="L41" s="4">
        <v>14.506548880320048</v>
      </c>
      <c r="M41" s="4">
        <v>9.541984199759602</v>
      </c>
    </row>
    <row r="42" spans="1:13">
      <c r="A42" s="4" t="s">
        <v>41</v>
      </c>
      <c r="B42" s="4">
        <v>4.7425971036906853</v>
      </c>
      <c r="C42" s="4">
        <v>-0.76955074875207918</v>
      </c>
      <c r="D42" s="4">
        <v>4.3800838198499772</v>
      </c>
      <c r="E42" s="4">
        <v>0.16946775001381309</v>
      </c>
      <c r="F42" s="4">
        <v>14.880463483730082</v>
      </c>
      <c r="G42" s="4">
        <v>1.5425</v>
      </c>
      <c r="H42" s="4">
        <v>1.9975000000000001</v>
      </c>
      <c r="I42" s="4">
        <v>-0.01</v>
      </c>
      <c r="J42" s="4">
        <v>15.094706783527798</v>
      </c>
      <c r="K42" s="4">
        <v>4.4999999999999998E-2</v>
      </c>
      <c r="L42" s="4">
        <v>14.452068788450173</v>
      </c>
      <c r="M42" s="4">
        <v>9.4770917884753025</v>
      </c>
    </row>
    <row r="43" spans="1:13">
      <c r="A43" s="4" t="s">
        <v>42</v>
      </c>
      <c r="B43" s="4">
        <v>4.6604586914429298</v>
      </c>
      <c r="C43" s="4">
        <v>0.13623978201633413</v>
      </c>
      <c r="D43" s="4">
        <v>4.2802761813787429</v>
      </c>
      <c r="E43" s="4">
        <v>8.0156247270592992E-2</v>
      </c>
      <c r="F43" s="4">
        <v>14.87021993387048</v>
      </c>
      <c r="G43" s="4">
        <v>1.49</v>
      </c>
      <c r="H43" s="4">
        <v>1.4750000000000001</v>
      </c>
      <c r="I43" s="4">
        <v>-0.28749999999999998</v>
      </c>
      <c r="J43" s="4">
        <v>15.093356306827106</v>
      </c>
      <c r="K43" s="4">
        <v>4.4999999999999998E-2</v>
      </c>
      <c r="L43" s="4">
        <v>14.446197368933122</v>
      </c>
      <c r="M43" s="4">
        <v>9.3293503241000835</v>
      </c>
    </row>
    <row r="44" spans="1:13">
      <c r="A44" s="4" t="s">
        <v>43</v>
      </c>
      <c r="B44" s="4">
        <v>4.6829315472949888</v>
      </c>
      <c r="C44" s="4">
        <v>0.86865515436944651</v>
      </c>
      <c r="D44" s="4">
        <v>4.2859473576225851</v>
      </c>
      <c r="E44" s="4">
        <v>4.090921269657824E-2</v>
      </c>
      <c r="F44" s="4">
        <v>14.890774217345879</v>
      </c>
      <c r="G44" s="4">
        <v>1.2825</v>
      </c>
      <c r="H44" s="4">
        <v>1.2250000000000001</v>
      </c>
      <c r="I44" s="4">
        <v>-0.40500000000000003</v>
      </c>
      <c r="J44" s="4">
        <v>15.096617999468785</v>
      </c>
      <c r="K44" s="4">
        <v>3.7499999999999999E-2</v>
      </c>
      <c r="L44" s="4">
        <v>14.474315668067144</v>
      </c>
      <c r="M44" s="4">
        <v>9.4136271852368498</v>
      </c>
    </row>
    <row r="45" spans="1:13">
      <c r="A45" s="4" t="s">
        <v>44</v>
      </c>
      <c r="B45" s="4">
        <v>4.6490299956193075</v>
      </c>
      <c r="C45" s="4">
        <v>1.494085909939824</v>
      </c>
      <c r="D45" s="4">
        <v>4.2457632707868278</v>
      </c>
      <c r="E45" s="4">
        <v>9.9057167830241388E-3</v>
      </c>
      <c r="F45" s="4">
        <v>14.907418508531563</v>
      </c>
      <c r="G45" s="4">
        <v>0.99250000000000005</v>
      </c>
      <c r="H45" s="4">
        <v>1.23</v>
      </c>
      <c r="I45" s="4">
        <v>0.36</v>
      </c>
      <c r="J45" s="4">
        <v>15.106250334415405</v>
      </c>
      <c r="K45" s="4">
        <v>0.03</v>
      </c>
      <c r="L45" s="4">
        <v>14.493527252983416</v>
      </c>
      <c r="M45" s="4">
        <v>9.4990344644254456</v>
      </c>
    </row>
    <row r="46" spans="1:13">
      <c r="A46" s="4" t="s">
        <v>45</v>
      </c>
      <c r="B46" s="4">
        <v>4.6027653752099118</v>
      </c>
      <c r="C46" s="4">
        <v>1.6356573297894084</v>
      </c>
      <c r="D46" s="4">
        <v>4.1935762680858248</v>
      </c>
      <c r="E46" s="4">
        <v>1.944231873631033E-3</v>
      </c>
      <c r="F46" s="4">
        <v>14.92059228461714</v>
      </c>
      <c r="G46" s="4">
        <v>1.1875</v>
      </c>
      <c r="H46" s="4">
        <v>1.2275</v>
      </c>
      <c r="I46" s="4">
        <v>0.59</v>
      </c>
      <c r="J46" s="4">
        <v>15.110566438649894</v>
      </c>
      <c r="K46" s="4">
        <v>3.2500000000000001E-2</v>
      </c>
      <c r="L46" s="4">
        <v>14.501987119835576</v>
      </c>
      <c r="M46" s="4">
        <v>9.4581123730017911</v>
      </c>
    </row>
    <row r="47" spans="1:13">
      <c r="A47" s="4" t="s">
        <v>46</v>
      </c>
      <c r="B47" s="4">
        <v>4.6178990770241342</v>
      </c>
      <c r="C47" s="4">
        <v>1.0360088513377663</v>
      </c>
      <c r="D47" s="4">
        <v>4.2032490021509661</v>
      </c>
      <c r="E47" s="4">
        <v>5.8509195461173011E-3</v>
      </c>
      <c r="F47" s="4">
        <v>14.934033262236841</v>
      </c>
      <c r="G47" s="4">
        <v>0.99</v>
      </c>
      <c r="H47" s="4">
        <v>1.2350000000000001</v>
      </c>
      <c r="I47" s="4">
        <v>0.44</v>
      </c>
      <c r="J47" s="4">
        <v>15.120181274888781</v>
      </c>
      <c r="K47" s="4">
        <v>4.7500000000000001E-2</v>
      </c>
      <c r="L47" s="4">
        <v>14.514129588609572</v>
      </c>
      <c r="M47" s="4">
        <v>9.5014658275762311</v>
      </c>
    </row>
    <row r="48" spans="1:13">
      <c r="A48" s="4" t="s">
        <v>47</v>
      </c>
      <c r="B48" s="4">
        <v>4.6059705061588607</v>
      </c>
      <c r="C48" s="4">
        <v>1.8417122946739584</v>
      </c>
      <c r="D48" s="4">
        <v>4.1851079964154474</v>
      </c>
      <c r="E48" s="4">
        <v>1.8081858792319137E-2</v>
      </c>
      <c r="F48" s="4">
        <v>14.943296792463739</v>
      </c>
      <c r="G48" s="4">
        <v>0.91749999999999998</v>
      </c>
      <c r="H48" s="4">
        <v>1.2250000000000001</v>
      </c>
      <c r="I48" s="4">
        <v>0.29249999999999998</v>
      </c>
      <c r="J48" s="4">
        <v>15.126912985867103</v>
      </c>
      <c r="K48" s="4">
        <v>4.4999999999999998E-2</v>
      </c>
      <c r="L48" s="4">
        <v>14.524991181378256</v>
      </c>
      <c r="M48" s="4">
        <v>9.5547251206303958</v>
      </c>
    </row>
    <row r="49" spans="1:13">
      <c r="A49" s="4" t="s">
        <v>48</v>
      </c>
      <c r="B49" s="4">
        <v>4.5938979249245913</v>
      </c>
      <c r="C49" s="4">
        <v>2.8152492668621854</v>
      </c>
      <c r="D49" s="4">
        <v>4.1656611716363283</v>
      </c>
      <c r="E49" s="4">
        <v>-2.4716454186806E-2</v>
      </c>
      <c r="F49" s="4">
        <v>14.951012633748617</v>
      </c>
      <c r="G49" s="4">
        <v>1.06</v>
      </c>
      <c r="H49" s="4">
        <v>1.2175</v>
      </c>
      <c r="I49" s="4">
        <v>0.3175</v>
      </c>
      <c r="J49" s="4">
        <v>15.133191439904564</v>
      </c>
      <c r="K49" s="4">
        <v>4.4999999999999998E-2</v>
      </c>
      <c r="L49" s="4">
        <v>14.546037822099063</v>
      </c>
      <c r="M49" s="4">
        <v>9.5911607326311135</v>
      </c>
    </row>
    <row r="50" spans="1:13">
      <c r="A50" s="4" t="s">
        <v>49</v>
      </c>
      <c r="B50" s="4">
        <v>4.561809610373091</v>
      </c>
      <c r="C50" s="4">
        <v>2.452937820878498</v>
      </c>
      <c r="D50" s="4">
        <v>4.1302957935761242</v>
      </c>
      <c r="E50" s="4">
        <v>-6.5767799492279663E-2</v>
      </c>
      <c r="F50" s="4">
        <v>14.961372701324493</v>
      </c>
      <c r="G50" s="4">
        <v>0.86499999999999999</v>
      </c>
      <c r="H50" s="4">
        <v>1.21</v>
      </c>
      <c r="I50" s="4">
        <v>0.53500000000000003</v>
      </c>
      <c r="J50" s="4">
        <v>15.129321588024576</v>
      </c>
      <c r="K50" s="4">
        <v>3.7499999999999999E-2</v>
      </c>
      <c r="L50" s="4">
        <v>14.542278509038727</v>
      </c>
      <c r="M50" s="4">
        <v>9.5793537915647438</v>
      </c>
    </row>
    <row r="51" spans="1:13">
      <c r="A51" s="4" t="s">
        <v>50</v>
      </c>
      <c r="B51" s="4">
        <v>4.5508805398409002</v>
      </c>
      <c r="C51" s="4">
        <v>0.66815144766145806</v>
      </c>
      <c r="D51" s="4">
        <v>4.1197138075376998</v>
      </c>
      <c r="E51" s="4">
        <v>-9.6271450779664078E-2</v>
      </c>
      <c r="F51" s="4">
        <v>14.970053023627807</v>
      </c>
      <c r="G51" s="4">
        <v>0.82250000000000001</v>
      </c>
      <c r="H51" s="4">
        <v>1.2124999999999999</v>
      </c>
      <c r="I51" s="4">
        <v>0.85750000000000004</v>
      </c>
      <c r="J51" s="4">
        <v>15.136572824146549</v>
      </c>
      <c r="K51" s="4">
        <v>2.2499999999999999E-2</v>
      </c>
      <c r="L51" s="4">
        <v>14.561593324737004</v>
      </c>
      <c r="M51" s="4">
        <v>9.6010285393692882</v>
      </c>
    </row>
    <row r="52" spans="1:13">
      <c r="A52" s="4" t="s">
        <v>51</v>
      </c>
      <c r="B52" s="4">
        <v>4.6769879933941407</v>
      </c>
      <c r="C52" s="4">
        <v>-0.79277286135692737</v>
      </c>
      <c r="D52" s="4">
        <v>4.246787672188197</v>
      </c>
      <c r="E52" s="4">
        <v>-6.7886064511760227E-2</v>
      </c>
      <c r="F52" s="4">
        <v>14.984331410310491</v>
      </c>
      <c r="G52" s="4">
        <v>0.84</v>
      </c>
      <c r="H52" s="4">
        <v>1.2</v>
      </c>
      <c r="I52" s="4">
        <v>0.9375</v>
      </c>
      <c r="J52" s="4">
        <v>15.138672076184523</v>
      </c>
      <c r="K52" s="4">
        <v>0.02</v>
      </c>
      <c r="L52" s="4">
        <v>14.583738223865799</v>
      </c>
      <c r="M52" s="4">
        <v>9.7703423298318643</v>
      </c>
    </row>
    <row r="53" spans="1:13">
      <c r="A53" s="4" t="s">
        <v>52</v>
      </c>
      <c r="B53" s="4">
        <v>4.7185846505279949</v>
      </c>
      <c r="C53" s="4">
        <v>0.4645976584278122</v>
      </c>
      <c r="D53" s="4">
        <v>4.287863747746318</v>
      </c>
      <c r="E53" s="4">
        <v>-3.245405718425004E-2</v>
      </c>
      <c r="F53" s="4">
        <v>14.991769918599244</v>
      </c>
      <c r="G53" s="4">
        <v>0.875</v>
      </c>
      <c r="H53" s="4">
        <v>1.1975</v>
      </c>
      <c r="I53" s="4">
        <v>0.82250000000000001</v>
      </c>
      <c r="J53" s="4">
        <v>15.149873263092458</v>
      </c>
      <c r="K53" s="4">
        <v>1.7500000000000002E-2</v>
      </c>
      <c r="L53" s="4">
        <v>14.587325418472586</v>
      </c>
      <c r="M53" s="4">
        <v>9.8631899266317031</v>
      </c>
    </row>
    <row r="54" spans="1:13">
      <c r="A54" s="4" t="s">
        <v>53</v>
      </c>
      <c r="B54" s="4">
        <v>4.6296870327761761</v>
      </c>
      <c r="C54" s="4">
        <v>0.2404735479097253</v>
      </c>
      <c r="D54" s="4">
        <v>4.1963133126111059</v>
      </c>
      <c r="E54" s="4">
        <v>-5.9514127532407604E-2</v>
      </c>
      <c r="F54" s="4">
        <v>14.998510744126566</v>
      </c>
      <c r="G54" s="4">
        <v>0.97</v>
      </c>
      <c r="H54" s="4">
        <v>1.1950000000000001</v>
      </c>
      <c r="I54" s="4">
        <v>0.70250000000000001</v>
      </c>
      <c r="J54" s="4">
        <v>15.155433701902043</v>
      </c>
      <c r="K54" s="4">
        <v>2.5000000000000001E-2</v>
      </c>
      <c r="L54" s="4">
        <v>14.602295838454541</v>
      </c>
      <c r="M54" s="4">
        <v>9.8016500566157241</v>
      </c>
    </row>
    <row r="55" spans="1:13">
      <c r="A55" s="4" t="s">
        <v>54</v>
      </c>
      <c r="B55" s="4">
        <v>4.6947137159932488</v>
      </c>
      <c r="C55" s="4">
        <v>0.22144307067726299</v>
      </c>
      <c r="D55" s="4">
        <v>4.2564252491716159</v>
      </c>
      <c r="E55" s="4">
        <v>-1.4018278942840828E-2</v>
      </c>
      <c r="F55" s="4">
        <v>15.014296434659329</v>
      </c>
      <c r="G55" s="4">
        <v>0.96499999999999997</v>
      </c>
      <c r="H55" s="4">
        <v>1.1875</v>
      </c>
      <c r="I55" s="4">
        <v>0.47</v>
      </c>
      <c r="J55" s="4">
        <v>15.159464845781846</v>
      </c>
      <c r="K55" s="4">
        <v>3.7499999999999999E-2</v>
      </c>
      <c r="L55" s="4">
        <v>14.608948866534265</v>
      </c>
      <c r="M55" s="4">
        <v>9.9020523760093191</v>
      </c>
    </row>
    <row r="56" spans="1:13">
      <c r="A56" s="4" t="s">
        <v>55</v>
      </c>
      <c r="B56" s="4">
        <v>4.6382440667091558</v>
      </c>
      <c r="C56" s="4">
        <v>-0.1657153378751719</v>
      </c>
      <c r="D56" s="4">
        <v>4.1927867547686963</v>
      </c>
      <c r="E56" s="4">
        <v>-1.5892196742386018E-2</v>
      </c>
      <c r="F56" s="4">
        <v>15.016616862301893</v>
      </c>
      <c r="G56" s="4">
        <v>1.145</v>
      </c>
      <c r="H56" s="4">
        <v>1.1975</v>
      </c>
      <c r="I56" s="4">
        <v>0.42249999999999999</v>
      </c>
      <c r="J56" s="4">
        <v>15.165614111128697</v>
      </c>
      <c r="K56" s="4">
        <v>3.5000000000000003E-2</v>
      </c>
      <c r="L56" s="4">
        <v>14.61603636543745</v>
      </c>
      <c r="M56" s="4">
        <v>9.8480130750593027</v>
      </c>
    </row>
    <row r="57" spans="1:13">
      <c r="A57" s="4" t="s">
        <v>56</v>
      </c>
      <c r="B57" s="4">
        <v>4.6459601543750191</v>
      </c>
      <c r="C57" s="4">
        <v>-0.13832534120250539</v>
      </c>
      <c r="D57" s="4">
        <v>4.1949692609005167</v>
      </c>
      <c r="E57" s="4">
        <v>-2.5043425084693056E-2</v>
      </c>
      <c r="F57" s="4">
        <v>15.025511190127688</v>
      </c>
      <c r="G57" s="4">
        <v>1.0275000000000001</v>
      </c>
      <c r="H57" s="4">
        <v>1.2075</v>
      </c>
      <c r="I57" s="4">
        <v>0.47</v>
      </c>
      <c r="J57" s="4">
        <v>15.165769627085595</v>
      </c>
      <c r="K57" s="4">
        <v>0.04</v>
      </c>
      <c r="L57" s="4">
        <v>14.630019968327545</v>
      </c>
      <c r="M57" s="4">
        <v>9.8577773760221472</v>
      </c>
    </row>
    <row r="58" spans="1:13">
      <c r="A58" s="4" t="s">
        <v>57</v>
      </c>
      <c r="B58" s="4">
        <v>4.5938979249245913</v>
      </c>
      <c r="C58" s="4">
        <v>-0.19392372333549845</v>
      </c>
      <c r="D58" s="4">
        <v>4.1379402982837918</v>
      </c>
      <c r="E58" s="4">
        <v>-4.6813796300362483E-2</v>
      </c>
      <c r="F58" s="4">
        <v>15.03050704511282</v>
      </c>
      <c r="G58" s="4">
        <v>0.92</v>
      </c>
      <c r="H58" s="4">
        <v>1.1775</v>
      </c>
      <c r="I58" s="4">
        <v>0.42</v>
      </c>
      <c r="J58" s="4">
        <v>15.17253057638017</v>
      </c>
      <c r="K58" s="4">
        <v>3.5000000000000003E-2</v>
      </c>
      <c r="L58" s="4">
        <v>14.640887372306361</v>
      </c>
      <c r="M58" s="4">
        <v>9.8240899387075196</v>
      </c>
    </row>
    <row r="59" spans="1:13">
      <c r="A59" s="4" t="s">
        <v>58</v>
      </c>
      <c r="B59" s="4">
        <v>4.6589423909249659</v>
      </c>
      <c r="C59" s="4">
        <v>0.12953367875647714</v>
      </c>
      <c r="D59" s="4">
        <v>4.1953901680669317</v>
      </c>
      <c r="E59" s="4">
        <v>-4.0348159109962298E-2</v>
      </c>
      <c r="F59" s="4">
        <v>15.021679837022466</v>
      </c>
      <c r="G59" s="4">
        <v>1.1125</v>
      </c>
      <c r="H59" s="4">
        <v>1.0774999999999999</v>
      </c>
      <c r="I59" s="4">
        <v>0.34749999999999998</v>
      </c>
      <c r="J59" s="4">
        <v>15.176910098551145</v>
      </c>
      <c r="K59" s="4">
        <v>2.75E-2</v>
      </c>
      <c r="L59" s="4">
        <v>14.633888112122607</v>
      </c>
      <c r="M59" s="4">
        <v>9.8735485608421047</v>
      </c>
    </row>
    <row r="60" spans="1:13">
      <c r="A60" s="4" t="s">
        <v>59</v>
      </c>
      <c r="B60" s="4">
        <v>4.6459601543750191</v>
      </c>
      <c r="C60" s="4">
        <v>-0.1570874145259693</v>
      </c>
      <c r="D60" s="4">
        <v>4.1777369995234181</v>
      </c>
      <c r="E60" s="4">
        <v>-2.3018919180231915E-2</v>
      </c>
      <c r="F60" s="4">
        <v>15.032751600864273</v>
      </c>
      <c r="G60" s="4">
        <v>0.85750000000000004</v>
      </c>
      <c r="H60" s="4">
        <v>1.06</v>
      </c>
      <c r="I60" s="4">
        <v>0.38750000000000001</v>
      </c>
      <c r="J60" s="4">
        <v>15.187953175106417</v>
      </c>
      <c r="K60" s="4">
        <v>0.02</v>
      </c>
      <c r="L60" s="4">
        <v>14.640758660075171</v>
      </c>
      <c r="M60" s="4">
        <v>9.8854125722039647</v>
      </c>
    </row>
    <row r="61" spans="1:13">
      <c r="A61" s="4" t="s">
        <v>60</v>
      </c>
      <c r="B61" s="4">
        <v>4.6505613894867359</v>
      </c>
      <c r="C61" s="4">
        <v>0.9625173530772857</v>
      </c>
      <c r="D61" s="4">
        <v>4.1763248977593106</v>
      </c>
      <c r="E61" s="4">
        <v>-1.4797006306623362E-3</v>
      </c>
      <c r="F61" s="4">
        <v>15.035887698400728</v>
      </c>
      <c r="G61" s="4">
        <v>0.91249999999999998</v>
      </c>
      <c r="H61" s="4">
        <v>0.96250000000000002</v>
      </c>
      <c r="I61" s="4">
        <v>0.3075</v>
      </c>
      <c r="J61" s="4">
        <v>15.196553655301464</v>
      </c>
      <c r="K61" s="4">
        <v>0.02</v>
      </c>
      <c r="L61" s="4">
        <v>14.640177474326382</v>
      </c>
      <c r="M61" s="4">
        <v>9.9139082865703401</v>
      </c>
    </row>
    <row r="62" spans="1:13">
      <c r="A62" s="4" t="s">
        <v>61</v>
      </c>
      <c r="B62" s="4">
        <v>4.6513262078796576</v>
      </c>
      <c r="C62" s="4">
        <v>0.38500320836007962</v>
      </c>
      <c r="D62" s="4">
        <v>4.1702620563346171</v>
      </c>
      <c r="E62" s="4">
        <v>1.3195116476854278E-2</v>
      </c>
      <c r="F62" s="4">
        <v>15.039248705067802</v>
      </c>
      <c r="G62" s="4">
        <v>1.0375000000000001</v>
      </c>
      <c r="H62" s="4">
        <v>0.94750000000000001</v>
      </c>
      <c r="I62" s="4">
        <v>0.35</v>
      </c>
      <c r="J62" s="4">
        <v>15.191230456000991</v>
      </c>
      <c r="K62" s="4">
        <v>1.7500000000000002E-2</v>
      </c>
      <c r="L62" s="4">
        <v>14.646202956976998</v>
      </c>
      <c r="M62" s="4">
        <v>9.9320659182395552</v>
      </c>
    </row>
    <row r="63" spans="1:13">
      <c r="A63" s="4" t="s">
        <v>62</v>
      </c>
      <c r="B63" s="4">
        <v>4.6474962529873585</v>
      </c>
      <c r="C63" s="4">
        <v>-0.23742124006940202</v>
      </c>
      <c r="D63" s="4">
        <v>4.1626338271987384</v>
      </c>
      <c r="E63" s="4">
        <v>-2.1891826676129315E-3</v>
      </c>
      <c r="F63" s="4">
        <v>15.049464593014724</v>
      </c>
      <c r="G63" s="4">
        <v>0.89500000000000002</v>
      </c>
      <c r="H63" s="4">
        <v>0.92</v>
      </c>
      <c r="I63" s="4">
        <v>0.51249999999999996</v>
      </c>
      <c r="J63" s="4">
        <v>15.202454707925662</v>
      </c>
      <c r="K63" s="4">
        <v>2.2499999999999999E-2</v>
      </c>
      <c r="L63" s="4">
        <v>14.657662905591495</v>
      </c>
      <c r="M63" s="4">
        <v>9.957127632757329</v>
      </c>
    </row>
    <row r="64" spans="1:13">
      <c r="A64" s="4" t="s">
        <v>63</v>
      </c>
      <c r="B64" s="4">
        <v>4.6792209678984529</v>
      </c>
      <c r="C64" s="4">
        <v>-1.1441647597253968</v>
      </c>
      <c r="D64" s="4">
        <v>4.1885018646584857</v>
      </c>
      <c r="E64" s="4">
        <v>1.1137305051284713E-2</v>
      </c>
      <c r="F64" s="4">
        <v>15.054753729485334</v>
      </c>
      <c r="G64" s="4">
        <v>1.0349999999999999</v>
      </c>
      <c r="H64" s="4">
        <v>0.82250000000000001</v>
      </c>
      <c r="I64" s="4">
        <v>0.44500000000000001</v>
      </c>
      <c r="J64" s="4">
        <v>15.214573058361843</v>
      </c>
      <c r="K64" s="4">
        <v>2.2499999999999999E-2</v>
      </c>
      <c r="L64" s="4">
        <v>14.662554231905983</v>
      </c>
      <c r="M64" s="4">
        <v>9.9848437511637478</v>
      </c>
    </row>
    <row r="65" spans="1:13">
      <c r="A65" s="4" t="s">
        <v>64</v>
      </c>
      <c r="B65" s="65">
        <v>4.7687693964639513</v>
      </c>
      <c r="C65" s="65">
        <v>-8.5163595893611443E-3</v>
      </c>
      <c r="D65" s="65">
        <v>4.2707497219491657</v>
      </c>
      <c r="E65" s="65">
        <v>7.3965532156329908E-2</v>
      </c>
      <c r="F65" s="4">
        <v>15.061510282915357</v>
      </c>
      <c r="G65" s="65">
        <v>1.0449999999999999</v>
      </c>
      <c r="H65" s="4">
        <v>0.82250000000000001</v>
      </c>
      <c r="I65" s="65">
        <v>0.31</v>
      </c>
      <c r="J65" s="4">
        <v>15.220056098409048</v>
      </c>
      <c r="K65" s="65">
        <v>2.5000000000000001E-2</v>
      </c>
      <c r="L65" s="4">
        <v>14.667120936456474</v>
      </c>
      <c r="M65" s="4">
        <v>10.076638570631653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F24" sqref="F24"/>
    </sheetView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285156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1.85546875" bestFit="1" customWidth="1"/>
    <col min="11" max="11" width="11.42578125" bestFit="1" customWidth="1"/>
    <col min="12" max="12" width="24.42578125" bestFit="1" customWidth="1"/>
    <col min="13" max="13" width="14" bestFit="1" customWidth="1"/>
  </cols>
  <sheetData>
    <row r="1" spans="1:1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65"/>
      <c r="C65" s="65"/>
      <c r="D65" s="65"/>
      <c r="E65" s="65"/>
      <c r="F65" s="4"/>
      <c r="G65" s="65"/>
      <c r="H65" s="4"/>
      <c r="I65" s="65"/>
      <c r="J65" s="4"/>
      <c r="K65" s="65"/>
      <c r="L65" s="4"/>
      <c r="M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" sqref="S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Raw2ColsAtSource</vt:lpstr>
      <vt:lpstr>RawConvertedTo1Col</vt:lpstr>
      <vt:lpstr>1ColTransposed&amp;Cols&amp;FormusAdded</vt:lpstr>
      <vt:lpstr>ValuesReplacingFormulas</vt:lpstr>
      <vt:lpstr>ReorderedDataInputToReadpq</vt:lpstr>
      <vt:lpstr>ReorderedDataInputToReadpqpcap</vt:lpstr>
      <vt:lpstr>ReorderedDataInputToReadindpq</vt:lpstr>
      <vt:lpstr>ReorderedDataInputToReadpqFvNER</vt:lpstr>
    </vt:vector>
  </TitlesOfParts>
  <Company>University of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dcterms:created xsi:type="dcterms:W3CDTF">2015-07-24T08:08:34Z</dcterms:created>
  <dcterms:modified xsi:type="dcterms:W3CDTF">2015-10-12T16:41:50Z</dcterms:modified>
</cp:coreProperties>
</file>