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e\comp\"/>
    </mc:Choice>
  </mc:AlternateContent>
  <bookViews>
    <workbookView xWindow="480" yWindow="180" windowWidth="27795" windowHeight="12525" activeTab="1"/>
  </bookViews>
  <sheets>
    <sheet name="Raw2ColsAtSource" sheetId="1" r:id="rId1"/>
    <sheet name="RawConvertedTo1Col" sheetId="2" r:id="rId2"/>
    <sheet name="Raw1ColTransposed&amp;FormulasAdded" sheetId="3" r:id="rId3"/>
    <sheet name="ValuesReplacingFormulas" sheetId="4" r:id="rId4"/>
    <sheet name="ReorderedDataInputToReadpq" sheetId="5" r:id="rId5"/>
    <sheet name="ReorderedPCapitaDataInputToRead" sheetId="9" r:id="rId6"/>
  </sheets>
  <calcPr calcId="162913"/>
</workbook>
</file>

<file path=xl/calcChain.xml><?xml version="1.0" encoding="utf-8"?>
<calcChain xmlns="http://schemas.openxmlformats.org/spreadsheetml/2006/main">
  <c r="BN22" i="2" l="1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BR65" i="3" l="1"/>
  <c r="BR64" i="3"/>
  <c r="BR63" i="3"/>
  <c r="BR62" i="3"/>
  <c r="BR61" i="3"/>
  <c r="BR60" i="3"/>
  <c r="BR59" i="3"/>
  <c r="BR58" i="3"/>
  <c r="BR57" i="3"/>
  <c r="BR56" i="3"/>
  <c r="BR55" i="3"/>
  <c r="BR54" i="3"/>
  <c r="BR53" i="3"/>
  <c r="BR52" i="3"/>
  <c r="BR51" i="3"/>
  <c r="BR50" i="3"/>
  <c r="BR49" i="3"/>
  <c r="BR48" i="3"/>
  <c r="BR47" i="3"/>
  <c r="BR46" i="3"/>
  <c r="BR45" i="3"/>
  <c r="BR44" i="3"/>
  <c r="BR43" i="3"/>
  <c r="BR42" i="3"/>
  <c r="BR41" i="3"/>
  <c r="BR40" i="3"/>
  <c r="BR39" i="3"/>
  <c r="BR38" i="3"/>
  <c r="BR37" i="3"/>
  <c r="BR36" i="3"/>
  <c r="BR35" i="3"/>
  <c r="BR34" i="3"/>
  <c r="BR33" i="3"/>
  <c r="BR32" i="3"/>
  <c r="BR31" i="3"/>
  <c r="BR30" i="3"/>
  <c r="BR29" i="3"/>
  <c r="BR28" i="3"/>
  <c r="BR27" i="3"/>
  <c r="BR26" i="3"/>
  <c r="BR25" i="3"/>
  <c r="BR24" i="3"/>
  <c r="BR23" i="3"/>
  <c r="BR22" i="3"/>
  <c r="BR21" i="3"/>
  <c r="BR20" i="3"/>
  <c r="BR19" i="3"/>
  <c r="BR18" i="3"/>
  <c r="BR17" i="3"/>
  <c r="BR16" i="3"/>
  <c r="BR15" i="3"/>
  <c r="BR14" i="3"/>
  <c r="BR13" i="3"/>
  <c r="BR12" i="3"/>
  <c r="BR11" i="3"/>
  <c r="BR10" i="3"/>
  <c r="BR9" i="3"/>
  <c r="BR8" i="3"/>
  <c r="BR7" i="3"/>
  <c r="BR6" i="3"/>
  <c r="BR5" i="3"/>
  <c r="BR4" i="3"/>
  <c r="BR3" i="3"/>
  <c r="BR2" i="3"/>
  <c r="O6" i="3" l="1"/>
  <c r="X6" i="3"/>
  <c r="Z6" i="3"/>
  <c r="AC6" i="3"/>
  <c r="AD6" i="3"/>
  <c r="AE6" i="3"/>
  <c r="AF6" i="3"/>
  <c r="AO6" i="3"/>
  <c r="AS6" i="3"/>
  <c r="AU6" i="3"/>
  <c r="AW6" i="3"/>
  <c r="AX6" i="3"/>
  <c r="AY6" i="3"/>
  <c r="BQ6" i="3" s="1"/>
  <c r="AZ6" i="3"/>
  <c r="BK6" i="3"/>
  <c r="BO6" i="3"/>
  <c r="BP6" i="3"/>
  <c r="O7" i="3"/>
  <c r="X7" i="3"/>
  <c r="Z7" i="3"/>
  <c r="AC7" i="3"/>
  <c r="AD7" i="3"/>
  <c r="AE7" i="3"/>
  <c r="AF7" i="3"/>
  <c r="AO7" i="3"/>
  <c r="AS7" i="3"/>
  <c r="AU7" i="3"/>
  <c r="AW7" i="3"/>
  <c r="AX7" i="3"/>
  <c r="AY7" i="3"/>
  <c r="AZ7" i="3"/>
  <c r="BO7" i="3"/>
  <c r="BP7" i="3"/>
  <c r="BQ7" i="3"/>
  <c r="O8" i="3"/>
  <c r="X8" i="3"/>
  <c r="Z8" i="3"/>
  <c r="AC8" i="3"/>
  <c r="AD8" i="3"/>
  <c r="AE8" i="3"/>
  <c r="AF8" i="3"/>
  <c r="AO8" i="3"/>
  <c r="BG8" i="3" s="1"/>
  <c r="AS8" i="3"/>
  <c r="BK8" i="3" s="1"/>
  <c r="AU8" i="3"/>
  <c r="AW8" i="3"/>
  <c r="AX8" i="3"/>
  <c r="AY8" i="3"/>
  <c r="BQ8" i="3" s="1"/>
  <c r="AZ8" i="3"/>
  <c r="BO8" i="3"/>
  <c r="BP8" i="3"/>
  <c r="O9" i="3"/>
  <c r="X9" i="3"/>
  <c r="Z9" i="3"/>
  <c r="AC9" i="3"/>
  <c r="AD9" i="3"/>
  <c r="AE9" i="3"/>
  <c r="AF9" i="3"/>
  <c r="AO9" i="3"/>
  <c r="AS9" i="3"/>
  <c r="AU9" i="3"/>
  <c r="AW9" i="3"/>
  <c r="AX9" i="3"/>
  <c r="AY9" i="3"/>
  <c r="BQ9" i="3" s="1"/>
  <c r="AZ9" i="3"/>
  <c r="BM9" i="3"/>
  <c r="BO9" i="3"/>
  <c r="BP9" i="3"/>
  <c r="O10" i="3"/>
  <c r="X10" i="3"/>
  <c r="Z10" i="3"/>
  <c r="AC10" i="3"/>
  <c r="AD10" i="3"/>
  <c r="AE10" i="3"/>
  <c r="AF10" i="3"/>
  <c r="AO10" i="3"/>
  <c r="AS10" i="3"/>
  <c r="BK10" i="3" s="1"/>
  <c r="AU10" i="3"/>
  <c r="AW10" i="3"/>
  <c r="AX10" i="3"/>
  <c r="AY10" i="3"/>
  <c r="BQ10" i="3" s="1"/>
  <c r="AZ10" i="3"/>
  <c r="BG10" i="3"/>
  <c r="BO10" i="3"/>
  <c r="BP10" i="3"/>
  <c r="O11" i="3"/>
  <c r="X11" i="3"/>
  <c r="Z11" i="3"/>
  <c r="AC11" i="3"/>
  <c r="AD11" i="3"/>
  <c r="AE11" i="3"/>
  <c r="AF11" i="3"/>
  <c r="AO11" i="3"/>
  <c r="AS11" i="3"/>
  <c r="AU11" i="3"/>
  <c r="BM11" i="3" s="1"/>
  <c r="AW11" i="3"/>
  <c r="AX11" i="3"/>
  <c r="AY11" i="3"/>
  <c r="AZ11" i="3"/>
  <c r="BO11" i="3"/>
  <c r="BP11" i="3"/>
  <c r="BQ11" i="3"/>
  <c r="O12" i="3"/>
  <c r="X12" i="3"/>
  <c r="Z12" i="3"/>
  <c r="AC12" i="3"/>
  <c r="AD12" i="3"/>
  <c r="AE12" i="3"/>
  <c r="AF12" i="3"/>
  <c r="AO12" i="3"/>
  <c r="BG12" i="3" s="1"/>
  <c r="AS12" i="3"/>
  <c r="BK12" i="3" s="1"/>
  <c r="AU12" i="3"/>
  <c r="AW12" i="3"/>
  <c r="AX12" i="3"/>
  <c r="AY12" i="3"/>
  <c r="BQ12" i="3" s="1"/>
  <c r="AZ12" i="3"/>
  <c r="BO12" i="3"/>
  <c r="BP12" i="3"/>
  <c r="O13" i="3"/>
  <c r="X13" i="3"/>
  <c r="Z13" i="3"/>
  <c r="AC13" i="3"/>
  <c r="AD13" i="3"/>
  <c r="AE13" i="3"/>
  <c r="AF13" i="3"/>
  <c r="AO13" i="3"/>
  <c r="AS13" i="3"/>
  <c r="AU13" i="3"/>
  <c r="BM13" i="3" s="1"/>
  <c r="AW13" i="3"/>
  <c r="AX13" i="3"/>
  <c r="AY13" i="3"/>
  <c r="AZ13" i="3"/>
  <c r="BO13" i="3"/>
  <c r="BP13" i="3"/>
  <c r="BQ13" i="3"/>
  <c r="O14" i="3"/>
  <c r="X14" i="3"/>
  <c r="Z14" i="3"/>
  <c r="AC14" i="3"/>
  <c r="AD14" i="3"/>
  <c r="AE14" i="3"/>
  <c r="AF14" i="3"/>
  <c r="AO14" i="3"/>
  <c r="BG14" i="3" s="1"/>
  <c r="AS14" i="3"/>
  <c r="AU14" i="3"/>
  <c r="AW14" i="3"/>
  <c r="AX14" i="3"/>
  <c r="AY14" i="3"/>
  <c r="BQ14" i="3" s="1"/>
  <c r="AZ14" i="3"/>
  <c r="BO14" i="3"/>
  <c r="BP14" i="3"/>
  <c r="O15" i="3"/>
  <c r="X15" i="3"/>
  <c r="Z15" i="3"/>
  <c r="AC15" i="3"/>
  <c r="AD15" i="3"/>
  <c r="AE15" i="3"/>
  <c r="AF15" i="3"/>
  <c r="AO15" i="3"/>
  <c r="AS15" i="3"/>
  <c r="BK15" i="3" s="1"/>
  <c r="AU15" i="3"/>
  <c r="AW15" i="3"/>
  <c r="AX15" i="3"/>
  <c r="AY15" i="3"/>
  <c r="AZ15" i="3"/>
  <c r="BO15" i="3"/>
  <c r="BP15" i="3"/>
  <c r="BQ15" i="3"/>
  <c r="O16" i="3"/>
  <c r="X16" i="3"/>
  <c r="Z16" i="3"/>
  <c r="AC16" i="3"/>
  <c r="AD16" i="3"/>
  <c r="AE16" i="3"/>
  <c r="AF16" i="3"/>
  <c r="AO16" i="3"/>
  <c r="BG16" i="3" s="1"/>
  <c r="AS16" i="3"/>
  <c r="BK16" i="3" s="1"/>
  <c r="AU16" i="3"/>
  <c r="BM16" i="3" s="1"/>
  <c r="AW16" i="3"/>
  <c r="AX16" i="3"/>
  <c r="AY16" i="3"/>
  <c r="BQ16" i="3" s="1"/>
  <c r="AZ16" i="3"/>
  <c r="BO16" i="3"/>
  <c r="BP16" i="3"/>
  <c r="O17" i="3"/>
  <c r="X17" i="3"/>
  <c r="Z17" i="3"/>
  <c r="AC17" i="3"/>
  <c r="AD17" i="3"/>
  <c r="AE17" i="3"/>
  <c r="AF17" i="3"/>
  <c r="AO17" i="3"/>
  <c r="AS17" i="3"/>
  <c r="AU17" i="3"/>
  <c r="BM17" i="3" s="1"/>
  <c r="AW17" i="3"/>
  <c r="AX17" i="3"/>
  <c r="AY17" i="3"/>
  <c r="BQ17" i="3" s="1"/>
  <c r="AZ17" i="3"/>
  <c r="BO17" i="3"/>
  <c r="BP17" i="3"/>
  <c r="O18" i="3"/>
  <c r="X18" i="3"/>
  <c r="Z18" i="3"/>
  <c r="AC18" i="3"/>
  <c r="AD18" i="3"/>
  <c r="AE18" i="3"/>
  <c r="AF18" i="3"/>
  <c r="AO18" i="3"/>
  <c r="BG18" i="3" s="1"/>
  <c r="AS18" i="3"/>
  <c r="BK18" i="3" s="1"/>
  <c r="AU18" i="3"/>
  <c r="BM18" i="3" s="1"/>
  <c r="AW18" i="3"/>
  <c r="AX18" i="3"/>
  <c r="AY18" i="3"/>
  <c r="BQ18" i="3" s="1"/>
  <c r="AZ18" i="3"/>
  <c r="BO18" i="3"/>
  <c r="BP18" i="3"/>
  <c r="O19" i="3"/>
  <c r="X19" i="3"/>
  <c r="Z19" i="3"/>
  <c r="AC19" i="3"/>
  <c r="AD19" i="3"/>
  <c r="AE19" i="3"/>
  <c r="AF19" i="3"/>
  <c r="AO19" i="3"/>
  <c r="AS19" i="3"/>
  <c r="BK19" i="3" s="1"/>
  <c r="AU19" i="3"/>
  <c r="AW19" i="3"/>
  <c r="AX19" i="3"/>
  <c r="AY19" i="3"/>
  <c r="BQ19" i="3" s="1"/>
  <c r="AZ19" i="3"/>
  <c r="BO19" i="3"/>
  <c r="BP19" i="3"/>
  <c r="O20" i="3"/>
  <c r="X20" i="3"/>
  <c r="Z20" i="3"/>
  <c r="AC20" i="3"/>
  <c r="AD20" i="3"/>
  <c r="AE20" i="3"/>
  <c r="AF20" i="3"/>
  <c r="AO20" i="3"/>
  <c r="AS20" i="3"/>
  <c r="AU20" i="3"/>
  <c r="BM20" i="3" s="1"/>
  <c r="AW20" i="3"/>
  <c r="AX20" i="3"/>
  <c r="AY20" i="3"/>
  <c r="BQ20" i="3" s="1"/>
  <c r="AZ20" i="3"/>
  <c r="BO20" i="3"/>
  <c r="BP20" i="3"/>
  <c r="O21" i="3"/>
  <c r="X21" i="3"/>
  <c r="Z21" i="3"/>
  <c r="AC21" i="3"/>
  <c r="AD21" i="3"/>
  <c r="AE21" i="3"/>
  <c r="AF21" i="3"/>
  <c r="AO21" i="3"/>
  <c r="BG21" i="3" s="1"/>
  <c r="AS21" i="3"/>
  <c r="BK21" i="3" s="1"/>
  <c r="AU21" i="3"/>
  <c r="AW21" i="3"/>
  <c r="AX21" i="3"/>
  <c r="AY21" i="3"/>
  <c r="BQ21" i="3" s="1"/>
  <c r="AZ21" i="3"/>
  <c r="BO21" i="3"/>
  <c r="BP21" i="3"/>
  <c r="O22" i="3"/>
  <c r="X22" i="3"/>
  <c r="Z22" i="3"/>
  <c r="AC22" i="3"/>
  <c r="AD22" i="3"/>
  <c r="AE22" i="3"/>
  <c r="AF22" i="3"/>
  <c r="AO22" i="3"/>
  <c r="AS22" i="3"/>
  <c r="AU22" i="3"/>
  <c r="AW22" i="3"/>
  <c r="AX22" i="3"/>
  <c r="AY22" i="3"/>
  <c r="BQ22" i="3" s="1"/>
  <c r="AZ22" i="3"/>
  <c r="BM22" i="3"/>
  <c r="BO22" i="3"/>
  <c r="BP22" i="3"/>
  <c r="O23" i="3"/>
  <c r="X23" i="3"/>
  <c r="Z23" i="3"/>
  <c r="AC23" i="3"/>
  <c r="AD23" i="3"/>
  <c r="AE23" i="3"/>
  <c r="AF23" i="3"/>
  <c r="AO23" i="3"/>
  <c r="BG23" i="3" s="1"/>
  <c r="AS23" i="3"/>
  <c r="AU23" i="3"/>
  <c r="AW23" i="3"/>
  <c r="AX23" i="3"/>
  <c r="AY23" i="3"/>
  <c r="BQ23" i="3" s="1"/>
  <c r="AZ23" i="3"/>
  <c r="BO23" i="3"/>
  <c r="BP23" i="3"/>
  <c r="O24" i="3"/>
  <c r="X24" i="3"/>
  <c r="Z24" i="3"/>
  <c r="AC24" i="3"/>
  <c r="AD24" i="3"/>
  <c r="AE24" i="3"/>
  <c r="AF24" i="3"/>
  <c r="AO24" i="3"/>
  <c r="AS24" i="3"/>
  <c r="AU24" i="3"/>
  <c r="AW24" i="3"/>
  <c r="AX24" i="3"/>
  <c r="AY24" i="3"/>
  <c r="BQ24" i="3" s="1"/>
  <c r="AZ24" i="3"/>
  <c r="BO24" i="3"/>
  <c r="BP24" i="3"/>
  <c r="O25" i="3"/>
  <c r="X25" i="3"/>
  <c r="Z25" i="3"/>
  <c r="AC25" i="3"/>
  <c r="AD25" i="3"/>
  <c r="AE25" i="3"/>
  <c r="AF25" i="3"/>
  <c r="AO25" i="3"/>
  <c r="BG25" i="3" s="1"/>
  <c r="AS25" i="3"/>
  <c r="BK25" i="3" s="1"/>
  <c r="AU25" i="3"/>
  <c r="AW25" i="3"/>
  <c r="AX25" i="3"/>
  <c r="AY25" i="3"/>
  <c r="BQ25" i="3" s="1"/>
  <c r="AZ25" i="3"/>
  <c r="BO25" i="3"/>
  <c r="BP25" i="3"/>
  <c r="O26" i="3"/>
  <c r="U26" i="3"/>
  <c r="X26" i="3"/>
  <c r="Z26" i="3"/>
  <c r="AA26" i="3" s="1"/>
  <c r="AC26" i="3"/>
  <c r="AD26" i="3"/>
  <c r="AE26" i="3"/>
  <c r="AF26" i="3"/>
  <c r="AO26" i="3"/>
  <c r="BG26" i="3" s="1"/>
  <c r="AS26" i="3"/>
  <c r="BK26" i="3" s="1"/>
  <c r="AU26" i="3"/>
  <c r="AW26" i="3"/>
  <c r="AX26" i="3"/>
  <c r="AY26" i="3"/>
  <c r="BQ26" i="3" s="1"/>
  <c r="AZ26" i="3"/>
  <c r="BO26" i="3"/>
  <c r="BP26" i="3"/>
  <c r="O27" i="3"/>
  <c r="U27" i="3"/>
  <c r="X27" i="3"/>
  <c r="Z27" i="3"/>
  <c r="AA27" i="3" s="1"/>
  <c r="AC27" i="3"/>
  <c r="AD27" i="3"/>
  <c r="AE27" i="3"/>
  <c r="AF27" i="3"/>
  <c r="AO27" i="3"/>
  <c r="AS27" i="3"/>
  <c r="AT27" i="3"/>
  <c r="AU27" i="3"/>
  <c r="AW27" i="3"/>
  <c r="AX27" i="3"/>
  <c r="AY27" i="3"/>
  <c r="BQ27" i="3" s="1"/>
  <c r="AZ27" i="3"/>
  <c r="BG27" i="3"/>
  <c r="BK27" i="3"/>
  <c r="BO27" i="3"/>
  <c r="BP27" i="3"/>
  <c r="O28" i="3"/>
  <c r="U28" i="3"/>
  <c r="X28" i="3"/>
  <c r="Z28" i="3"/>
  <c r="AA28" i="3" s="1"/>
  <c r="AC28" i="3"/>
  <c r="AD28" i="3"/>
  <c r="AE28" i="3"/>
  <c r="AF28" i="3"/>
  <c r="AO28" i="3"/>
  <c r="BG28" i="3" s="1"/>
  <c r="AS28" i="3"/>
  <c r="BK28" i="3" s="1"/>
  <c r="BL28" i="3" s="1"/>
  <c r="AT28" i="3"/>
  <c r="AU28" i="3"/>
  <c r="AW28" i="3"/>
  <c r="AX28" i="3"/>
  <c r="AY28" i="3"/>
  <c r="BQ28" i="3" s="1"/>
  <c r="AZ28" i="3"/>
  <c r="BO28" i="3"/>
  <c r="BP28" i="3"/>
  <c r="O29" i="3"/>
  <c r="U29" i="3"/>
  <c r="X29" i="3"/>
  <c r="Z29" i="3"/>
  <c r="AC29" i="3"/>
  <c r="AD29" i="3"/>
  <c r="AE29" i="3"/>
  <c r="AF29" i="3"/>
  <c r="AO29" i="3"/>
  <c r="AS29" i="3"/>
  <c r="AT29" i="3"/>
  <c r="AU29" i="3"/>
  <c r="AW29" i="3"/>
  <c r="AX29" i="3"/>
  <c r="AY29" i="3"/>
  <c r="BQ29" i="3" s="1"/>
  <c r="AZ29" i="3"/>
  <c r="BG29" i="3"/>
  <c r="BK29" i="3"/>
  <c r="BO29" i="3"/>
  <c r="BP29" i="3"/>
  <c r="O30" i="3"/>
  <c r="U30" i="3"/>
  <c r="X30" i="3"/>
  <c r="Z30" i="3"/>
  <c r="AA30" i="3" s="1"/>
  <c r="AC30" i="3"/>
  <c r="AD30" i="3"/>
  <c r="AE30" i="3"/>
  <c r="AF30" i="3"/>
  <c r="AO30" i="3"/>
  <c r="BG30" i="3" s="1"/>
  <c r="AS30" i="3"/>
  <c r="AU30" i="3"/>
  <c r="AW30" i="3"/>
  <c r="AX30" i="3"/>
  <c r="AY30" i="3"/>
  <c r="BQ30" i="3" s="1"/>
  <c r="AZ30" i="3"/>
  <c r="BO30" i="3"/>
  <c r="BP30" i="3"/>
  <c r="O31" i="3"/>
  <c r="U31" i="3"/>
  <c r="X31" i="3"/>
  <c r="Z31" i="3"/>
  <c r="AA31" i="3" s="1"/>
  <c r="AC31" i="3"/>
  <c r="AD31" i="3"/>
  <c r="AE31" i="3"/>
  <c r="AF31" i="3"/>
  <c r="AO31" i="3"/>
  <c r="BG31" i="3" s="1"/>
  <c r="AS31" i="3"/>
  <c r="BK31" i="3" s="1"/>
  <c r="AU31" i="3"/>
  <c r="AW31" i="3"/>
  <c r="AX31" i="3"/>
  <c r="AY31" i="3"/>
  <c r="BQ31" i="3" s="1"/>
  <c r="AZ31" i="3"/>
  <c r="BO31" i="3"/>
  <c r="BP31" i="3"/>
  <c r="O32" i="3"/>
  <c r="U32" i="3"/>
  <c r="X32" i="3"/>
  <c r="Z32" i="3"/>
  <c r="AC32" i="3"/>
  <c r="AD32" i="3"/>
  <c r="AE32" i="3"/>
  <c r="AF32" i="3"/>
  <c r="AO32" i="3"/>
  <c r="BG32" i="3" s="1"/>
  <c r="AS32" i="3"/>
  <c r="AU32" i="3"/>
  <c r="AW32" i="3"/>
  <c r="AX32" i="3"/>
  <c r="AY32" i="3"/>
  <c r="BQ32" i="3" s="1"/>
  <c r="AZ32" i="3"/>
  <c r="BK32" i="3"/>
  <c r="BO32" i="3"/>
  <c r="BP32" i="3"/>
  <c r="O33" i="3"/>
  <c r="U33" i="3"/>
  <c r="X33" i="3"/>
  <c r="Z33" i="3"/>
  <c r="AC33" i="3"/>
  <c r="AD33" i="3"/>
  <c r="AE33" i="3"/>
  <c r="AF33" i="3"/>
  <c r="AO33" i="3"/>
  <c r="BG33" i="3" s="1"/>
  <c r="AS33" i="3"/>
  <c r="AT33" i="3" s="1"/>
  <c r="AU33" i="3"/>
  <c r="AW33" i="3"/>
  <c r="AX33" i="3"/>
  <c r="AY33" i="3"/>
  <c r="BQ33" i="3" s="1"/>
  <c r="AZ33" i="3"/>
  <c r="BO33" i="3"/>
  <c r="BP33" i="3"/>
  <c r="O34" i="3"/>
  <c r="U34" i="3"/>
  <c r="X34" i="3"/>
  <c r="Z34" i="3"/>
  <c r="AA34" i="3" s="1"/>
  <c r="AC34" i="3"/>
  <c r="AD34" i="3"/>
  <c r="AE34" i="3"/>
  <c r="AF34" i="3"/>
  <c r="AO34" i="3"/>
  <c r="BG34" i="3" s="1"/>
  <c r="AS34" i="3"/>
  <c r="AU34" i="3"/>
  <c r="BM34" i="3" s="1"/>
  <c r="AW34" i="3"/>
  <c r="AX34" i="3"/>
  <c r="AY34" i="3"/>
  <c r="BQ34" i="3" s="1"/>
  <c r="AZ34" i="3"/>
  <c r="BO34" i="3"/>
  <c r="BP34" i="3"/>
  <c r="O35" i="3"/>
  <c r="U35" i="3"/>
  <c r="X35" i="3"/>
  <c r="Z35" i="3"/>
  <c r="AA35" i="3"/>
  <c r="AC35" i="3"/>
  <c r="AD35" i="3"/>
  <c r="AE35" i="3"/>
  <c r="AF35" i="3"/>
  <c r="AO35" i="3"/>
  <c r="AS35" i="3"/>
  <c r="AU35" i="3"/>
  <c r="BM35" i="3" s="1"/>
  <c r="AW35" i="3"/>
  <c r="AX35" i="3"/>
  <c r="AY35" i="3"/>
  <c r="BQ35" i="3" s="1"/>
  <c r="AZ35" i="3"/>
  <c r="BO35" i="3"/>
  <c r="BP35" i="3"/>
  <c r="O36" i="3"/>
  <c r="U36" i="3"/>
  <c r="X36" i="3"/>
  <c r="Z36" i="3"/>
  <c r="AA36" i="3" s="1"/>
  <c r="AC36" i="3"/>
  <c r="AD36" i="3"/>
  <c r="AE36" i="3"/>
  <c r="AF36" i="3"/>
  <c r="AO36" i="3"/>
  <c r="AS36" i="3"/>
  <c r="AU36" i="3"/>
  <c r="BM36" i="3" s="1"/>
  <c r="AV36" i="3"/>
  <c r="AW36" i="3"/>
  <c r="AX36" i="3"/>
  <c r="AY36" i="3"/>
  <c r="BQ36" i="3" s="1"/>
  <c r="AZ36" i="3"/>
  <c r="BO36" i="3"/>
  <c r="BP36" i="3"/>
  <c r="O37" i="3"/>
  <c r="U37" i="3"/>
  <c r="X37" i="3"/>
  <c r="Z37" i="3"/>
  <c r="AA37" i="3" s="1"/>
  <c r="AC37" i="3"/>
  <c r="AD37" i="3"/>
  <c r="AE37" i="3"/>
  <c r="AF37" i="3"/>
  <c r="AO37" i="3"/>
  <c r="AS37" i="3"/>
  <c r="AU37" i="3"/>
  <c r="BM37" i="3" s="1"/>
  <c r="AW37" i="3"/>
  <c r="AX37" i="3"/>
  <c r="AY37" i="3"/>
  <c r="AZ37" i="3"/>
  <c r="BO37" i="3"/>
  <c r="BP37" i="3"/>
  <c r="BQ37" i="3"/>
  <c r="O38" i="3"/>
  <c r="U38" i="3"/>
  <c r="X38" i="3"/>
  <c r="Z38" i="3"/>
  <c r="AA38" i="3" s="1"/>
  <c r="AC38" i="3"/>
  <c r="AD38" i="3"/>
  <c r="AE38" i="3"/>
  <c r="AF38" i="3"/>
  <c r="AO38" i="3"/>
  <c r="AS38" i="3"/>
  <c r="AU38" i="3"/>
  <c r="AW38" i="3"/>
  <c r="AX38" i="3"/>
  <c r="AY38" i="3"/>
  <c r="BQ38" i="3" s="1"/>
  <c r="AZ38" i="3"/>
  <c r="BO38" i="3"/>
  <c r="BP38" i="3"/>
  <c r="O39" i="3"/>
  <c r="U39" i="3"/>
  <c r="X39" i="3"/>
  <c r="Z39" i="3"/>
  <c r="AA39" i="3" s="1"/>
  <c r="AC39" i="3"/>
  <c r="AD39" i="3"/>
  <c r="AE39" i="3"/>
  <c r="AF39" i="3"/>
  <c r="AO39" i="3"/>
  <c r="AS39" i="3"/>
  <c r="AU39" i="3"/>
  <c r="AW39" i="3"/>
  <c r="AX39" i="3"/>
  <c r="AY39" i="3"/>
  <c r="BQ39" i="3" s="1"/>
  <c r="AZ39" i="3"/>
  <c r="BO39" i="3"/>
  <c r="BP39" i="3"/>
  <c r="O40" i="3"/>
  <c r="U40" i="3"/>
  <c r="X40" i="3"/>
  <c r="Z40" i="3"/>
  <c r="AA40" i="3" s="1"/>
  <c r="AC40" i="3"/>
  <c r="AD40" i="3"/>
  <c r="AE40" i="3"/>
  <c r="AF40" i="3"/>
  <c r="AO40" i="3"/>
  <c r="AS40" i="3"/>
  <c r="AU40" i="3"/>
  <c r="AW40" i="3"/>
  <c r="AX40" i="3"/>
  <c r="AY40" i="3"/>
  <c r="BQ40" i="3" s="1"/>
  <c r="AZ40" i="3"/>
  <c r="BM40" i="3"/>
  <c r="BO40" i="3"/>
  <c r="BP40" i="3"/>
  <c r="O41" i="3"/>
  <c r="U41" i="3"/>
  <c r="X41" i="3"/>
  <c r="Z41" i="3"/>
  <c r="AA41" i="3"/>
  <c r="AC41" i="3"/>
  <c r="AD41" i="3"/>
  <c r="AE41" i="3"/>
  <c r="AF41" i="3"/>
  <c r="AO41" i="3"/>
  <c r="AS41" i="3"/>
  <c r="AU41" i="3"/>
  <c r="AV41" i="3"/>
  <c r="AW41" i="3"/>
  <c r="AX41" i="3"/>
  <c r="AY41" i="3"/>
  <c r="AZ41" i="3"/>
  <c r="BM41" i="3"/>
  <c r="BN41" i="3" s="1"/>
  <c r="BO41" i="3"/>
  <c r="BP41" i="3"/>
  <c r="BQ41" i="3"/>
  <c r="O42" i="3"/>
  <c r="U42" i="3"/>
  <c r="X42" i="3"/>
  <c r="Z42" i="3"/>
  <c r="AA42" i="3" s="1"/>
  <c r="AC42" i="3"/>
  <c r="AD42" i="3"/>
  <c r="AE42" i="3"/>
  <c r="AF42" i="3"/>
  <c r="AO42" i="3"/>
  <c r="AS42" i="3"/>
  <c r="AU42" i="3"/>
  <c r="BM42" i="3" s="1"/>
  <c r="AV42" i="3"/>
  <c r="AW42" i="3"/>
  <c r="AX42" i="3"/>
  <c r="AY42" i="3"/>
  <c r="BQ42" i="3" s="1"/>
  <c r="AZ42" i="3"/>
  <c r="BO42" i="3"/>
  <c r="BP42" i="3"/>
  <c r="O43" i="3"/>
  <c r="U43" i="3"/>
  <c r="X43" i="3"/>
  <c r="Z43" i="3"/>
  <c r="AA43" i="3"/>
  <c r="AC43" i="3"/>
  <c r="AD43" i="3"/>
  <c r="AE43" i="3"/>
  <c r="AF43" i="3"/>
  <c r="AO43" i="3"/>
  <c r="AS43" i="3"/>
  <c r="AU43" i="3"/>
  <c r="BM43" i="3" s="1"/>
  <c r="AV43" i="3"/>
  <c r="AW43" i="3"/>
  <c r="AX43" i="3"/>
  <c r="AY43" i="3"/>
  <c r="BQ43" i="3" s="1"/>
  <c r="AZ43" i="3"/>
  <c r="BO43" i="3"/>
  <c r="BP43" i="3"/>
  <c r="O44" i="3"/>
  <c r="U44" i="3"/>
  <c r="X44" i="3"/>
  <c r="Z44" i="3"/>
  <c r="AA44" i="3" s="1"/>
  <c r="AC44" i="3"/>
  <c r="AD44" i="3"/>
  <c r="AE44" i="3"/>
  <c r="AF44" i="3"/>
  <c r="AO44" i="3"/>
  <c r="AS44" i="3"/>
  <c r="AU44" i="3"/>
  <c r="BM44" i="3" s="1"/>
  <c r="AW44" i="3"/>
  <c r="AX44" i="3"/>
  <c r="AY44" i="3"/>
  <c r="BQ44" i="3" s="1"/>
  <c r="AZ44" i="3"/>
  <c r="BO44" i="3"/>
  <c r="BP44" i="3"/>
  <c r="O45" i="3"/>
  <c r="U45" i="3"/>
  <c r="X45" i="3"/>
  <c r="Z45" i="3"/>
  <c r="AA45" i="3" s="1"/>
  <c r="AC45" i="3"/>
  <c r="AD45" i="3"/>
  <c r="AE45" i="3"/>
  <c r="AF45" i="3"/>
  <c r="AO45" i="3"/>
  <c r="AS45" i="3"/>
  <c r="AU45" i="3"/>
  <c r="BM45" i="3" s="1"/>
  <c r="AW45" i="3"/>
  <c r="AX45" i="3"/>
  <c r="AY45" i="3"/>
  <c r="AZ45" i="3"/>
  <c r="BO45" i="3"/>
  <c r="BP45" i="3"/>
  <c r="BQ45" i="3"/>
  <c r="O46" i="3"/>
  <c r="U46" i="3"/>
  <c r="X46" i="3"/>
  <c r="Z46" i="3"/>
  <c r="AA46" i="3" s="1"/>
  <c r="AC46" i="3"/>
  <c r="AD46" i="3"/>
  <c r="AE46" i="3"/>
  <c r="AF46" i="3"/>
  <c r="AO46" i="3"/>
  <c r="AS46" i="3"/>
  <c r="AU46" i="3"/>
  <c r="AW46" i="3"/>
  <c r="AX46" i="3"/>
  <c r="AY46" i="3"/>
  <c r="BQ46" i="3" s="1"/>
  <c r="AZ46" i="3"/>
  <c r="BO46" i="3"/>
  <c r="BP46" i="3"/>
  <c r="O47" i="3"/>
  <c r="U47" i="3"/>
  <c r="X47" i="3"/>
  <c r="Z47" i="3"/>
  <c r="AA47" i="3"/>
  <c r="AC47" i="3"/>
  <c r="AD47" i="3"/>
  <c r="AE47" i="3"/>
  <c r="AF47" i="3"/>
  <c r="AO47" i="3"/>
  <c r="AS47" i="3"/>
  <c r="AU47" i="3"/>
  <c r="BM47" i="3" s="1"/>
  <c r="AW47" i="3"/>
  <c r="AX47" i="3"/>
  <c r="AY47" i="3"/>
  <c r="BQ47" i="3" s="1"/>
  <c r="AZ47" i="3"/>
  <c r="BO47" i="3"/>
  <c r="BP47" i="3"/>
  <c r="O48" i="3"/>
  <c r="U48" i="3"/>
  <c r="X48" i="3"/>
  <c r="Z48" i="3"/>
  <c r="AA48" i="3" s="1"/>
  <c r="AC48" i="3"/>
  <c r="AD48" i="3"/>
  <c r="AE48" i="3"/>
  <c r="AF48" i="3"/>
  <c r="AO48" i="3"/>
  <c r="AS48" i="3"/>
  <c r="AU48" i="3"/>
  <c r="AW48" i="3"/>
  <c r="AX48" i="3"/>
  <c r="AY48" i="3"/>
  <c r="BQ48" i="3" s="1"/>
  <c r="AZ48" i="3"/>
  <c r="BO48" i="3"/>
  <c r="BP48" i="3"/>
  <c r="O49" i="3"/>
  <c r="U49" i="3"/>
  <c r="X49" i="3"/>
  <c r="Z49" i="3"/>
  <c r="AA49" i="3" s="1"/>
  <c r="AC49" i="3"/>
  <c r="AD49" i="3"/>
  <c r="AE49" i="3"/>
  <c r="AF49" i="3"/>
  <c r="AO49" i="3"/>
  <c r="AS49" i="3"/>
  <c r="AU49" i="3"/>
  <c r="AW49" i="3"/>
  <c r="AX49" i="3"/>
  <c r="AY49" i="3"/>
  <c r="BQ49" i="3" s="1"/>
  <c r="AZ49" i="3"/>
  <c r="BO49" i="3"/>
  <c r="BP49" i="3"/>
  <c r="O50" i="3"/>
  <c r="U50" i="3"/>
  <c r="X50" i="3"/>
  <c r="Z50" i="3"/>
  <c r="AA50" i="3"/>
  <c r="AC50" i="3"/>
  <c r="AD50" i="3"/>
  <c r="AE50" i="3"/>
  <c r="AF50" i="3"/>
  <c r="AO50" i="3"/>
  <c r="AS50" i="3"/>
  <c r="AU50" i="3"/>
  <c r="AW50" i="3"/>
  <c r="AX50" i="3"/>
  <c r="AY50" i="3"/>
  <c r="BQ50" i="3" s="1"/>
  <c r="AZ50" i="3"/>
  <c r="BO50" i="3"/>
  <c r="BP50" i="3"/>
  <c r="O51" i="3"/>
  <c r="U51" i="3"/>
  <c r="X51" i="3"/>
  <c r="Z51" i="3"/>
  <c r="AA51" i="3" s="1"/>
  <c r="AC51" i="3"/>
  <c r="AD51" i="3"/>
  <c r="AE51" i="3"/>
  <c r="AF51" i="3"/>
  <c r="AO51" i="3"/>
  <c r="AS51" i="3"/>
  <c r="AU51" i="3"/>
  <c r="AW51" i="3"/>
  <c r="AX51" i="3"/>
  <c r="AY51" i="3"/>
  <c r="BQ51" i="3" s="1"/>
  <c r="AZ51" i="3"/>
  <c r="BO51" i="3"/>
  <c r="BP51" i="3"/>
  <c r="O52" i="3"/>
  <c r="U52" i="3"/>
  <c r="X52" i="3"/>
  <c r="Z52" i="3"/>
  <c r="AA52" i="3" s="1"/>
  <c r="AC52" i="3"/>
  <c r="AD52" i="3"/>
  <c r="AE52" i="3"/>
  <c r="AF52" i="3"/>
  <c r="AO52" i="3"/>
  <c r="AS52" i="3"/>
  <c r="AU52" i="3"/>
  <c r="AW52" i="3"/>
  <c r="AX52" i="3"/>
  <c r="AY52" i="3"/>
  <c r="BQ52" i="3" s="1"/>
  <c r="AZ52" i="3"/>
  <c r="BO52" i="3"/>
  <c r="BP52" i="3"/>
  <c r="O53" i="3"/>
  <c r="U53" i="3"/>
  <c r="X53" i="3"/>
  <c r="Z53" i="3"/>
  <c r="AA53" i="3" s="1"/>
  <c r="AC53" i="3"/>
  <c r="AD53" i="3"/>
  <c r="AE53" i="3"/>
  <c r="AF53" i="3"/>
  <c r="AO53" i="3"/>
  <c r="AS53" i="3"/>
  <c r="AU53" i="3"/>
  <c r="AW53" i="3"/>
  <c r="AX53" i="3"/>
  <c r="AY53" i="3"/>
  <c r="BQ53" i="3" s="1"/>
  <c r="AZ53" i="3"/>
  <c r="BO53" i="3"/>
  <c r="BP53" i="3"/>
  <c r="O54" i="3"/>
  <c r="U54" i="3"/>
  <c r="X54" i="3"/>
  <c r="Z54" i="3"/>
  <c r="AA54" i="3" s="1"/>
  <c r="AC54" i="3"/>
  <c r="AD54" i="3"/>
  <c r="AE54" i="3"/>
  <c r="AF54" i="3"/>
  <c r="AO54" i="3"/>
  <c r="AS54" i="3"/>
  <c r="AU54" i="3"/>
  <c r="BM54" i="3" s="1"/>
  <c r="AW54" i="3"/>
  <c r="AX54" i="3"/>
  <c r="AY54" i="3"/>
  <c r="BQ54" i="3" s="1"/>
  <c r="AZ54" i="3"/>
  <c r="BO54" i="3"/>
  <c r="BP54" i="3"/>
  <c r="O55" i="3"/>
  <c r="U55" i="3"/>
  <c r="X55" i="3"/>
  <c r="Z55" i="3"/>
  <c r="AC55" i="3"/>
  <c r="AD55" i="3"/>
  <c r="AE55" i="3"/>
  <c r="AF55" i="3"/>
  <c r="AO55" i="3"/>
  <c r="AS55" i="3"/>
  <c r="BK55" i="3" s="1"/>
  <c r="AU55" i="3"/>
  <c r="BM55" i="3" s="1"/>
  <c r="AW55" i="3"/>
  <c r="AX55" i="3"/>
  <c r="AY55" i="3"/>
  <c r="BQ55" i="3" s="1"/>
  <c r="AZ55" i="3"/>
  <c r="BO55" i="3"/>
  <c r="BP55" i="3"/>
  <c r="O56" i="3"/>
  <c r="U56" i="3"/>
  <c r="X56" i="3"/>
  <c r="Z56" i="3"/>
  <c r="AC56" i="3"/>
  <c r="AD56" i="3"/>
  <c r="AE56" i="3"/>
  <c r="AF56" i="3"/>
  <c r="AO56" i="3"/>
  <c r="AS56" i="3"/>
  <c r="AU56" i="3"/>
  <c r="BM56" i="3" s="1"/>
  <c r="AW56" i="3"/>
  <c r="AX56" i="3"/>
  <c r="AY56" i="3"/>
  <c r="BQ56" i="3" s="1"/>
  <c r="AZ56" i="3"/>
  <c r="BO56" i="3"/>
  <c r="BP56" i="3"/>
  <c r="O57" i="3"/>
  <c r="U57" i="3"/>
  <c r="X57" i="3"/>
  <c r="Z57" i="3"/>
  <c r="AC57" i="3"/>
  <c r="AD57" i="3"/>
  <c r="AE57" i="3"/>
  <c r="AF57" i="3"/>
  <c r="AO57" i="3"/>
  <c r="AS57" i="3"/>
  <c r="BK57" i="3" s="1"/>
  <c r="AU57" i="3"/>
  <c r="BM57" i="3" s="1"/>
  <c r="AW57" i="3"/>
  <c r="AX57" i="3"/>
  <c r="AY57" i="3"/>
  <c r="BQ57" i="3" s="1"/>
  <c r="AZ57" i="3"/>
  <c r="BO57" i="3"/>
  <c r="BP57" i="3"/>
  <c r="O58" i="3"/>
  <c r="U58" i="3"/>
  <c r="X58" i="3"/>
  <c r="Z58" i="3"/>
  <c r="AC58" i="3"/>
  <c r="AD58" i="3"/>
  <c r="AE58" i="3"/>
  <c r="AF58" i="3"/>
  <c r="AO58" i="3"/>
  <c r="AS58" i="3"/>
  <c r="BK58" i="3" s="1"/>
  <c r="AU58" i="3"/>
  <c r="AW58" i="3"/>
  <c r="AX58" i="3"/>
  <c r="AY58" i="3"/>
  <c r="BQ58" i="3" s="1"/>
  <c r="AZ58" i="3"/>
  <c r="BO58" i="3"/>
  <c r="BP58" i="3"/>
  <c r="O59" i="3"/>
  <c r="U59" i="3"/>
  <c r="X59" i="3"/>
  <c r="Z59" i="3"/>
  <c r="AC59" i="3"/>
  <c r="AD59" i="3"/>
  <c r="AE59" i="3"/>
  <c r="AF59" i="3"/>
  <c r="AO59" i="3"/>
  <c r="AS59" i="3"/>
  <c r="BK59" i="3" s="1"/>
  <c r="AU59" i="3"/>
  <c r="BM59" i="3" s="1"/>
  <c r="AW59" i="3"/>
  <c r="AX59" i="3"/>
  <c r="AY59" i="3"/>
  <c r="AZ59" i="3"/>
  <c r="BO59" i="3"/>
  <c r="BP59" i="3"/>
  <c r="BQ59" i="3"/>
  <c r="O60" i="3"/>
  <c r="U60" i="3"/>
  <c r="X60" i="3"/>
  <c r="Z60" i="3"/>
  <c r="AC60" i="3"/>
  <c r="AD60" i="3"/>
  <c r="AE60" i="3"/>
  <c r="AF60" i="3"/>
  <c r="AO60" i="3"/>
  <c r="AS60" i="3"/>
  <c r="BK60" i="3" s="1"/>
  <c r="AU60" i="3"/>
  <c r="BM60" i="3" s="1"/>
  <c r="AW60" i="3"/>
  <c r="AX60" i="3"/>
  <c r="AY60" i="3"/>
  <c r="BQ60" i="3" s="1"/>
  <c r="AZ60" i="3"/>
  <c r="BO60" i="3"/>
  <c r="BP60" i="3"/>
  <c r="O61" i="3"/>
  <c r="U61" i="3"/>
  <c r="X61" i="3"/>
  <c r="Z61" i="3"/>
  <c r="AC61" i="3"/>
  <c r="AD61" i="3"/>
  <c r="AE61" i="3"/>
  <c r="AF61" i="3"/>
  <c r="AO61" i="3"/>
  <c r="AS61" i="3"/>
  <c r="BK61" i="3" s="1"/>
  <c r="AU61" i="3"/>
  <c r="AW61" i="3"/>
  <c r="AX61" i="3"/>
  <c r="AY61" i="3"/>
  <c r="BQ61" i="3" s="1"/>
  <c r="AZ61" i="3"/>
  <c r="BM61" i="3"/>
  <c r="BN61" i="3"/>
  <c r="BO61" i="3"/>
  <c r="BP61" i="3"/>
  <c r="O62" i="3"/>
  <c r="U62" i="3"/>
  <c r="X62" i="3"/>
  <c r="Z62" i="3"/>
  <c r="AC62" i="3"/>
  <c r="AD62" i="3"/>
  <c r="AE62" i="3"/>
  <c r="AF62" i="3"/>
  <c r="AO62" i="3"/>
  <c r="AS62" i="3"/>
  <c r="AU62" i="3"/>
  <c r="AW62" i="3"/>
  <c r="AX62" i="3"/>
  <c r="AY62" i="3"/>
  <c r="BQ62" i="3" s="1"/>
  <c r="AZ62" i="3"/>
  <c r="BO62" i="3"/>
  <c r="BP62" i="3"/>
  <c r="O63" i="3"/>
  <c r="U63" i="3"/>
  <c r="X63" i="3"/>
  <c r="Z63" i="3"/>
  <c r="AC63" i="3"/>
  <c r="AD63" i="3"/>
  <c r="AE63" i="3"/>
  <c r="AF63" i="3"/>
  <c r="AO63" i="3"/>
  <c r="AS63" i="3"/>
  <c r="BK63" i="3" s="1"/>
  <c r="AU63" i="3"/>
  <c r="AW63" i="3"/>
  <c r="AX63" i="3"/>
  <c r="AY63" i="3"/>
  <c r="BQ63" i="3" s="1"/>
  <c r="AZ63" i="3"/>
  <c r="BM63" i="3"/>
  <c r="BO63" i="3"/>
  <c r="BP63" i="3"/>
  <c r="O64" i="3"/>
  <c r="U64" i="3"/>
  <c r="X64" i="3"/>
  <c r="Z64" i="3"/>
  <c r="AC64" i="3"/>
  <c r="AD64" i="3"/>
  <c r="AE64" i="3"/>
  <c r="AF64" i="3"/>
  <c r="AO64" i="3"/>
  <c r="AS64" i="3"/>
  <c r="AU64" i="3"/>
  <c r="BM64" i="3" s="1"/>
  <c r="AW64" i="3"/>
  <c r="AX64" i="3"/>
  <c r="AY64" i="3"/>
  <c r="BQ64" i="3" s="1"/>
  <c r="AZ64" i="3"/>
  <c r="BO64" i="3"/>
  <c r="BP64" i="3"/>
  <c r="O65" i="3"/>
  <c r="U65" i="3"/>
  <c r="X65" i="3"/>
  <c r="Z65" i="3"/>
  <c r="AA65" i="3" s="1"/>
  <c r="AC65" i="3"/>
  <c r="AD65" i="3"/>
  <c r="AE65" i="3"/>
  <c r="AF65" i="3"/>
  <c r="AO65" i="3"/>
  <c r="BG65" i="3" s="1"/>
  <c r="AS65" i="3"/>
  <c r="BK65" i="3" s="1"/>
  <c r="AU65" i="3"/>
  <c r="BM65" i="3" s="1"/>
  <c r="AW65" i="3"/>
  <c r="AX65" i="3"/>
  <c r="AY65" i="3"/>
  <c r="BQ65" i="3" s="1"/>
  <c r="AZ65" i="3"/>
  <c r="BO65" i="3"/>
  <c r="BP65" i="3"/>
  <c r="X66" i="3"/>
  <c r="Z66" i="3"/>
  <c r="O5" i="3"/>
  <c r="X5" i="3"/>
  <c r="Z5" i="3"/>
  <c r="AC5" i="3"/>
  <c r="AD5" i="3"/>
  <c r="AE5" i="3"/>
  <c r="AF5" i="3"/>
  <c r="AO5" i="3"/>
  <c r="AS5" i="3"/>
  <c r="BK5" i="3" s="1"/>
  <c r="AU5" i="3"/>
  <c r="AW5" i="3"/>
  <c r="AX5" i="3"/>
  <c r="AY5" i="3"/>
  <c r="AZ5" i="3"/>
  <c r="AV35" i="3" l="1"/>
  <c r="AT34" i="3"/>
  <c r="BK33" i="3"/>
  <c r="BL27" i="3"/>
  <c r="AT12" i="3"/>
  <c r="AV11" i="3"/>
  <c r="AT8" i="3"/>
  <c r="BN55" i="3"/>
  <c r="BN45" i="3"/>
  <c r="AT6" i="3"/>
  <c r="AV60" i="3"/>
  <c r="AV44" i="3"/>
  <c r="AV37" i="3"/>
  <c r="AT32" i="3"/>
  <c r="BN17" i="3"/>
  <c r="AV65" i="3"/>
  <c r="AV56" i="3"/>
  <c r="AT58" i="3"/>
  <c r="BN56" i="3"/>
  <c r="AT26" i="3"/>
  <c r="AV13" i="3"/>
  <c r="AT10" i="3"/>
  <c r="AV9" i="3"/>
  <c r="AT61" i="3"/>
  <c r="BL58" i="3"/>
  <c r="AV57" i="3"/>
  <c r="AV55" i="3"/>
  <c r="AT52" i="3"/>
  <c r="AT50" i="3"/>
  <c r="AV45" i="3"/>
  <c r="BL6" i="3"/>
  <c r="BK64" i="3"/>
  <c r="BL64" i="3" s="1"/>
  <c r="AT64" i="3"/>
  <c r="BM46" i="3"/>
  <c r="BN47" i="3" s="1"/>
  <c r="AV46" i="3"/>
  <c r="BK17" i="3"/>
  <c r="BL18" i="3" s="1"/>
  <c r="AT17" i="3"/>
  <c r="BM7" i="3"/>
  <c r="AV7" i="3"/>
  <c r="AT65" i="3"/>
  <c r="AV62" i="3"/>
  <c r="BM62" i="3"/>
  <c r="BN62" i="3" s="1"/>
  <c r="AV47" i="3"/>
  <c r="BN43" i="3"/>
  <c r="BM15" i="3"/>
  <c r="AV16" i="3"/>
  <c r="BN64" i="3"/>
  <c r="AV63" i="3"/>
  <c r="AV64" i="3"/>
  <c r="BN60" i="3"/>
  <c r="AT59" i="3"/>
  <c r="BN57" i="3"/>
  <c r="AT23" i="3"/>
  <c r="BL59" i="3"/>
  <c r="BN37" i="3"/>
  <c r="AV22" i="3"/>
  <c r="BL16" i="3"/>
  <c r="AT16" i="3"/>
  <c r="BK62" i="3"/>
  <c r="BL62" i="3" s="1"/>
  <c r="AT62" i="3"/>
  <c r="AT63" i="3"/>
  <c r="AV39" i="3"/>
  <c r="BM39" i="3"/>
  <c r="BN39" i="3" s="1"/>
  <c r="AV40" i="3"/>
  <c r="AV14" i="3"/>
  <c r="BM14" i="3"/>
  <c r="BK54" i="3"/>
  <c r="BL55" i="3" s="1"/>
  <c r="AT54" i="3"/>
  <c r="AV38" i="3"/>
  <c r="BM38" i="3"/>
  <c r="BN38" i="3" s="1"/>
  <c r="BK56" i="3"/>
  <c r="BL56" i="3" s="1"/>
  <c r="AT56" i="3"/>
  <c r="AT57" i="3"/>
  <c r="AT55" i="3"/>
  <c r="AV49" i="3"/>
  <c r="BM49" i="3"/>
  <c r="BN35" i="3"/>
  <c r="AT30" i="3"/>
  <c r="AT31" i="3"/>
  <c r="AV24" i="3"/>
  <c r="BM24" i="3"/>
  <c r="BK23" i="3"/>
  <c r="AV58" i="3"/>
  <c r="BM58" i="3"/>
  <c r="AV59" i="3"/>
  <c r="AV48" i="3"/>
  <c r="BM48" i="3"/>
  <c r="BN48" i="3" s="1"/>
  <c r="BK30" i="3"/>
  <c r="BL30" i="3" s="1"/>
  <c r="AV19" i="3"/>
  <c r="BM19" i="3"/>
  <c r="BN19" i="3" s="1"/>
  <c r="AV20" i="3"/>
  <c r="BN65" i="3"/>
  <c r="AV61" i="3"/>
  <c r="AT60" i="3"/>
  <c r="AT53" i="3"/>
  <c r="AT51" i="3"/>
  <c r="AV15" i="3"/>
  <c r="BG6" i="3"/>
  <c r="BL60" i="3"/>
  <c r="BL26" i="3"/>
  <c r="AT18" i="3"/>
  <c r="BN16" i="3"/>
  <c r="AA61" i="3"/>
  <c r="AA57" i="3"/>
  <c r="BG53" i="3"/>
  <c r="AV52" i="3"/>
  <c r="BM52" i="3"/>
  <c r="AV50" i="3"/>
  <c r="BM50" i="3"/>
  <c r="AA56" i="3"/>
  <c r="AA63" i="3"/>
  <c r="AA59" i="3"/>
  <c r="AA55" i="3"/>
  <c r="BG54" i="3"/>
  <c r="AV53" i="3"/>
  <c r="BM53" i="3"/>
  <c r="AV54" i="3"/>
  <c r="BG52" i="3"/>
  <c r="AV51" i="3"/>
  <c r="BM51" i="3"/>
  <c r="BG50" i="3"/>
  <c r="BG51" i="3"/>
  <c r="AA60" i="3"/>
  <c r="AA64" i="3"/>
  <c r="AA62" i="3"/>
  <c r="BL61" i="3"/>
  <c r="AA58" i="3"/>
  <c r="AV33" i="3"/>
  <c r="BM33" i="3"/>
  <c r="AA33" i="3"/>
  <c r="AA24" i="3"/>
  <c r="AT49" i="3"/>
  <c r="BK49" i="3"/>
  <c r="AT45" i="3"/>
  <c r="BK45" i="3"/>
  <c r="AT43" i="3"/>
  <c r="BK43" i="3"/>
  <c r="BG42" i="3"/>
  <c r="AT41" i="3"/>
  <c r="BK41" i="3"/>
  <c r="AT37" i="3"/>
  <c r="BK37" i="3"/>
  <c r="BG36" i="3"/>
  <c r="AV29" i="3"/>
  <c r="BM29" i="3"/>
  <c r="AA29" i="3"/>
  <c r="AA25" i="3"/>
  <c r="BG15" i="3"/>
  <c r="BN46" i="3"/>
  <c r="BN44" i="3"/>
  <c r="BN42" i="3"/>
  <c r="BN36" i="3"/>
  <c r="AV30" i="3"/>
  <c r="BM30" i="3"/>
  <c r="AV25" i="3"/>
  <c r="BM25" i="3"/>
  <c r="BN25" i="3" s="1"/>
  <c r="BG22" i="3"/>
  <c r="AT20" i="3"/>
  <c r="BK20" i="3"/>
  <c r="BL20" i="3" s="1"/>
  <c r="AT21" i="3"/>
  <c r="BG48" i="3"/>
  <c r="AT47" i="3"/>
  <c r="BK47" i="3"/>
  <c r="BG46" i="3"/>
  <c r="BG44" i="3"/>
  <c r="BG40" i="3"/>
  <c r="AT39" i="3"/>
  <c r="BK39" i="3"/>
  <c r="BL39" i="3" s="1"/>
  <c r="BG38" i="3"/>
  <c r="AT35" i="3"/>
  <c r="BK35" i="3"/>
  <c r="BG64" i="3"/>
  <c r="BG63" i="3"/>
  <c r="BG62" i="3"/>
  <c r="BG61" i="3"/>
  <c r="BG60" i="3"/>
  <c r="BG59" i="3"/>
  <c r="BG58" i="3"/>
  <c r="BG57" i="3"/>
  <c r="BG56" i="3"/>
  <c r="BG55" i="3"/>
  <c r="BK53" i="3"/>
  <c r="BK52" i="3"/>
  <c r="BK51" i="3"/>
  <c r="BK50" i="3"/>
  <c r="BG49" i="3"/>
  <c r="AT48" i="3"/>
  <c r="BK48" i="3"/>
  <c r="BG47" i="3"/>
  <c r="AT46" i="3"/>
  <c r="BK46" i="3"/>
  <c r="BG45" i="3"/>
  <c r="AT44" i="3"/>
  <c r="BK44" i="3"/>
  <c r="BG43" i="3"/>
  <c r="AT42" i="3"/>
  <c r="BK42" i="3"/>
  <c r="BG41" i="3"/>
  <c r="AT40" i="3"/>
  <c r="BK40" i="3"/>
  <c r="BG39" i="3"/>
  <c r="AT38" i="3"/>
  <c r="BK38" i="3"/>
  <c r="BG37" i="3"/>
  <c r="AT36" i="3"/>
  <c r="BK36" i="3"/>
  <c r="BG35" i="3"/>
  <c r="BK34" i="3"/>
  <c r="BL32" i="3"/>
  <c r="AA32" i="3"/>
  <c r="AV26" i="3"/>
  <c r="BM26" i="3"/>
  <c r="AT24" i="3"/>
  <c r="BK24" i="3"/>
  <c r="BL25" i="3" s="1"/>
  <c r="AT25" i="3"/>
  <c r="AV21" i="3"/>
  <c r="BM21" i="3"/>
  <c r="BN21" i="3" s="1"/>
  <c r="AV34" i="3"/>
  <c r="AV32" i="3"/>
  <c r="BM32" i="3"/>
  <c r="AV28" i="3"/>
  <c r="BM28" i="3"/>
  <c r="BG19" i="3"/>
  <c r="AT14" i="3"/>
  <c r="BK14" i="3"/>
  <c r="BG13" i="3"/>
  <c r="BG9" i="3"/>
  <c r="BL33" i="3"/>
  <c r="AV31" i="3"/>
  <c r="BM31" i="3"/>
  <c r="BL29" i="3"/>
  <c r="AV27" i="3"/>
  <c r="BM27" i="3"/>
  <c r="U25" i="3"/>
  <c r="BG24" i="3"/>
  <c r="AV23" i="3"/>
  <c r="BM23" i="3"/>
  <c r="BN23" i="3" s="1"/>
  <c r="AT22" i="3"/>
  <c r="BK22" i="3"/>
  <c r="BL22" i="3" s="1"/>
  <c r="BL21" i="3"/>
  <c r="BG20" i="3"/>
  <c r="AT19" i="3"/>
  <c r="AV18" i="3"/>
  <c r="AT15" i="3"/>
  <c r="AV12" i="3"/>
  <c r="BM12" i="3"/>
  <c r="BN12" i="3" s="1"/>
  <c r="AV8" i="3"/>
  <c r="BM8" i="3"/>
  <c r="BL19" i="3"/>
  <c r="BN18" i="3"/>
  <c r="AV17" i="3"/>
  <c r="BG17" i="3"/>
  <c r="AT11" i="3"/>
  <c r="BK11" i="3"/>
  <c r="BL11" i="3" s="1"/>
  <c r="AT7" i="3"/>
  <c r="BK7" i="3"/>
  <c r="BL7" i="3" s="1"/>
  <c r="AT13" i="3"/>
  <c r="BK13" i="3"/>
  <c r="BL13" i="3" s="1"/>
  <c r="BG11" i="3"/>
  <c r="AV10" i="3"/>
  <c r="BM10" i="3"/>
  <c r="BN10" i="3" s="1"/>
  <c r="AT9" i="3"/>
  <c r="BK9" i="3"/>
  <c r="BL9" i="3" s="1"/>
  <c r="BG7" i="3"/>
  <c r="AV6" i="3"/>
  <c r="BM6" i="3"/>
  <c r="BG5" i="3"/>
  <c r="BM5" i="3"/>
  <c r="Z4" i="3"/>
  <c r="Z3" i="3"/>
  <c r="Z2" i="3"/>
  <c r="BN31" i="3" l="1"/>
  <c r="BN22" i="3"/>
  <c r="BL23" i="3"/>
  <c r="BL34" i="3"/>
  <c r="BL51" i="3"/>
  <c r="BN33" i="3"/>
  <c r="BN50" i="3"/>
  <c r="BN8" i="3"/>
  <c r="BL17" i="3"/>
  <c r="BL63" i="3"/>
  <c r="BN11" i="3"/>
  <c r="BL44" i="3"/>
  <c r="BL45" i="3"/>
  <c r="BL57" i="3"/>
  <c r="BL42" i="3"/>
  <c r="BL37" i="3"/>
  <c r="BL65" i="3"/>
  <c r="BN63" i="3"/>
  <c r="BN58" i="3"/>
  <c r="BN59" i="3"/>
  <c r="BN27" i="3"/>
  <c r="BL14" i="3"/>
  <c r="BN28" i="3"/>
  <c r="BL52" i="3"/>
  <c r="BL35" i="3"/>
  <c r="BL47" i="3"/>
  <c r="BN14" i="3"/>
  <c r="BN15" i="3"/>
  <c r="BN6" i="3"/>
  <c r="BL24" i="3"/>
  <c r="BL54" i="3"/>
  <c r="BN40" i="3"/>
  <c r="BN29" i="3"/>
  <c r="BL31" i="3"/>
  <c r="BL50" i="3"/>
  <c r="BN20" i="3"/>
  <c r="BN49" i="3"/>
  <c r="BN53" i="3"/>
  <c r="BN54" i="3"/>
  <c r="BL12" i="3"/>
  <c r="BN9" i="3"/>
  <c r="BN26" i="3"/>
  <c r="BL36" i="3"/>
  <c r="BL38" i="3"/>
  <c r="BL40" i="3"/>
  <c r="BL46" i="3"/>
  <c r="BL48" i="3"/>
  <c r="BL41" i="3"/>
  <c r="BL43" i="3"/>
  <c r="BL49" i="3"/>
  <c r="BL53" i="3"/>
  <c r="BN34" i="3"/>
  <c r="BN7" i="3"/>
  <c r="BL8" i="3"/>
  <c r="BL15" i="3"/>
  <c r="BL10" i="3"/>
  <c r="BN13" i="3"/>
  <c r="U24" i="3"/>
  <c r="BW24" i="3" s="1"/>
  <c r="BN32" i="3"/>
  <c r="BN30" i="3"/>
  <c r="BN24" i="3"/>
  <c r="BN51" i="3"/>
  <c r="BN52" i="3"/>
  <c r="CA64" i="3"/>
  <c r="CA63" i="3"/>
  <c r="CA62" i="3"/>
  <c r="CA61" i="3"/>
  <c r="CA60" i="3"/>
  <c r="CA59" i="3"/>
  <c r="CA58" i="3"/>
  <c r="CA57" i="3"/>
  <c r="CA56" i="3"/>
  <c r="CA55" i="3"/>
  <c r="CA54" i="3"/>
  <c r="CA53" i="3"/>
  <c r="CA52" i="3"/>
  <c r="CA51" i="3"/>
  <c r="CA50" i="3"/>
  <c r="CA49" i="3"/>
  <c r="CA48" i="3"/>
  <c r="CA47" i="3"/>
  <c r="CA46" i="3"/>
  <c r="CA45" i="3"/>
  <c r="CA44" i="3"/>
  <c r="CA43" i="3"/>
  <c r="CA42" i="3"/>
  <c r="CA41" i="3"/>
  <c r="CA40" i="3"/>
  <c r="CA39" i="3"/>
  <c r="CA38" i="3"/>
  <c r="CA37" i="3"/>
  <c r="CA36" i="3"/>
  <c r="CA35" i="3"/>
  <c r="CA34" i="3"/>
  <c r="CA33" i="3"/>
  <c r="CA32" i="3"/>
  <c r="CA31" i="3"/>
  <c r="CA30" i="3"/>
  <c r="CA29" i="3"/>
  <c r="CA28" i="3"/>
  <c r="CA27" i="3"/>
  <c r="CA26" i="3"/>
  <c r="BU65" i="3"/>
  <c r="BU64" i="3"/>
  <c r="BU63" i="3"/>
  <c r="BU62" i="3"/>
  <c r="BU61" i="3"/>
  <c r="BU60" i="3"/>
  <c r="BU59" i="3"/>
  <c r="BU58" i="3"/>
  <c r="BU57" i="3"/>
  <c r="BU56" i="3"/>
  <c r="BU55" i="3"/>
  <c r="BU54" i="3"/>
  <c r="BU53" i="3"/>
  <c r="BU52" i="3"/>
  <c r="BU51" i="3"/>
  <c r="BU50" i="3"/>
  <c r="BU49" i="3"/>
  <c r="BU48" i="3"/>
  <c r="BU47" i="3"/>
  <c r="BU46" i="3"/>
  <c r="BU45" i="3"/>
  <c r="BU44" i="3"/>
  <c r="BU43" i="3"/>
  <c r="BU42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BS65" i="3"/>
  <c r="BS64" i="3"/>
  <c r="BS63" i="3"/>
  <c r="BS62" i="3"/>
  <c r="BS61" i="3"/>
  <c r="BS60" i="3"/>
  <c r="BS59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35" i="3"/>
  <c r="BS34" i="3"/>
  <c r="BS33" i="3"/>
  <c r="BS32" i="3"/>
  <c r="BS31" i="3"/>
  <c r="BS30" i="3"/>
  <c r="BS29" i="3"/>
  <c r="BS28" i="3"/>
  <c r="BS27" i="3"/>
  <c r="BS26" i="3"/>
  <c r="BS25" i="3"/>
  <c r="BS24" i="3"/>
  <c r="BS23" i="3"/>
  <c r="BS22" i="3"/>
  <c r="BS21" i="3"/>
  <c r="BS20" i="3"/>
  <c r="BS19" i="3"/>
  <c r="BS18" i="3"/>
  <c r="BS17" i="3"/>
  <c r="BS16" i="3"/>
  <c r="BS15" i="3"/>
  <c r="BS14" i="3"/>
  <c r="BS13" i="3"/>
  <c r="BS12" i="3"/>
  <c r="BS11" i="3"/>
  <c r="BS10" i="3"/>
  <c r="BS9" i="3"/>
  <c r="BS8" i="3"/>
  <c r="BS7" i="3"/>
  <c r="BS6" i="3"/>
  <c r="BS5" i="3"/>
  <c r="BS4" i="3"/>
  <c r="BS3" i="3"/>
  <c r="BS2" i="3"/>
  <c r="BZ35" i="3"/>
  <c r="BZ65" i="3"/>
  <c r="BZ64" i="3"/>
  <c r="BZ63" i="3"/>
  <c r="BZ62" i="3"/>
  <c r="BZ61" i="3"/>
  <c r="BZ60" i="3"/>
  <c r="BZ59" i="3"/>
  <c r="BZ58" i="3"/>
  <c r="BZ57" i="3"/>
  <c r="BZ56" i="3"/>
  <c r="BZ55" i="3"/>
  <c r="BZ54" i="3"/>
  <c r="BZ53" i="3"/>
  <c r="BZ52" i="3"/>
  <c r="BZ51" i="3"/>
  <c r="BZ50" i="3"/>
  <c r="BZ49" i="3"/>
  <c r="BZ48" i="3"/>
  <c r="BZ47" i="3"/>
  <c r="BZ46" i="3"/>
  <c r="BZ45" i="3"/>
  <c r="BZ44" i="3"/>
  <c r="BZ43" i="3"/>
  <c r="BZ42" i="3"/>
  <c r="BZ41" i="3"/>
  <c r="BZ40" i="3"/>
  <c r="BZ39" i="3"/>
  <c r="BZ38" i="3"/>
  <c r="BZ37" i="3"/>
  <c r="BZ36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Z10" i="3"/>
  <c r="BZ9" i="3"/>
  <c r="BZ8" i="3"/>
  <c r="BZ7" i="3"/>
  <c r="BZ6" i="3"/>
  <c r="BZ5" i="3"/>
  <c r="O4" i="3"/>
  <c r="BZ4" i="3" s="1"/>
  <c r="O3" i="3"/>
  <c r="BZ3" i="3" s="1"/>
  <c r="O2" i="3"/>
  <c r="BZ2" i="3" s="1"/>
  <c r="BY64" i="3"/>
  <c r="BY63" i="3"/>
  <c r="BY62" i="3"/>
  <c r="BY61" i="3"/>
  <c r="BY60" i="3"/>
  <c r="BY59" i="3"/>
  <c r="BY58" i="3"/>
  <c r="BY57" i="3"/>
  <c r="BY56" i="3"/>
  <c r="BY55" i="3"/>
  <c r="BY54" i="3"/>
  <c r="BY53" i="3"/>
  <c r="BY52" i="3"/>
  <c r="BY51" i="3"/>
  <c r="BY50" i="3"/>
  <c r="BY49" i="3"/>
  <c r="BY48" i="3"/>
  <c r="BY47" i="3"/>
  <c r="BY46" i="3"/>
  <c r="BY45" i="3"/>
  <c r="BY44" i="3"/>
  <c r="BY43" i="3"/>
  <c r="BY42" i="3"/>
  <c r="BY41" i="3"/>
  <c r="BY40" i="3"/>
  <c r="BY39" i="3"/>
  <c r="BY38" i="3"/>
  <c r="BY37" i="3"/>
  <c r="BY36" i="3"/>
  <c r="BY35" i="3"/>
  <c r="BY34" i="3"/>
  <c r="BY33" i="3"/>
  <c r="BY32" i="3"/>
  <c r="BY31" i="3"/>
  <c r="BY30" i="3"/>
  <c r="BY29" i="3"/>
  <c r="BY28" i="3"/>
  <c r="BY27" i="3"/>
  <c r="BY26" i="3"/>
  <c r="BW64" i="3"/>
  <c r="BW63" i="3"/>
  <c r="BW62" i="3"/>
  <c r="BW61" i="3"/>
  <c r="BW60" i="3"/>
  <c r="BW59" i="3"/>
  <c r="BW58" i="3"/>
  <c r="BW57" i="3"/>
  <c r="BW56" i="3"/>
  <c r="BW55" i="3"/>
  <c r="BW54" i="3"/>
  <c r="BW53" i="3"/>
  <c r="BW52" i="3"/>
  <c r="BW51" i="3"/>
  <c r="BW50" i="3"/>
  <c r="BW49" i="3"/>
  <c r="BW48" i="3"/>
  <c r="BW47" i="3"/>
  <c r="BW46" i="3"/>
  <c r="BW45" i="3"/>
  <c r="BW44" i="3"/>
  <c r="BW43" i="3"/>
  <c r="BW42" i="3"/>
  <c r="BW41" i="3"/>
  <c r="BW40" i="3"/>
  <c r="BW39" i="3"/>
  <c r="BW38" i="3"/>
  <c r="BW37" i="3"/>
  <c r="BW36" i="3"/>
  <c r="BW35" i="3"/>
  <c r="BW34" i="3"/>
  <c r="BW33" i="3"/>
  <c r="BW32" i="3"/>
  <c r="BW31" i="3"/>
  <c r="BW30" i="3"/>
  <c r="BW29" i="3"/>
  <c r="BW28" i="3"/>
  <c r="BW27" i="3"/>
  <c r="BW26" i="3"/>
  <c r="BX65" i="3"/>
  <c r="BX64" i="3"/>
  <c r="BX63" i="3"/>
  <c r="BX62" i="3"/>
  <c r="BX61" i="3"/>
  <c r="BX60" i="3"/>
  <c r="BX59" i="3"/>
  <c r="BX58" i="3"/>
  <c r="BX57" i="3"/>
  <c r="BX56" i="3"/>
  <c r="BX55" i="3"/>
  <c r="BX54" i="3"/>
  <c r="BX53" i="3"/>
  <c r="BX52" i="3"/>
  <c r="BX51" i="3"/>
  <c r="BX50" i="3"/>
  <c r="BX49" i="3"/>
  <c r="BX48" i="3"/>
  <c r="BX47" i="3"/>
  <c r="BX46" i="3"/>
  <c r="BX45" i="3"/>
  <c r="BX44" i="3"/>
  <c r="BX43" i="3"/>
  <c r="BX42" i="3"/>
  <c r="BX41" i="3"/>
  <c r="BX40" i="3"/>
  <c r="BX39" i="3"/>
  <c r="BX38" i="3"/>
  <c r="BX37" i="3"/>
  <c r="BX36" i="3"/>
  <c r="BX35" i="3"/>
  <c r="BX34" i="3"/>
  <c r="BX33" i="3"/>
  <c r="BX32" i="3"/>
  <c r="BX31" i="3"/>
  <c r="BX30" i="3"/>
  <c r="BX29" i="3"/>
  <c r="BX28" i="3"/>
  <c r="BX27" i="3"/>
  <c r="BX26" i="3"/>
  <c r="BX25" i="3"/>
  <c r="BX24" i="3"/>
  <c r="BX23" i="3"/>
  <c r="BX22" i="3"/>
  <c r="BX21" i="3"/>
  <c r="BX20" i="3"/>
  <c r="BX19" i="3"/>
  <c r="BX18" i="3"/>
  <c r="BX17" i="3"/>
  <c r="BX16" i="3"/>
  <c r="BX15" i="3"/>
  <c r="BX14" i="3"/>
  <c r="BX13" i="3"/>
  <c r="BX12" i="3"/>
  <c r="BX11" i="3"/>
  <c r="BX10" i="3"/>
  <c r="BX9" i="3"/>
  <c r="BX8" i="3"/>
  <c r="BX7" i="3"/>
  <c r="BX6" i="3"/>
  <c r="BX5" i="3"/>
  <c r="X4" i="3"/>
  <c r="BX4" i="3" s="1"/>
  <c r="X3" i="3"/>
  <c r="BX3" i="3" s="1"/>
  <c r="X2" i="3"/>
  <c r="BX2" i="3" s="1"/>
  <c r="CA65" i="3"/>
  <c r="BY65" i="3"/>
  <c r="CA25" i="3"/>
  <c r="AC2" i="3"/>
  <c r="AD2" i="3"/>
  <c r="AE2" i="3"/>
  <c r="AF2" i="3"/>
  <c r="AG2" i="3"/>
  <c r="AG3" i="3" s="1"/>
  <c r="AG4" i="3" s="1"/>
  <c r="AG5" i="3" s="1"/>
  <c r="AG6" i="3" s="1"/>
  <c r="AG7" i="3" s="1"/>
  <c r="AG8" i="3" s="1"/>
  <c r="AG9" i="3" s="1"/>
  <c r="AI2" i="3"/>
  <c r="AI3" i="3" s="1"/>
  <c r="AI4" i="3" s="1"/>
  <c r="AI5" i="3" s="1"/>
  <c r="AI6" i="3" s="1"/>
  <c r="AI7" i="3" s="1"/>
  <c r="AI8" i="3" s="1"/>
  <c r="AK2" i="3"/>
  <c r="AK3" i="3" s="1"/>
  <c r="AM2" i="3"/>
  <c r="AM3" i="3" s="1"/>
  <c r="AM4" i="3" s="1"/>
  <c r="AM5" i="3" s="1"/>
  <c r="AM6" i="3" s="1"/>
  <c r="AM7" i="3" s="1"/>
  <c r="AM8" i="3" s="1"/>
  <c r="AO2" i="3"/>
  <c r="BG2" i="3" s="1"/>
  <c r="AS2" i="3"/>
  <c r="BK2" i="3" s="1"/>
  <c r="AU2" i="3"/>
  <c r="BM2" i="3" s="1"/>
  <c r="AW2" i="3"/>
  <c r="AX2" i="3"/>
  <c r="AY2" i="3"/>
  <c r="BQ2" i="3" s="1"/>
  <c r="AZ2" i="3"/>
  <c r="BV2" i="3" s="1"/>
  <c r="BO2" i="3"/>
  <c r="BP2" i="3"/>
  <c r="BT2" i="3"/>
  <c r="AC3" i="3"/>
  <c r="AD3" i="3"/>
  <c r="AE3" i="3"/>
  <c r="AF3" i="3"/>
  <c r="AO3" i="3"/>
  <c r="AS3" i="3"/>
  <c r="BK3" i="3" s="1"/>
  <c r="AU3" i="3"/>
  <c r="BM3" i="3" s="1"/>
  <c r="AW3" i="3"/>
  <c r="AX3" i="3"/>
  <c r="AY3" i="3"/>
  <c r="BQ3" i="3" s="1"/>
  <c r="AZ3" i="3"/>
  <c r="BV3" i="3" s="1"/>
  <c r="BO3" i="3"/>
  <c r="BP3" i="3"/>
  <c r="BT3" i="3"/>
  <c r="BV60" i="3"/>
  <c r="BV52" i="3"/>
  <c r="BV48" i="3"/>
  <c r="BV20" i="3"/>
  <c r="BV16" i="3"/>
  <c r="BV12" i="3"/>
  <c r="AZ4" i="3"/>
  <c r="BV4" i="3" s="1"/>
  <c r="AY4" i="3"/>
  <c r="BQ4" i="3" s="1"/>
  <c r="AO4" i="3"/>
  <c r="BG4" i="3" s="1"/>
  <c r="BP5" i="3"/>
  <c r="BP4" i="3"/>
  <c r="AS4" i="3"/>
  <c r="AT5" i="3" s="1"/>
  <c r="AX4" i="3"/>
  <c r="AD4" i="3"/>
  <c r="AC4" i="3"/>
  <c r="AF4" i="3"/>
  <c r="AE4" i="3"/>
  <c r="AW4" i="3"/>
  <c r="BT65" i="3"/>
  <c r="BT64" i="3"/>
  <c r="BT63" i="3"/>
  <c r="BT62" i="3"/>
  <c r="BT61" i="3"/>
  <c r="BT60" i="3"/>
  <c r="BT59" i="3"/>
  <c r="BT58" i="3"/>
  <c r="BT57" i="3"/>
  <c r="BT56" i="3"/>
  <c r="BT55" i="3"/>
  <c r="BT54" i="3"/>
  <c r="BT53" i="3"/>
  <c r="BT52" i="3"/>
  <c r="BT51" i="3"/>
  <c r="BT50" i="3"/>
  <c r="BT49" i="3"/>
  <c r="BT48" i="3"/>
  <c r="BT47" i="3"/>
  <c r="BT46" i="3"/>
  <c r="BT45" i="3"/>
  <c r="BT44" i="3"/>
  <c r="BT43" i="3"/>
  <c r="BT42" i="3"/>
  <c r="BT41" i="3"/>
  <c r="BT40" i="3"/>
  <c r="BT39" i="3"/>
  <c r="BT38" i="3"/>
  <c r="BT37" i="3"/>
  <c r="BT36" i="3"/>
  <c r="BT35" i="3"/>
  <c r="BT34" i="3"/>
  <c r="BT33" i="3"/>
  <c r="BT32" i="3"/>
  <c r="BT31" i="3"/>
  <c r="BT30" i="3"/>
  <c r="BT29" i="3"/>
  <c r="BT28" i="3"/>
  <c r="BT27" i="3"/>
  <c r="BT26" i="3"/>
  <c r="BT25" i="3"/>
  <c r="BT24" i="3"/>
  <c r="BT23" i="3"/>
  <c r="BT22" i="3"/>
  <c r="BT21" i="3"/>
  <c r="BT20" i="3"/>
  <c r="BT19" i="3"/>
  <c r="BT18" i="3"/>
  <c r="BT17" i="3"/>
  <c r="BT16" i="3"/>
  <c r="BT15" i="3"/>
  <c r="BT14" i="3"/>
  <c r="BT13" i="3"/>
  <c r="BT12" i="3"/>
  <c r="BT11" i="3"/>
  <c r="BT10" i="3"/>
  <c r="BT9" i="3"/>
  <c r="BT8" i="3"/>
  <c r="BT7" i="3"/>
  <c r="BT6" i="3"/>
  <c r="BT5" i="3"/>
  <c r="BO5" i="3"/>
  <c r="BT4" i="3"/>
  <c r="BO4" i="3"/>
  <c r="AU4" i="3"/>
  <c r="AV5" i="3" s="1"/>
  <c r="BQ5" i="3"/>
  <c r="BV5" i="3"/>
  <c r="BV6" i="3"/>
  <c r="BV7" i="3"/>
  <c r="BV8" i="3"/>
  <c r="BV9" i="3"/>
  <c r="BV10" i="3"/>
  <c r="BV11" i="3"/>
  <c r="BV13" i="3"/>
  <c r="BV14" i="3"/>
  <c r="BV15" i="3"/>
  <c r="BV17" i="3"/>
  <c r="BV18" i="3"/>
  <c r="BV19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41" i="3"/>
  <c r="BV42" i="3"/>
  <c r="BV43" i="3"/>
  <c r="BV44" i="3"/>
  <c r="BV45" i="3"/>
  <c r="BV46" i="3"/>
  <c r="BV47" i="3"/>
  <c r="BV49" i="3"/>
  <c r="BV50" i="3"/>
  <c r="BV51" i="3"/>
  <c r="BV53" i="3"/>
  <c r="BV54" i="3"/>
  <c r="BV55" i="3"/>
  <c r="BV56" i="3"/>
  <c r="BV57" i="3"/>
  <c r="BV58" i="3"/>
  <c r="BV59" i="3"/>
  <c r="BV61" i="3"/>
  <c r="BV62" i="3"/>
  <c r="BV63" i="3"/>
  <c r="BV64" i="3"/>
  <c r="BV65" i="3"/>
  <c r="BY25" i="3"/>
  <c r="BW25" i="3"/>
  <c r="BW65" i="3"/>
  <c r="U23" i="3" l="1"/>
  <c r="AA23" i="3"/>
  <c r="AG10" i="3"/>
  <c r="AI9" i="3"/>
  <c r="AM9" i="3"/>
  <c r="AP3" i="3"/>
  <c r="BH3" i="3" s="1"/>
  <c r="AQ2" i="3"/>
  <c r="BI2" i="3" s="1"/>
  <c r="AK4" i="3"/>
  <c r="AK5" i="3" s="1"/>
  <c r="AK6" i="3" s="1"/>
  <c r="BN3" i="3"/>
  <c r="BK4" i="3"/>
  <c r="AT4" i="3"/>
  <c r="AV3" i="3"/>
  <c r="AT3" i="3"/>
  <c r="BL3" i="3"/>
  <c r="BY24" i="3"/>
  <c r="CA24" i="3"/>
  <c r="AV4" i="3"/>
  <c r="BM4" i="3"/>
  <c r="BN5" i="3" s="1"/>
  <c r="AR3" i="3"/>
  <c r="BJ3" i="3" s="1"/>
  <c r="BG3" i="3"/>
  <c r="AQ3" i="3"/>
  <c r="BI3" i="3" s="1"/>
  <c r="AR2" i="3"/>
  <c r="BJ2" i="3" s="1"/>
  <c r="AP2" i="3"/>
  <c r="BH2" i="3" s="1"/>
  <c r="AQ4" i="3" l="1"/>
  <c r="BI4" i="3" s="1"/>
  <c r="AP6" i="3"/>
  <c r="BH6" i="3" s="1"/>
  <c r="AK7" i="3"/>
  <c r="AR6" i="3"/>
  <c r="BJ6" i="3" s="1"/>
  <c r="AQ6" i="3"/>
  <c r="BI6" i="3" s="1"/>
  <c r="AM10" i="3"/>
  <c r="AG11" i="3"/>
  <c r="AI10" i="3"/>
  <c r="U22" i="3"/>
  <c r="AA22" i="3"/>
  <c r="AP5" i="3"/>
  <c r="BH5" i="3" s="1"/>
  <c r="AQ5" i="3"/>
  <c r="BI5" i="3" s="1"/>
  <c r="AR5" i="3"/>
  <c r="BJ5" i="3" s="1"/>
  <c r="AP4" i="3"/>
  <c r="BH4" i="3" s="1"/>
  <c r="AR4" i="3"/>
  <c r="BJ4" i="3" s="1"/>
  <c r="BL5" i="3"/>
  <c r="BL4" i="3"/>
  <c r="CA23" i="3"/>
  <c r="BY23" i="3"/>
  <c r="BW23" i="3"/>
  <c r="BN4" i="3"/>
  <c r="AK8" i="3" l="1"/>
  <c r="AQ7" i="3"/>
  <c r="BI7" i="3" s="1"/>
  <c r="AR7" i="3"/>
  <c r="BJ7" i="3" s="1"/>
  <c r="AP7" i="3"/>
  <c r="BH7" i="3" s="1"/>
  <c r="AG12" i="3"/>
  <c r="AI11" i="3"/>
  <c r="AM11" i="3"/>
  <c r="U21" i="3"/>
  <c r="AA21" i="3"/>
  <c r="CA22" i="3"/>
  <c r="BW22" i="3"/>
  <c r="BY22" i="3"/>
  <c r="AQ8" i="3" l="1"/>
  <c r="BI8" i="3" s="1"/>
  <c r="AK9" i="3"/>
  <c r="AP8" i="3"/>
  <c r="BH8" i="3" s="1"/>
  <c r="AR8" i="3"/>
  <c r="BJ8" i="3" s="1"/>
  <c r="AI12" i="3"/>
  <c r="AM12" i="3"/>
  <c r="AG13" i="3"/>
  <c r="AA20" i="3"/>
  <c r="U20" i="3"/>
  <c r="CA21" i="3"/>
  <c r="BY21" i="3"/>
  <c r="BW21" i="3"/>
  <c r="AR9" i="3" l="1"/>
  <c r="BJ9" i="3" s="1"/>
  <c r="AQ9" i="3"/>
  <c r="BI9" i="3" s="1"/>
  <c r="AP9" i="3"/>
  <c r="BH9" i="3" s="1"/>
  <c r="AK10" i="3"/>
  <c r="U19" i="3"/>
  <c r="AA19" i="3"/>
  <c r="AG14" i="3"/>
  <c r="AI13" i="3"/>
  <c r="AM13" i="3"/>
  <c r="CA20" i="3"/>
  <c r="BY20" i="3"/>
  <c r="BW20" i="3"/>
  <c r="AR10" i="3" l="1"/>
  <c r="BJ10" i="3" s="1"/>
  <c r="AP10" i="3"/>
  <c r="BH10" i="3" s="1"/>
  <c r="AQ10" i="3"/>
  <c r="BI10" i="3" s="1"/>
  <c r="AK11" i="3"/>
  <c r="AG15" i="3"/>
  <c r="AA18" i="3"/>
  <c r="U18" i="3"/>
  <c r="AM14" i="3"/>
  <c r="AI14" i="3"/>
  <c r="CA19" i="3"/>
  <c r="BW19" i="3"/>
  <c r="BY19" i="3"/>
  <c r="AQ11" i="3" l="1"/>
  <c r="BI11" i="3" s="1"/>
  <c r="AP11" i="3"/>
  <c r="BH11" i="3" s="1"/>
  <c r="AK12" i="3"/>
  <c r="AR11" i="3"/>
  <c r="BJ11" i="3" s="1"/>
  <c r="AI15" i="3"/>
  <c r="AG16" i="3"/>
  <c r="AM15" i="3"/>
  <c r="U17" i="3"/>
  <c r="AA17" i="3"/>
  <c r="BY18" i="3"/>
  <c r="BW18" i="3"/>
  <c r="CA18" i="3"/>
  <c r="AK13" i="3" l="1"/>
  <c r="AP12" i="3"/>
  <c r="BH12" i="3" s="1"/>
  <c r="AR12" i="3"/>
  <c r="BJ12" i="3" s="1"/>
  <c r="AQ12" i="3"/>
  <c r="BI12" i="3" s="1"/>
  <c r="AM16" i="3"/>
  <c r="AI16" i="3"/>
  <c r="AA16" i="3"/>
  <c r="U16" i="3"/>
  <c r="AG17" i="3"/>
  <c r="CA17" i="3"/>
  <c r="BW17" i="3"/>
  <c r="BY17" i="3"/>
  <c r="AR13" i="3" l="1"/>
  <c r="BJ13" i="3" s="1"/>
  <c r="AP13" i="3"/>
  <c r="BH13" i="3" s="1"/>
  <c r="AK14" i="3"/>
  <c r="AQ13" i="3"/>
  <c r="BI13" i="3" s="1"/>
  <c r="U15" i="3"/>
  <c r="AA15" i="3"/>
  <c r="AG18" i="3"/>
  <c r="AM17" i="3"/>
  <c r="AI17" i="3"/>
  <c r="CA16" i="3"/>
  <c r="BY16" i="3"/>
  <c r="BW16" i="3"/>
  <c r="AQ14" i="3" l="1"/>
  <c r="BI14" i="3" s="1"/>
  <c r="AR14" i="3"/>
  <c r="BJ14" i="3" s="1"/>
  <c r="AP14" i="3"/>
  <c r="BH14" i="3" s="1"/>
  <c r="AK15" i="3"/>
  <c r="U14" i="3"/>
  <c r="AA14" i="3"/>
  <c r="AI18" i="3"/>
  <c r="AG19" i="3"/>
  <c r="AM18" i="3"/>
  <c r="CA15" i="3"/>
  <c r="BY15" i="3"/>
  <c r="BW15" i="3"/>
  <c r="AQ15" i="3" l="1"/>
  <c r="BI15" i="3" s="1"/>
  <c r="AK16" i="3"/>
  <c r="AP15" i="3"/>
  <c r="BH15" i="3" s="1"/>
  <c r="AR15" i="3"/>
  <c r="BJ15" i="3" s="1"/>
  <c r="AM19" i="3"/>
  <c r="AI19" i="3"/>
  <c r="AG20" i="3"/>
  <c r="AA13" i="3"/>
  <c r="U13" i="3"/>
  <c r="CA14" i="3"/>
  <c r="BY14" i="3"/>
  <c r="BW14" i="3"/>
  <c r="AQ16" i="3" l="1"/>
  <c r="BI16" i="3" s="1"/>
  <c r="AK17" i="3"/>
  <c r="AP16" i="3"/>
  <c r="BH16" i="3" s="1"/>
  <c r="AR16" i="3"/>
  <c r="BJ16" i="3" s="1"/>
  <c r="AI20" i="3"/>
  <c r="U12" i="3"/>
  <c r="AA12" i="3"/>
  <c r="AG21" i="3"/>
  <c r="AM20" i="3"/>
  <c r="CA13" i="3"/>
  <c r="BW13" i="3"/>
  <c r="BY13" i="3"/>
  <c r="AP17" i="3" l="1"/>
  <c r="BH17" i="3" s="1"/>
  <c r="AQ17" i="3"/>
  <c r="BI17" i="3" s="1"/>
  <c r="AR17" i="3"/>
  <c r="BJ17" i="3" s="1"/>
  <c r="AK18" i="3"/>
  <c r="AM21" i="3"/>
  <c r="AI21" i="3"/>
  <c r="AA11" i="3"/>
  <c r="U11" i="3"/>
  <c r="AG22" i="3"/>
  <c r="CA12" i="3"/>
  <c r="BW12" i="3"/>
  <c r="BY12" i="3"/>
  <c r="AP18" i="3" l="1"/>
  <c r="BH18" i="3" s="1"/>
  <c r="AK19" i="3"/>
  <c r="AQ18" i="3"/>
  <c r="BI18" i="3" s="1"/>
  <c r="AR18" i="3"/>
  <c r="BJ18" i="3" s="1"/>
  <c r="AI22" i="3"/>
  <c r="AG23" i="3"/>
  <c r="U10" i="3"/>
  <c r="AA10" i="3"/>
  <c r="AM22" i="3"/>
  <c r="CA11" i="3"/>
  <c r="BY11" i="3"/>
  <c r="BW11" i="3"/>
  <c r="AK20" i="3" l="1"/>
  <c r="AP19" i="3"/>
  <c r="BH19" i="3" s="1"/>
  <c r="AQ19" i="3"/>
  <c r="BI19" i="3" s="1"/>
  <c r="AR19" i="3"/>
  <c r="BJ19" i="3" s="1"/>
  <c r="AG24" i="3"/>
  <c r="AA9" i="3"/>
  <c r="U9" i="3"/>
  <c r="AI23" i="3"/>
  <c r="AM23" i="3"/>
  <c r="CA10" i="3"/>
  <c r="BY10" i="3"/>
  <c r="BW10" i="3"/>
  <c r="AK21" i="3" l="1"/>
  <c r="AR20" i="3"/>
  <c r="BJ20" i="3" s="1"/>
  <c r="AQ20" i="3"/>
  <c r="BI20" i="3" s="1"/>
  <c r="AP20" i="3"/>
  <c r="BH20" i="3" s="1"/>
  <c r="AI24" i="3"/>
  <c r="AM24" i="3"/>
  <c r="U8" i="3"/>
  <c r="AA8" i="3"/>
  <c r="AG25" i="3"/>
  <c r="CA9" i="3"/>
  <c r="BW9" i="3"/>
  <c r="BY9" i="3"/>
  <c r="AQ21" i="3" l="1"/>
  <c r="BI21" i="3" s="1"/>
  <c r="AR21" i="3"/>
  <c r="BJ21" i="3" s="1"/>
  <c r="AK22" i="3"/>
  <c r="AP21" i="3"/>
  <c r="BH21" i="3" s="1"/>
  <c r="AM25" i="3"/>
  <c r="U7" i="3"/>
  <c r="AA7" i="3"/>
  <c r="AI25" i="3"/>
  <c r="AG26" i="3"/>
  <c r="CA8" i="3"/>
  <c r="BW8" i="3"/>
  <c r="BY8" i="3"/>
  <c r="AQ22" i="3" l="1"/>
  <c r="BI22" i="3" s="1"/>
  <c r="AP22" i="3"/>
  <c r="BH22" i="3" s="1"/>
  <c r="AK23" i="3"/>
  <c r="AR22" i="3"/>
  <c r="BJ22" i="3" s="1"/>
  <c r="U6" i="3"/>
  <c r="AA6" i="3"/>
  <c r="AG27" i="3"/>
  <c r="U5" i="3"/>
  <c r="AI26" i="3"/>
  <c r="AM26" i="3"/>
  <c r="AA5" i="3"/>
  <c r="CA7" i="3"/>
  <c r="BW7" i="3"/>
  <c r="BY7" i="3"/>
  <c r="AR23" i="3" l="1"/>
  <c r="BJ23" i="3" s="1"/>
  <c r="AP23" i="3"/>
  <c r="BH23" i="3" s="1"/>
  <c r="AQ23" i="3"/>
  <c r="BI23" i="3" s="1"/>
  <c r="AK24" i="3"/>
  <c r="AM27" i="3"/>
  <c r="AI27" i="3"/>
  <c r="AG28" i="3"/>
  <c r="CA6" i="3"/>
  <c r="BY6" i="3"/>
  <c r="BW6" i="3"/>
  <c r="AQ24" i="3" l="1"/>
  <c r="BI24" i="3" s="1"/>
  <c r="AP24" i="3"/>
  <c r="BH24" i="3" s="1"/>
  <c r="AK25" i="3"/>
  <c r="AR24" i="3"/>
  <c r="BJ24" i="3" s="1"/>
  <c r="AG29" i="3"/>
  <c r="AI28" i="3"/>
  <c r="AM28" i="3"/>
  <c r="CA5" i="3"/>
  <c r="BW5" i="3"/>
  <c r="BY5" i="3"/>
  <c r="AK26" i="3" l="1"/>
  <c r="AP25" i="3"/>
  <c r="BH25" i="3" s="1"/>
  <c r="AQ25" i="3"/>
  <c r="BI25" i="3" s="1"/>
  <c r="AR25" i="3"/>
  <c r="BJ25" i="3" s="1"/>
  <c r="AM29" i="3"/>
  <c r="AI29" i="3"/>
  <c r="AG30" i="3"/>
  <c r="AA4" i="3"/>
  <c r="CA4" i="3" s="1"/>
  <c r="U4" i="3"/>
  <c r="BW4" i="3" s="1"/>
  <c r="BY4" i="3"/>
  <c r="AR26" i="3" l="1"/>
  <c r="BJ26" i="3" s="1"/>
  <c r="AK27" i="3"/>
  <c r="AQ26" i="3"/>
  <c r="BI26" i="3" s="1"/>
  <c r="AP26" i="3"/>
  <c r="BH26" i="3" s="1"/>
  <c r="AG31" i="3"/>
  <c r="AM30" i="3"/>
  <c r="AI30" i="3"/>
  <c r="AA3" i="3"/>
  <c r="CA3" i="3" s="1"/>
  <c r="U3" i="3"/>
  <c r="BW3" i="3" s="1"/>
  <c r="BY3" i="3"/>
  <c r="AK28" i="3" l="1"/>
  <c r="AP27" i="3"/>
  <c r="BH27" i="3" s="1"/>
  <c r="AQ27" i="3"/>
  <c r="BI27" i="3" s="1"/>
  <c r="AR27" i="3"/>
  <c r="BJ27" i="3" s="1"/>
  <c r="AI31" i="3"/>
  <c r="AG32" i="3"/>
  <c r="AM31" i="3"/>
  <c r="BY2" i="3"/>
  <c r="AA2" i="3"/>
  <c r="CA2" i="3" s="1"/>
  <c r="U2" i="3"/>
  <c r="BW2" i="3" s="1"/>
  <c r="AK29" i="3" l="1"/>
  <c r="AP28" i="3"/>
  <c r="BH28" i="3" s="1"/>
  <c r="AQ28" i="3"/>
  <c r="BI28" i="3" s="1"/>
  <c r="AR28" i="3"/>
  <c r="BJ28" i="3" s="1"/>
  <c r="AG33" i="3"/>
  <c r="AM32" i="3"/>
  <c r="AI32" i="3"/>
  <c r="AK30" i="3" l="1"/>
  <c r="AP29" i="3"/>
  <c r="BH29" i="3" s="1"/>
  <c r="AQ29" i="3"/>
  <c r="BI29" i="3" s="1"/>
  <c r="AR29" i="3"/>
  <c r="BJ29" i="3" s="1"/>
  <c r="AI33" i="3"/>
  <c r="AG34" i="3"/>
  <c r="AM33" i="3"/>
  <c r="AQ30" i="3" l="1"/>
  <c r="BI30" i="3" s="1"/>
  <c r="AP30" i="3"/>
  <c r="BH30" i="3" s="1"/>
  <c r="AR30" i="3"/>
  <c r="BJ30" i="3" s="1"/>
  <c r="AK31" i="3"/>
  <c r="AM34" i="3"/>
  <c r="AI34" i="3"/>
  <c r="AG35" i="3"/>
  <c r="AQ31" i="3" l="1"/>
  <c r="BI31" i="3" s="1"/>
  <c r="AR31" i="3"/>
  <c r="BJ31" i="3" s="1"/>
  <c r="AK32" i="3"/>
  <c r="AP31" i="3"/>
  <c r="BH31" i="3" s="1"/>
  <c r="AM35" i="3"/>
  <c r="AG36" i="3"/>
  <c r="AI35" i="3"/>
  <c r="AP32" i="3" l="1"/>
  <c r="BH32" i="3" s="1"/>
  <c r="AQ32" i="3"/>
  <c r="BI32" i="3" s="1"/>
  <c r="AR32" i="3"/>
  <c r="BJ32" i="3" s="1"/>
  <c r="AK33" i="3"/>
  <c r="AI36" i="3"/>
  <c r="AM36" i="3"/>
  <c r="AG37" i="3"/>
  <c r="AP33" i="3" l="1"/>
  <c r="BH33" i="3" s="1"/>
  <c r="AR33" i="3"/>
  <c r="BJ33" i="3" s="1"/>
  <c r="AK34" i="3"/>
  <c r="AQ33" i="3"/>
  <c r="BI33" i="3" s="1"/>
  <c r="AG38" i="3"/>
  <c r="AM37" i="3"/>
  <c r="AI37" i="3"/>
  <c r="AQ34" i="3" l="1"/>
  <c r="BI34" i="3" s="1"/>
  <c r="AK35" i="3"/>
  <c r="AR34" i="3"/>
  <c r="BJ34" i="3" s="1"/>
  <c r="AP34" i="3"/>
  <c r="BH34" i="3" s="1"/>
  <c r="AI38" i="3"/>
  <c r="AG39" i="3"/>
  <c r="AM38" i="3"/>
  <c r="AK36" i="3" l="1"/>
  <c r="AR35" i="3"/>
  <c r="BJ35" i="3" s="1"/>
  <c r="AQ35" i="3"/>
  <c r="BI35" i="3" s="1"/>
  <c r="AP35" i="3"/>
  <c r="BH35" i="3" s="1"/>
  <c r="AG40" i="3"/>
  <c r="AM39" i="3"/>
  <c r="AI39" i="3"/>
  <c r="AQ36" i="3" l="1"/>
  <c r="BI36" i="3" s="1"/>
  <c r="AP36" i="3"/>
  <c r="BH36" i="3" s="1"/>
  <c r="AK37" i="3"/>
  <c r="AR36" i="3"/>
  <c r="BJ36" i="3" s="1"/>
  <c r="AI40" i="3"/>
  <c r="AG41" i="3"/>
  <c r="AM40" i="3"/>
  <c r="AP37" i="3" l="1"/>
  <c r="BH37" i="3" s="1"/>
  <c r="AK38" i="3"/>
  <c r="AR37" i="3"/>
  <c r="BJ37" i="3" s="1"/>
  <c r="AQ37" i="3"/>
  <c r="BI37" i="3" s="1"/>
  <c r="AG42" i="3"/>
  <c r="AM41" i="3"/>
  <c r="AI41" i="3"/>
  <c r="AK39" i="3" l="1"/>
  <c r="AQ38" i="3"/>
  <c r="BI38" i="3" s="1"/>
  <c r="AP38" i="3"/>
  <c r="BH38" i="3" s="1"/>
  <c r="AR38" i="3"/>
  <c r="BJ38" i="3" s="1"/>
  <c r="AI42" i="3"/>
  <c r="AG43" i="3"/>
  <c r="AM42" i="3"/>
  <c r="AP39" i="3" l="1"/>
  <c r="BH39" i="3" s="1"/>
  <c r="AK40" i="3"/>
  <c r="AR39" i="3"/>
  <c r="BJ39" i="3" s="1"/>
  <c r="AQ39" i="3"/>
  <c r="BI39" i="3" s="1"/>
  <c r="AG44" i="3"/>
  <c r="AM43" i="3"/>
  <c r="AI43" i="3"/>
  <c r="AR40" i="3" l="1"/>
  <c r="BJ40" i="3" s="1"/>
  <c r="AQ40" i="3"/>
  <c r="BI40" i="3" s="1"/>
  <c r="AP40" i="3"/>
  <c r="BH40" i="3" s="1"/>
  <c r="AK41" i="3"/>
  <c r="AM44" i="3"/>
  <c r="AI44" i="3"/>
  <c r="AG45" i="3"/>
  <c r="AP41" i="3" l="1"/>
  <c r="BH41" i="3" s="1"/>
  <c r="AK42" i="3"/>
  <c r="AR41" i="3"/>
  <c r="BJ41" i="3" s="1"/>
  <c r="AQ41" i="3"/>
  <c r="BI41" i="3" s="1"/>
  <c r="AI45" i="3"/>
  <c r="AG46" i="3"/>
  <c r="AM45" i="3"/>
  <c r="AR42" i="3" l="1"/>
  <c r="BJ42" i="3" s="1"/>
  <c r="AQ42" i="3"/>
  <c r="BI42" i="3" s="1"/>
  <c r="AP42" i="3"/>
  <c r="BH42" i="3" s="1"/>
  <c r="AK43" i="3"/>
  <c r="AG47" i="3"/>
  <c r="AM46" i="3"/>
  <c r="AI46" i="3"/>
  <c r="AP43" i="3" l="1"/>
  <c r="BH43" i="3" s="1"/>
  <c r="AK44" i="3"/>
  <c r="AR43" i="3"/>
  <c r="BJ43" i="3" s="1"/>
  <c r="AQ43" i="3"/>
  <c r="BI43" i="3" s="1"/>
  <c r="AM47" i="3"/>
  <c r="AG48" i="3"/>
  <c r="AI47" i="3"/>
  <c r="AR44" i="3" l="1"/>
  <c r="BJ44" i="3" s="1"/>
  <c r="AQ44" i="3"/>
  <c r="BI44" i="3" s="1"/>
  <c r="AP44" i="3"/>
  <c r="BH44" i="3" s="1"/>
  <c r="AK45" i="3"/>
  <c r="AI48" i="3"/>
  <c r="AG49" i="3"/>
  <c r="AH18" i="3" s="1"/>
  <c r="AH30" i="3"/>
  <c r="AH15" i="3"/>
  <c r="AH38" i="3"/>
  <c r="AH35" i="3"/>
  <c r="AH13" i="3"/>
  <c r="AM48" i="3"/>
  <c r="AH33" i="3"/>
  <c r="AH39" i="3" l="1"/>
  <c r="AQ45" i="3"/>
  <c r="BI45" i="3" s="1"/>
  <c r="AP45" i="3"/>
  <c r="BH45" i="3" s="1"/>
  <c r="AK46" i="3"/>
  <c r="AR45" i="3"/>
  <c r="BJ45" i="3" s="1"/>
  <c r="BA18" i="3"/>
  <c r="AB18" i="3"/>
  <c r="CB18" i="3" s="1"/>
  <c r="BA13" i="3"/>
  <c r="AB13" i="3"/>
  <c r="CB13" i="3" s="1"/>
  <c r="BA35" i="3"/>
  <c r="AB35" i="3"/>
  <c r="CB35" i="3" s="1"/>
  <c r="BA39" i="3"/>
  <c r="AB39" i="3"/>
  <c r="CB39" i="3" s="1"/>
  <c r="BA30" i="3"/>
  <c r="AB30" i="3"/>
  <c r="CB30" i="3" s="1"/>
  <c r="AH17" i="3"/>
  <c r="AH5" i="3"/>
  <c r="AH7" i="3"/>
  <c r="AH48" i="3"/>
  <c r="AH41" i="3"/>
  <c r="AH23" i="3"/>
  <c r="AH26" i="3"/>
  <c r="AH27" i="3"/>
  <c r="AH42" i="3"/>
  <c r="AI49" i="3"/>
  <c r="AJ48" i="3" s="1"/>
  <c r="BA33" i="3"/>
  <c r="AB33" i="3"/>
  <c r="CB33" i="3" s="1"/>
  <c r="BA38" i="3"/>
  <c r="AB38" i="3"/>
  <c r="CB38" i="3" s="1"/>
  <c r="BA15" i="3"/>
  <c r="AB15" i="3"/>
  <c r="CB15" i="3" s="1"/>
  <c r="AH49" i="3"/>
  <c r="AG50" i="3"/>
  <c r="AH36" i="3"/>
  <c r="AH24" i="3"/>
  <c r="AH8" i="3"/>
  <c r="AH4" i="3"/>
  <c r="AH6" i="3"/>
  <c r="AH37" i="3"/>
  <c r="AH9" i="3"/>
  <c r="AH45" i="3"/>
  <c r="AH32" i="3"/>
  <c r="AH34" i="3"/>
  <c r="AH40" i="3"/>
  <c r="AH12" i="3"/>
  <c r="AH20" i="3"/>
  <c r="AH25" i="3"/>
  <c r="AH44" i="3"/>
  <c r="AH16" i="3"/>
  <c r="AH21" i="3"/>
  <c r="AH28" i="3"/>
  <c r="AH47" i="3"/>
  <c r="AM49" i="3"/>
  <c r="AN38" i="3" s="1"/>
  <c r="AN36" i="3"/>
  <c r="AN3" i="3"/>
  <c r="AH31" i="3"/>
  <c r="AH2" i="3"/>
  <c r="AH22" i="3"/>
  <c r="AH46" i="3"/>
  <c r="AN4" i="3"/>
  <c r="AH29" i="3"/>
  <c r="AH43" i="3"/>
  <c r="AH11" i="3"/>
  <c r="AH10" i="3"/>
  <c r="AH19" i="3"/>
  <c r="AH3" i="3"/>
  <c r="AH14" i="3"/>
  <c r="AJ28" i="3" l="1"/>
  <c r="AJ36" i="3"/>
  <c r="AN6" i="3"/>
  <c r="AN18" i="3"/>
  <c r="AN37" i="3"/>
  <c r="AN33" i="3"/>
  <c r="AN28" i="3"/>
  <c r="AN24" i="3"/>
  <c r="AN27" i="3"/>
  <c r="AN31" i="3"/>
  <c r="AN25" i="3"/>
  <c r="AN21" i="3"/>
  <c r="AN8" i="3"/>
  <c r="AN16" i="3"/>
  <c r="AN23" i="3"/>
  <c r="AN45" i="3"/>
  <c r="AN9" i="3"/>
  <c r="AN43" i="3"/>
  <c r="AN40" i="3"/>
  <c r="AN44" i="3"/>
  <c r="AN12" i="3"/>
  <c r="AN42" i="3"/>
  <c r="AP46" i="3"/>
  <c r="BH46" i="3" s="1"/>
  <c r="AK47" i="3"/>
  <c r="AR46" i="3"/>
  <c r="BJ46" i="3" s="1"/>
  <c r="AQ46" i="3"/>
  <c r="BI46" i="3" s="1"/>
  <c r="AJ33" i="3"/>
  <c r="AJ44" i="3"/>
  <c r="AJ8" i="3"/>
  <c r="AJ20" i="3"/>
  <c r="AJ24" i="3"/>
  <c r="AN2" i="3"/>
  <c r="AN7" i="3"/>
  <c r="AN15" i="3"/>
  <c r="AN26" i="3"/>
  <c r="AN20" i="3"/>
  <c r="AN5" i="3"/>
  <c r="AN48" i="3"/>
  <c r="AJ40" i="3"/>
  <c r="AJ12" i="3"/>
  <c r="AJ16" i="3"/>
  <c r="AN30" i="3"/>
  <c r="AB11" i="3"/>
  <c r="CB11" i="3" s="1"/>
  <c r="BA11" i="3"/>
  <c r="BA29" i="3"/>
  <c r="AB29" i="3"/>
  <c r="CB29" i="3" s="1"/>
  <c r="BA21" i="3"/>
  <c r="AB21" i="3"/>
  <c r="CB21" i="3" s="1"/>
  <c r="BA32" i="3"/>
  <c r="AB32" i="3"/>
  <c r="CB32" i="3" s="1"/>
  <c r="AB36" i="3"/>
  <c r="CB36" i="3" s="1"/>
  <c r="BA36" i="3"/>
  <c r="BB36" i="3" s="1"/>
  <c r="BC36" i="3" s="1"/>
  <c r="BB30" i="3"/>
  <c r="BC30" i="3" s="1"/>
  <c r="BA3" i="3"/>
  <c r="AB3" i="3"/>
  <c r="CB3" i="3" s="1"/>
  <c r="BA16" i="3"/>
  <c r="BB16" i="3" s="1"/>
  <c r="BC16" i="3" s="1"/>
  <c r="AB16" i="3"/>
  <c r="CB16" i="3" s="1"/>
  <c r="BA45" i="3"/>
  <c r="AB45" i="3"/>
  <c r="CB45" i="3" s="1"/>
  <c r="AH50" i="3"/>
  <c r="AG51" i="3"/>
  <c r="BA19" i="3"/>
  <c r="BB19" i="3" s="1"/>
  <c r="BC19" i="3" s="1"/>
  <c r="AB19" i="3"/>
  <c r="CB19" i="3" s="1"/>
  <c r="AB46" i="3"/>
  <c r="CB46" i="3" s="1"/>
  <c r="BA46" i="3"/>
  <c r="BA47" i="3"/>
  <c r="AB47" i="3"/>
  <c r="CB47" i="3" s="1"/>
  <c r="AB44" i="3"/>
  <c r="CB44" i="3" s="1"/>
  <c r="BA44" i="3"/>
  <c r="BA40" i="3"/>
  <c r="BB40" i="3" s="1"/>
  <c r="BC40" i="3" s="1"/>
  <c r="AB40" i="3"/>
  <c r="CB40" i="3" s="1"/>
  <c r="BA9" i="3"/>
  <c r="AB9" i="3"/>
  <c r="CB9" i="3" s="1"/>
  <c r="BA8" i="3"/>
  <c r="AB8" i="3"/>
  <c r="CB8" i="3" s="1"/>
  <c r="BA49" i="3"/>
  <c r="AB49" i="3"/>
  <c r="CB49" i="3" s="1"/>
  <c r="BB33" i="3"/>
  <c r="BC33" i="3" s="1"/>
  <c r="AJ32" i="3"/>
  <c r="BA26" i="3"/>
  <c r="AB26" i="3"/>
  <c r="CB26" i="3" s="1"/>
  <c r="AN14" i="3"/>
  <c r="AN46" i="3"/>
  <c r="BA17" i="3"/>
  <c r="BB17" i="3" s="1"/>
  <c r="BC17" i="3" s="1"/>
  <c r="AB17" i="3"/>
  <c r="CB17" i="3" s="1"/>
  <c r="BB39" i="3"/>
  <c r="BC39" i="3" s="1"/>
  <c r="BA14" i="3"/>
  <c r="BB14" i="3" s="1"/>
  <c r="BC14" i="3" s="1"/>
  <c r="AB14" i="3"/>
  <c r="CB14" i="3" s="1"/>
  <c r="AB2" i="3"/>
  <c r="CB2" i="3" s="1"/>
  <c r="BA2" i="3"/>
  <c r="AB20" i="3"/>
  <c r="CB20" i="3" s="1"/>
  <c r="BA20" i="3"/>
  <c r="BA6" i="3"/>
  <c r="AB6" i="3"/>
  <c r="CB6" i="3" s="1"/>
  <c r="BB15" i="3"/>
  <c r="BC15" i="3" s="1"/>
  <c r="AB42" i="3"/>
  <c r="CB42" i="3" s="1"/>
  <c r="BA42" i="3"/>
  <c r="AB7" i="3"/>
  <c r="CB7" i="3" s="1"/>
  <c r="BA7" i="3"/>
  <c r="BB7" i="3" s="1"/>
  <c r="BC7" i="3" s="1"/>
  <c r="BA43" i="3"/>
  <c r="AB43" i="3"/>
  <c r="CB43" i="3" s="1"/>
  <c r="BA31" i="3"/>
  <c r="BB31" i="3" s="1"/>
  <c r="BC31" i="3" s="1"/>
  <c r="AB31" i="3"/>
  <c r="CB31" i="3" s="1"/>
  <c r="BA12" i="3"/>
  <c r="AB12" i="3"/>
  <c r="CB12" i="3" s="1"/>
  <c r="BA4" i="3"/>
  <c r="BB4" i="3" s="1"/>
  <c r="BC4" i="3" s="1"/>
  <c r="AB4" i="3"/>
  <c r="CB4" i="3" s="1"/>
  <c r="BA27" i="3"/>
  <c r="BB27" i="3" s="1"/>
  <c r="BC27" i="3" s="1"/>
  <c r="AB27" i="3"/>
  <c r="CB27" i="3" s="1"/>
  <c r="BA5" i="3"/>
  <c r="AB5" i="3"/>
  <c r="CB5" i="3" s="1"/>
  <c r="BA10" i="3"/>
  <c r="AB10" i="3"/>
  <c r="CB10" i="3" s="1"/>
  <c r="AB22" i="3"/>
  <c r="CB22" i="3" s="1"/>
  <c r="BA22" i="3"/>
  <c r="AM50" i="3"/>
  <c r="AN49" i="3"/>
  <c r="AN19" i="3"/>
  <c r="AN17" i="3"/>
  <c r="AN35" i="3"/>
  <c r="AN34" i="3"/>
  <c r="AN22" i="3"/>
  <c r="AN47" i="3"/>
  <c r="AN39" i="3"/>
  <c r="AN29" i="3"/>
  <c r="AN32" i="3"/>
  <c r="AN11" i="3"/>
  <c r="AN41" i="3"/>
  <c r="AN13" i="3"/>
  <c r="BA28" i="3"/>
  <c r="AB28" i="3"/>
  <c r="CB28" i="3" s="1"/>
  <c r="BA25" i="3"/>
  <c r="AB25" i="3"/>
  <c r="CB25" i="3" s="1"/>
  <c r="BA34" i="3"/>
  <c r="BB34" i="3" s="1"/>
  <c r="BC34" i="3" s="1"/>
  <c r="AB34" i="3"/>
  <c r="CB34" i="3" s="1"/>
  <c r="BA37" i="3"/>
  <c r="AB37" i="3"/>
  <c r="CB37" i="3" s="1"/>
  <c r="BA24" i="3"/>
  <c r="AB24" i="3"/>
  <c r="CB24" i="3" s="1"/>
  <c r="AI50" i="3"/>
  <c r="AJ49" i="3"/>
  <c r="AJ43" i="3"/>
  <c r="AJ15" i="3"/>
  <c r="AJ38" i="3"/>
  <c r="AJ26" i="3"/>
  <c r="AJ10" i="3"/>
  <c r="AJ27" i="3"/>
  <c r="AJ37" i="3"/>
  <c r="AJ25" i="3"/>
  <c r="AJ9" i="3"/>
  <c r="AJ21" i="3"/>
  <c r="AJ47" i="3"/>
  <c r="AJ18" i="3"/>
  <c r="AJ39" i="3"/>
  <c r="AJ4" i="3"/>
  <c r="AJ45" i="3"/>
  <c r="AJ30" i="3"/>
  <c r="AJ41" i="3"/>
  <c r="AJ13" i="3"/>
  <c r="AJ35" i="3"/>
  <c r="AJ7" i="3"/>
  <c r="AJ34" i="3"/>
  <c r="AJ22" i="3"/>
  <c r="AJ6" i="3"/>
  <c r="AJ19" i="3"/>
  <c r="AJ3" i="3"/>
  <c r="AJ46" i="3"/>
  <c r="AJ31" i="3"/>
  <c r="AJ5" i="3"/>
  <c r="AJ11" i="3"/>
  <c r="AJ17" i="3"/>
  <c r="AJ23" i="3"/>
  <c r="AJ42" i="3"/>
  <c r="AJ14" i="3"/>
  <c r="AJ2" i="3"/>
  <c r="AJ29" i="3"/>
  <c r="BA23" i="3"/>
  <c r="AB23" i="3"/>
  <c r="CB23" i="3" s="1"/>
  <c r="BA41" i="3"/>
  <c r="AB41" i="3"/>
  <c r="CB41" i="3" s="1"/>
  <c r="AB48" i="3"/>
  <c r="CB48" i="3" s="1"/>
  <c r="BA48" i="3"/>
  <c r="BB48" i="3" s="1"/>
  <c r="BC48" i="3" s="1"/>
  <c r="AN10" i="3"/>
  <c r="BB28" i="3" l="1"/>
  <c r="BC28" i="3" s="1"/>
  <c r="BB23" i="3"/>
  <c r="BC23" i="3" s="1"/>
  <c r="BB25" i="3"/>
  <c r="BC25" i="3" s="1"/>
  <c r="BB43" i="3"/>
  <c r="BC43" i="3" s="1"/>
  <c r="BB37" i="3"/>
  <c r="BC37" i="3" s="1"/>
  <c r="BB22" i="3"/>
  <c r="BC22" i="3" s="1"/>
  <c r="BB12" i="3"/>
  <c r="BC12" i="3" s="1"/>
  <c r="BB9" i="3"/>
  <c r="BC9" i="3" s="1"/>
  <c r="BB29" i="3"/>
  <c r="BC29" i="3" s="1"/>
  <c r="AR47" i="3"/>
  <c r="BJ47" i="3" s="1"/>
  <c r="AQ47" i="3"/>
  <c r="BI47" i="3" s="1"/>
  <c r="AP47" i="3"/>
  <c r="BH47" i="3" s="1"/>
  <c r="AK48" i="3"/>
  <c r="BB41" i="3"/>
  <c r="BC41" i="3" s="1"/>
  <c r="BB44" i="3"/>
  <c r="BC44" i="3" s="1"/>
  <c r="BB46" i="3"/>
  <c r="BC46" i="3" s="1"/>
  <c r="BB3" i="3"/>
  <c r="BC3" i="3" s="1"/>
  <c r="BB32" i="3"/>
  <c r="BC32" i="3" s="1"/>
  <c r="BB24" i="3"/>
  <c r="BC24" i="3" s="1"/>
  <c r="BB42" i="3"/>
  <c r="BC42" i="3" s="1"/>
  <c r="BB6" i="3"/>
  <c r="BC6" i="3" s="1"/>
  <c r="BB13" i="3"/>
  <c r="BC13" i="3" s="1"/>
  <c r="BB11" i="3"/>
  <c r="BC11" i="3" s="1"/>
  <c r="AI51" i="3"/>
  <c r="AJ50" i="3"/>
  <c r="AH51" i="3"/>
  <c r="AG52" i="3"/>
  <c r="AM51" i="3"/>
  <c r="AN50" i="3"/>
  <c r="BB49" i="3"/>
  <c r="BC49" i="3" s="1"/>
  <c r="AB50" i="3"/>
  <c r="CB50" i="3" s="1"/>
  <c r="BA50" i="3"/>
  <c r="BB50" i="3" s="1"/>
  <c r="BC50" i="3" s="1"/>
  <c r="BB18" i="3"/>
  <c r="BC18" i="3" s="1"/>
  <c r="BB10" i="3"/>
  <c r="BC10" i="3" s="1"/>
  <c r="BB5" i="3"/>
  <c r="BC5" i="3" s="1"/>
  <c r="BB35" i="3"/>
  <c r="BC35" i="3" s="1"/>
  <c r="BB20" i="3"/>
  <c r="BC20" i="3" s="1"/>
  <c r="BB26" i="3"/>
  <c r="BC26" i="3" s="1"/>
  <c r="BB38" i="3"/>
  <c r="BC38" i="3" s="1"/>
  <c r="BB8" i="3"/>
  <c r="BC8" i="3" s="1"/>
  <c r="BB47" i="3"/>
  <c r="BC47" i="3" s="1"/>
  <c r="BB45" i="3"/>
  <c r="BC45" i="3" s="1"/>
  <c r="BB21" i="3"/>
  <c r="BC21" i="3" s="1"/>
  <c r="AP48" i="3" l="1"/>
  <c r="BH48" i="3" s="1"/>
  <c r="AK49" i="3"/>
  <c r="AL48" i="3" s="1"/>
  <c r="BD48" i="3" s="1"/>
  <c r="AR48" i="3"/>
  <c r="BJ48" i="3" s="1"/>
  <c r="AQ48" i="3"/>
  <c r="BI48" i="3" s="1"/>
  <c r="AL12" i="3"/>
  <c r="BD12" i="3" s="1"/>
  <c r="AL39" i="3"/>
  <c r="BD39" i="3" s="1"/>
  <c r="AL31" i="3"/>
  <c r="BD31" i="3" s="1"/>
  <c r="BE31" i="3" s="1"/>
  <c r="BF31" i="3" s="1"/>
  <c r="AL3" i="3"/>
  <c r="BD3" i="3" s="1"/>
  <c r="AL37" i="3"/>
  <c r="BD37" i="3" s="1"/>
  <c r="BE37" i="3" s="1"/>
  <c r="BF37" i="3" s="1"/>
  <c r="AL27" i="3"/>
  <c r="BD27" i="3" s="1"/>
  <c r="AL11" i="3"/>
  <c r="BD11" i="3" s="1"/>
  <c r="AL9" i="3"/>
  <c r="BD9" i="3" s="1"/>
  <c r="AL24" i="3"/>
  <c r="BD24" i="3" s="1"/>
  <c r="AL36" i="3"/>
  <c r="BD36" i="3" s="1"/>
  <c r="AL42" i="3"/>
  <c r="BD42" i="3" s="1"/>
  <c r="AL33" i="3"/>
  <c r="BD33" i="3" s="1"/>
  <c r="AL25" i="3"/>
  <c r="BD25" i="3" s="1"/>
  <c r="AL30" i="3"/>
  <c r="BD30" i="3" s="1"/>
  <c r="AL40" i="3"/>
  <c r="BD40" i="3" s="1"/>
  <c r="BE40" i="3" s="1"/>
  <c r="BF40" i="3" s="1"/>
  <c r="AL14" i="3"/>
  <c r="BD14" i="3" s="1"/>
  <c r="AI52" i="3"/>
  <c r="AJ51" i="3"/>
  <c r="AH52" i="3"/>
  <c r="AG53" i="3"/>
  <c r="AB51" i="3"/>
  <c r="CB51" i="3" s="1"/>
  <c r="BA51" i="3"/>
  <c r="BB51" i="3" s="1"/>
  <c r="BC51" i="3" s="1"/>
  <c r="AN51" i="3"/>
  <c r="AM52" i="3"/>
  <c r="AL45" i="3" l="1"/>
  <c r="BD45" i="3" s="1"/>
  <c r="AL32" i="3"/>
  <c r="BD32" i="3" s="1"/>
  <c r="AL23" i="3"/>
  <c r="BD23" i="3" s="1"/>
  <c r="AL22" i="3"/>
  <c r="BD22" i="3" s="1"/>
  <c r="BE22" i="3" s="1"/>
  <c r="BF22" i="3" s="1"/>
  <c r="AL35" i="3"/>
  <c r="BD35" i="3" s="1"/>
  <c r="BE32" i="3"/>
  <c r="BF32" i="3" s="1"/>
  <c r="BE33" i="3"/>
  <c r="BF33" i="3" s="1"/>
  <c r="BE24" i="3"/>
  <c r="BF24" i="3" s="1"/>
  <c r="BE25" i="3"/>
  <c r="BF25" i="3" s="1"/>
  <c r="BE36" i="3"/>
  <c r="BF36" i="3" s="1"/>
  <c r="BE12" i="3"/>
  <c r="BF12" i="3" s="1"/>
  <c r="AK50" i="3"/>
  <c r="AR49" i="3"/>
  <c r="BJ49" i="3" s="1"/>
  <c r="AQ49" i="3"/>
  <c r="BI49" i="3" s="1"/>
  <c r="AP49" i="3"/>
  <c r="BH49" i="3" s="1"/>
  <c r="AL49" i="3"/>
  <c r="BD49" i="3" s="1"/>
  <c r="BE49" i="3" s="1"/>
  <c r="BF49" i="3" s="1"/>
  <c r="AL29" i="3"/>
  <c r="BD29" i="3" s="1"/>
  <c r="BE30" i="3" s="1"/>
  <c r="BF30" i="3" s="1"/>
  <c r="AL8" i="3"/>
  <c r="BD8" i="3" s="1"/>
  <c r="AL19" i="3"/>
  <c r="BD19" i="3" s="1"/>
  <c r="BE19" i="3" s="1"/>
  <c r="BF19" i="3" s="1"/>
  <c r="AL7" i="3"/>
  <c r="BD7" i="3" s="1"/>
  <c r="AL18" i="3"/>
  <c r="BD18" i="3" s="1"/>
  <c r="AL43" i="3"/>
  <c r="BD43" i="3" s="1"/>
  <c r="BE43" i="3" s="1"/>
  <c r="BF43" i="3" s="1"/>
  <c r="AL47" i="3"/>
  <c r="BD47" i="3" s="1"/>
  <c r="BE48" i="3" s="1"/>
  <c r="BF48" i="3" s="1"/>
  <c r="AL2" i="3"/>
  <c r="BD2" i="3" s="1"/>
  <c r="BE3" i="3" s="1"/>
  <c r="BF3" i="3" s="1"/>
  <c r="AL21" i="3"/>
  <c r="BD21" i="3" s="1"/>
  <c r="AL5" i="3"/>
  <c r="BD5" i="3" s="1"/>
  <c r="AL4" i="3"/>
  <c r="BD4" i="3" s="1"/>
  <c r="BE4" i="3" s="1"/>
  <c r="BF4" i="3" s="1"/>
  <c r="AL6" i="3"/>
  <c r="BD6" i="3" s="1"/>
  <c r="AL20" i="3"/>
  <c r="BD20" i="3" s="1"/>
  <c r="AL16" i="3"/>
  <c r="BD16" i="3" s="1"/>
  <c r="AL26" i="3"/>
  <c r="BD26" i="3" s="1"/>
  <c r="BE26" i="3" s="1"/>
  <c r="BF26" i="3" s="1"/>
  <c r="AL34" i="3"/>
  <c r="BD34" i="3" s="1"/>
  <c r="BE34" i="3" s="1"/>
  <c r="BF34" i="3" s="1"/>
  <c r="AL10" i="3"/>
  <c r="BD10" i="3" s="1"/>
  <c r="BE10" i="3" s="1"/>
  <c r="BF10" i="3" s="1"/>
  <c r="AL41" i="3"/>
  <c r="BD41" i="3" s="1"/>
  <c r="BE41" i="3" s="1"/>
  <c r="BF41" i="3" s="1"/>
  <c r="AL13" i="3"/>
  <c r="BD13" i="3" s="1"/>
  <c r="BE13" i="3" s="1"/>
  <c r="BF13" i="3" s="1"/>
  <c r="AL28" i="3"/>
  <c r="BD28" i="3" s="1"/>
  <c r="BE28" i="3" s="1"/>
  <c r="BF28" i="3" s="1"/>
  <c r="AL15" i="3"/>
  <c r="BD15" i="3" s="1"/>
  <c r="BE15" i="3" s="1"/>
  <c r="BF15" i="3" s="1"/>
  <c r="AL46" i="3"/>
  <c r="BD46" i="3" s="1"/>
  <c r="BE46" i="3" s="1"/>
  <c r="BF46" i="3" s="1"/>
  <c r="AL44" i="3"/>
  <c r="BD44" i="3" s="1"/>
  <c r="BE45" i="3" s="1"/>
  <c r="BF45" i="3" s="1"/>
  <c r="AL38" i="3"/>
  <c r="BD38" i="3" s="1"/>
  <c r="BE38" i="3" s="1"/>
  <c r="BF38" i="3" s="1"/>
  <c r="AL17" i="3"/>
  <c r="BD17" i="3" s="1"/>
  <c r="AM53" i="3"/>
  <c r="AN52" i="3"/>
  <c r="AH53" i="3"/>
  <c r="AG54" i="3"/>
  <c r="AB52" i="3"/>
  <c r="CB52" i="3" s="1"/>
  <c r="BA52" i="3"/>
  <c r="BB52" i="3" s="1"/>
  <c r="BC52" i="3" s="1"/>
  <c r="AI53" i="3"/>
  <c r="AJ52" i="3"/>
  <c r="BE23" i="3" l="1"/>
  <c r="BF23" i="3" s="1"/>
  <c r="BE16" i="3"/>
  <c r="BF16" i="3" s="1"/>
  <c r="BE35" i="3"/>
  <c r="BF35" i="3" s="1"/>
  <c r="BE39" i="3"/>
  <c r="BF39" i="3" s="1"/>
  <c r="BE5" i="3"/>
  <c r="BF5" i="3" s="1"/>
  <c r="BE8" i="3"/>
  <c r="BF8" i="3" s="1"/>
  <c r="BE29" i="3"/>
  <c r="BF29" i="3" s="1"/>
  <c r="BE14" i="3"/>
  <c r="BF14" i="3" s="1"/>
  <c r="BE17" i="3"/>
  <c r="BF17" i="3" s="1"/>
  <c r="BE20" i="3"/>
  <c r="BF20" i="3" s="1"/>
  <c r="BE21" i="3"/>
  <c r="BF21" i="3" s="1"/>
  <c r="BE18" i="3"/>
  <c r="BF18" i="3" s="1"/>
  <c r="BE11" i="3"/>
  <c r="BF11" i="3" s="1"/>
  <c r="BE27" i="3"/>
  <c r="BF27" i="3" s="1"/>
  <c r="BE6" i="3"/>
  <c r="BF6" i="3" s="1"/>
  <c r="BE7" i="3"/>
  <c r="BF7" i="3" s="1"/>
  <c r="AQ50" i="3"/>
  <c r="BI50" i="3" s="1"/>
  <c r="AL50" i="3"/>
  <c r="BD50" i="3" s="1"/>
  <c r="BE50" i="3" s="1"/>
  <c r="BF50" i="3" s="1"/>
  <c r="AP50" i="3"/>
  <c r="BH50" i="3" s="1"/>
  <c r="AK51" i="3"/>
  <c r="AR50" i="3"/>
  <c r="BJ50" i="3" s="1"/>
  <c r="BE9" i="3"/>
  <c r="BF9" i="3" s="1"/>
  <c r="BE44" i="3"/>
  <c r="BF44" i="3" s="1"/>
  <c r="BE47" i="3"/>
  <c r="BF47" i="3" s="1"/>
  <c r="BE42" i="3"/>
  <c r="BF42" i="3" s="1"/>
  <c r="AI54" i="3"/>
  <c r="AJ53" i="3"/>
  <c r="AH54" i="3"/>
  <c r="AG55" i="3"/>
  <c r="AB53" i="3"/>
  <c r="CB53" i="3" s="1"/>
  <c r="BA53" i="3"/>
  <c r="BB53" i="3" s="1"/>
  <c r="BC53" i="3" s="1"/>
  <c r="AN53" i="3"/>
  <c r="AM54" i="3"/>
  <c r="AP51" i="3" l="1"/>
  <c r="BH51" i="3" s="1"/>
  <c r="AK52" i="3"/>
  <c r="AL51" i="3"/>
  <c r="BD51" i="3" s="1"/>
  <c r="BE51" i="3" s="1"/>
  <c r="BF51" i="3" s="1"/>
  <c r="AR51" i="3"/>
  <c r="BJ51" i="3" s="1"/>
  <c r="AQ51" i="3"/>
  <c r="BI51" i="3" s="1"/>
  <c r="AG56" i="3"/>
  <c r="AH55" i="3"/>
  <c r="AB54" i="3"/>
  <c r="CB54" i="3" s="1"/>
  <c r="BA54" i="3"/>
  <c r="BB54" i="3" s="1"/>
  <c r="BC54" i="3" s="1"/>
  <c r="AM55" i="3"/>
  <c r="AN54" i="3"/>
  <c r="AI55" i="3"/>
  <c r="AJ54" i="3"/>
  <c r="AK53" i="3" l="1"/>
  <c r="AQ52" i="3"/>
  <c r="BI52" i="3" s="1"/>
  <c r="AL52" i="3"/>
  <c r="BD52" i="3" s="1"/>
  <c r="BE52" i="3" s="1"/>
  <c r="BF52" i="3" s="1"/>
  <c r="AR52" i="3"/>
  <c r="BJ52" i="3" s="1"/>
  <c r="AP52" i="3"/>
  <c r="BH52" i="3" s="1"/>
  <c r="AI56" i="3"/>
  <c r="AJ55" i="3"/>
  <c r="AM56" i="3"/>
  <c r="AN55" i="3"/>
  <c r="BA55" i="3"/>
  <c r="BB55" i="3" s="1"/>
  <c r="BC55" i="3" s="1"/>
  <c r="AB55" i="3"/>
  <c r="CB55" i="3" s="1"/>
  <c r="AG57" i="3"/>
  <c r="AH56" i="3"/>
  <c r="AP53" i="3" l="1"/>
  <c r="BH53" i="3" s="1"/>
  <c r="AL53" i="3"/>
  <c r="BD53" i="3" s="1"/>
  <c r="BE53" i="3" s="1"/>
  <c r="BF53" i="3" s="1"/>
  <c r="AK54" i="3"/>
  <c r="AQ53" i="3"/>
  <c r="BI53" i="3" s="1"/>
  <c r="AR53" i="3"/>
  <c r="BJ53" i="3" s="1"/>
  <c r="AG58" i="3"/>
  <c r="AH57" i="3"/>
  <c r="AM57" i="3"/>
  <c r="AN56" i="3"/>
  <c r="BA56" i="3"/>
  <c r="BB56" i="3" s="1"/>
  <c r="BC56" i="3" s="1"/>
  <c r="AB56" i="3"/>
  <c r="CB56" i="3" s="1"/>
  <c r="AI57" i="3"/>
  <c r="AJ56" i="3"/>
  <c r="AR54" i="3" l="1"/>
  <c r="BJ54" i="3" s="1"/>
  <c r="AL54" i="3"/>
  <c r="BD54" i="3" s="1"/>
  <c r="BE54" i="3" s="1"/>
  <c r="BF54" i="3" s="1"/>
  <c r="AQ54" i="3"/>
  <c r="BI54" i="3" s="1"/>
  <c r="AP54" i="3"/>
  <c r="BH54" i="3" s="1"/>
  <c r="AK55" i="3"/>
  <c r="AI58" i="3"/>
  <c r="AJ57" i="3"/>
  <c r="BA57" i="3"/>
  <c r="BB57" i="3" s="1"/>
  <c r="BC57" i="3" s="1"/>
  <c r="AB57" i="3"/>
  <c r="CB57" i="3" s="1"/>
  <c r="AG59" i="3"/>
  <c r="AH58" i="3"/>
  <c r="AM58" i="3"/>
  <c r="AN57" i="3"/>
  <c r="AP55" i="3" l="1"/>
  <c r="BH55" i="3" s="1"/>
  <c r="AR55" i="3"/>
  <c r="BJ55" i="3" s="1"/>
  <c r="AK56" i="3"/>
  <c r="AQ55" i="3"/>
  <c r="BI55" i="3" s="1"/>
  <c r="AL55" i="3"/>
  <c r="BD55" i="3" s="1"/>
  <c r="BE55" i="3" s="1"/>
  <c r="BF55" i="3" s="1"/>
  <c r="AM59" i="3"/>
  <c r="AN58" i="3"/>
  <c r="BA58" i="3"/>
  <c r="BB58" i="3" s="1"/>
  <c r="BC58" i="3" s="1"/>
  <c r="AB58" i="3"/>
  <c r="CB58" i="3" s="1"/>
  <c r="AG60" i="3"/>
  <c r="AH59" i="3"/>
  <c r="AI59" i="3"/>
  <c r="AJ58" i="3"/>
  <c r="AP56" i="3" l="1"/>
  <c r="BH56" i="3" s="1"/>
  <c r="AQ56" i="3"/>
  <c r="BI56" i="3" s="1"/>
  <c r="AK57" i="3"/>
  <c r="AR56" i="3"/>
  <c r="BJ56" i="3" s="1"/>
  <c r="AL56" i="3"/>
  <c r="BD56" i="3" s="1"/>
  <c r="BE56" i="3" s="1"/>
  <c r="BF56" i="3" s="1"/>
  <c r="AI60" i="3"/>
  <c r="AJ59" i="3"/>
  <c r="BA59" i="3"/>
  <c r="BB59" i="3" s="1"/>
  <c r="BC59" i="3" s="1"/>
  <c r="AB59" i="3"/>
  <c r="CB59" i="3" s="1"/>
  <c r="AG61" i="3"/>
  <c r="AH60" i="3"/>
  <c r="AM60" i="3"/>
  <c r="AN59" i="3"/>
  <c r="AK58" i="3" l="1"/>
  <c r="AR57" i="3"/>
  <c r="BJ57" i="3" s="1"/>
  <c r="AP57" i="3"/>
  <c r="BH57" i="3" s="1"/>
  <c r="AL57" i="3"/>
  <c r="BD57" i="3" s="1"/>
  <c r="BE57" i="3" s="1"/>
  <c r="BF57" i="3" s="1"/>
  <c r="AQ57" i="3"/>
  <c r="BI57" i="3" s="1"/>
  <c r="AM61" i="3"/>
  <c r="AN60" i="3"/>
  <c r="BA60" i="3"/>
  <c r="BB60" i="3" s="1"/>
  <c r="BC60" i="3" s="1"/>
  <c r="AB60" i="3"/>
  <c r="CB60" i="3" s="1"/>
  <c r="AG62" i="3"/>
  <c r="AH61" i="3"/>
  <c r="AI61" i="3"/>
  <c r="AJ60" i="3"/>
  <c r="AK59" i="3" l="1"/>
  <c r="AQ58" i="3"/>
  <c r="BI58" i="3" s="1"/>
  <c r="AP58" i="3"/>
  <c r="BH58" i="3" s="1"/>
  <c r="AL58" i="3"/>
  <c r="BD58" i="3" s="1"/>
  <c r="BE58" i="3" s="1"/>
  <c r="BF58" i="3" s="1"/>
  <c r="AR58" i="3"/>
  <c r="BJ58" i="3" s="1"/>
  <c r="AI62" i="3"/>
  <c r="AJ61" i="3"/>
  <c r="BA61" i="3"/>
  <c r="BB61" i="3" s="1"/>
  <c r="BC61" i="3" s="1"/>
  <c r="AB61" i="3"/>
  <c r="CB61" i="3" s="1"/>
  <c r="AG63" i="3"/>
  <c r="AH62" i="3"/>
  <c r="AM62" i="3"/>
  <c r="AN61" i="3"/>
  <c r="AK60" i="3" l="1"/>
  <c r="AR59" i="3"/>
  <c r="BJ59" i="3" s="1"/>
  <c r="AP59" i="3"/>
  <c r="BH59" i="3" s="1"/>
  <c r="AL59" i="3"/>
  <c r="BD59" i="3" s="1"/>
  <c r="BE59" i="3" s="1"/>
  <c r="BF59" i="3" s="1"/>
  <c r="AQ59" i="3"/>
  <c r="BI59" i="3" s="1"/>
  <c r="AM63" i="3"/>
  <c r="AN62" i="3"/>
  <c r="BA62" i="3"/>
  <c r="BB62" i="3" s="1"/>
  <c r="BC62" i="3" s="1"/>
  <c r="AB62" i="3"/>
  <c r="CB62" i="3" s="1"/>
  <c r="AG64" i="3"/>
  <c r="AH63" i="3"/>
  <c r="AI63" i="3"/>
  <c r="AJ62" i="3"/>
  <c r="AP60" i="3" l="1"/>
  <c r="BH60" i="3" s="1"/>
  <c r="AQ60" i="3"/>
  <c r="BI60" i="3" s="1"/>
  <c r="AK61" i="3"/>
  <c r="AR60" i="3"/>
  <c r="BJ60" i="3" s="1"/>
  <c r="AL60" i="3"/>
  <c r="BD60" i="3" s="1"/>
  <c r="BE60" i="3" s="1"/>
  <c r="BF60" i="3" s="1"/>
  <c r="BA63" i="3"/>
  <c r="BB63" i="3" s="1"/>
  <c r="BC63" i="3" s="1"/>
  <c r="AB63" i="3"/>
  <c r="CB63" i="3" s="1"/>
  <c r="AI64" i="3"/>
  <c r="AJ63" i="3"/>
  <c r="AG65" i="3"/>
  <c r="AH65" i="3" s="1"/>
  <c r="AH64" i="3"/>
  <c r="AM64" i="3"/>
  <c r="AN63" i="3"/>
  <c r="AL61" i="3" l="1"/>
  <c r="BD61" i="3" s="1"/>
  <c r="BE61" i="3" s="1"/>
  <c r="BF61" i="3" s="1"/>
  <c r="AR61" i="3"/>
  <c r="BJ61" i="3" s="1"/>
  <c r="AK62" i="3"/>
  <c r="AQ61" i="3"/>
  <c r="BI61" i="3" s="1"/>
  <c r="AP61" i="3"/>
  <c r="BH61" i="3" s="1"/>
  <c r="BA65" i="3"/>
  <c r="AB65" i="3"/>
  <c r="CB65" i="3" s="1"/>
  <c r="AM65" i="3"/>
  <c r="AN65" i="3" s="1"/>
  <c r="AN64" i="3"/>
  <c r="AJ64" i="3"/>
  <c r="AI65" i="3"/>
  <c r="AJ65" i="3" s="1"/>
  <c r="BA64" i="3"/>
  <c r="BB64" i="3" s="1"/>
  <c r="BC64" i="3" s="1"/>
  <c r="AB64" i="3"/>
  <c r="CB64" i="3" s="1"/>
  <c r="AK63" i="3" l="1"/>
  <c r="AR62" i="3"/>
  <c r="BJ62" i="3" s="1"/>
  <c r="AP62" i="3"/>
  <c r="BH62" i="3" s="1"/>
  <c r="AL62" i="3"/>
  <c r="BD62" i="3" s="1"/>
  <c r="BE62" i="3" s="1"/>
  <c r="BF62" i="3" s="1"/>
  <c r="AQ62" i="3"/>
  <c r="BI62" i="3" s="1"/>
  <c r="BB65" i="3"/>
  <c r="BC65" i="3" s="1"/>
  <c r="AL63" i="3" l="1"/>
  <c r="BD63" i="3" s="1"/>
  <c r="BE63" i="3" s="1"/>
  <c r="BF63" i="3" s="1"/>
  <c r="AQ63" i="3"/>
  <c r="BI63" i="3" s="1"/>
  <c r="AK64" i="3"/>
  <c r="AR63" i="3"/>
  <c r="BJ63" i="3" s="1"/>
  <c r="AP63" i="3"/>
  <c r="BH63" i="3" s="1"/>
  <c r="AK65" i="3" l="1"/>
  <c r="AR64" i="3"/>
  <c r="BJ64" i="3" s="1"/>
  <c r="AP64" i="3"/>
  <c r="BH64" i="3" s="1"/>
  <c r="AL64" i="3"/>
  <c r="BD64" i="3" s="1"/>
  <c r="BE64" i="3" s="1"/>
  <c r="BF64" i="3" s="1"/>
  <c r="AQ64" i="3"/>
  <c r="BI64" i="3" s="1"/>
  <c r="AL65" i="3" l="1"/>
  <c r="BD65" i="3" s="1"/>
  <c r="BE65" i="3" s="1"/>
  <c r="BF65" i="3" s="1"/>
  <c r="AP65" i="3"/>
  <c r="BH65" i="3" s="1"/>
  <c r="AQ65" i="3"/>
  <c r="BI65" i="3" s="1"/>
  <c r="AR65" i="3"/>
  <c r="BJ65" i="3" s="1"/>
</calcChain>
</file>

<file path=xl/comments1.xml><?xml version="1.0" encoding="utf-8"?>
<comments xmlns="http://schemas.openxmlformats.org/spreadsheetml/2006/main">
  <authors>
    <author>UKDS.Stat</author>
  </authors>
  <commentList>
    <comment ref="DZ2" authorId="0" shapeId="0">
      <text>
        <r>
          <rPr>
            <sz val="9"/>
            <color indexed="81"/>
            <rFont val="Tahoma"/>
            <charset val="1"/>
          </rPr>
          <t>V: Indicates data that is new or has changed since previous cycle (applicable to IFS subscription only); does not indicate changes in magnitude or decimal or the addition of countries to IFS.</t>
        </r>
      </text>
    </comment>
    <comment ref="AP5" authorId="0" shapeId="0">
      <text>
        <r>
          <rPr>
            <sz val="9"/>
            <color indexed="81"/>
            <rFont val="Tahoma"/>
            <family val="2"/>
          </rPr>
          <t>R: Identifies the point at which multiple time series versions are linked by ratio splicing using the first annual overlap.</t>
        </r>
      </text>
    </comment>
    <comment ref="AR5" authorId="0" shapeId="0">
      <text>
        <r>
          <rPr>
            <sz val="9"/>
            <color indexed="81"/>
            <rFont val="Tahoma"/>
            <family val="2"/>
          </rPr>
          <t>R: Identifies the point at which multiple time series versions are linked by ratio splicing using the first annual overlap.</t>
        </r>
      </text>
    </comment>
    <comment ref="AT5" authorId="0" shapeId="0">
      <text>
        <r>
          <rPr>
            <sz val="9"/>
            <color indexed="81"/>
            <rFont val="Tahoma"/>
            <family val="2"/>
          </rPr>
          <t>R: Identifies the point at which multiple time series versions are linked by ratio splicing using the first annual overlap.</t>
        </r>
      </text>
    </comment>
    <comment ref="AV5" authorId="0" shapeId="0">
      <text>
        <r>
          <rPr>
            <sz val="9"/>
            <color indexed="81"/>
            <rFont val="Tahoma"/>
            <family val="2"/>
          </rPr>
          <t>R: Identifies the point at which multiple time series versions are linked by ratio splicing using the first annual overlap.</t>
        </r>
      </text>
    </comment>
    <comment ref="DZ6" authorId="0" shapeId="0">
      <text>
        <r>
          <rPr>
            <sz val="9"/>
            <color indexed="81"/>
            <rFont val="Tahoma"/>
            <family val="2"/>
          </rPr>
          <t>V: Indicates data that is new or has changed since previous cycle (applicable to IFS subscription only); does not indicate changes in magnitude or decimal or the addition of countries to IFS.</t>
        </r>
      </text>
    </comment>
    <comment ref="DZ20" authorId="0" shapeId="0">
      <text>
        <r>
          <rPr>
            <sz val="9"/>
            <color indexed="81"/>
            <rFont val="Tahoma"/>
            <family val="2"/>
          </rPr>
          <t>V: Indicates data that is new or has changed since previous cycle (applicable to IFS subscription only); does not indicate changes in magnitude or decimal or the addition of countries to IFS.</t>
        </r>
      </text>
    </comment>
  </commentList>
</comments>
</file>

<file path=xl/comments2.xml><?xml version="1.0" encoding="utf-8"?>
<comments xmlns="http://schemas.openxmlformats.org/spreadsheetml/2006/main">
  <authors>
    <author>UKDS.Stat</author>
  </authors>
  <commentList>
    <comment ref="BN2" authorId="0" shapeId="0">
      <text>
        <r>
          <rPr>
            <sz val="9"/>
            <color indexed="81"/>
            <rFont val="Tahoma"/>
            <charset val="1"/>
          </rPr>
          <t>V: Indicates data that is new or has changed since previous cycle (applicable to IFS subscription only); does not indicate changes in magnitude or decimal or the addition of countries to IFS.</t>
        </r>
      </text>
    </comment>
    <comment ref="BN5" authorId="0" shapeId="0">
      <text>
        <r>
          <rPr>
            <sz val="9"/>
            <color indexed="81"/>
            <rFont val="Tahoma"/>
            <family val="2"/>
          </rPr>
          <t>V: Indicates data that is new or has changed since previous cycle (applicable to IFS subscription only); does not indicate changes in magnitude or decimal or the addition of countries to IFS.</t>
        </r>
      </text>
    </comment>
    <comment ref="BN21" authorId="0" shapeId="0">
      <text>
        <r>
          <rPr>
            <sz val="9"/>
            <color indexed="81"/>
            <rFont val="Tahoma"/>
            <family val="2"/>
          </rPr>
          <t>V: Indicates data that is new or has changed since previous cycle (applicable to IFS subscription only); does not indicate changes in magnitude or decimal or the addition of countries to IFS.</t>
        </r>
      </text>
    </comment>
  </commentList>
</comments>
</file>

<file path=xl/comments3.xml><?xml version="1.0" encoding="utf-8"?>
<comments xmlns="http://schemas.openxmlformats.org/spreadsheetml/2006/main">
  <authors>
    <author>UKDS.Stat</author>
  </authors>
  <commentList>
    <comment ref="B66" authorId="0" shapeId="0">
      <text>
        <r>
          <rPr>
            <sz val="9"/>
            <color indexed="81"/>
            <rFont val="Tahoma"/>
            <charset val="1"/>
          </rPr>
          <t>V: Indicates data that is new or has changed since previous cycle (applicable to IFS subscription only); does not indicate changes in magnitude or decimal or the addition of countries to IFS.</t>
        </r>
      </text>
    </comment>
    <comment ref="G66" authorId="0" shapeId="0">
      <text>
        <r>
          <rPr>
            <sz val="9"/>
            <color indexed="81"/>
            <rFont val="Tahoma"/>
            <family val="2"/>
          </rPr>
          <t>V: Indicates data that is new or has changed since previous cycle (applicable to IFS subscription only); does not indicate changes in magnitude or decimal or the addition of countries to IFS.</t>
        </r>
      </text>
    </comment>
    <comment ref="Y66" authorId="0" shapeId="0">
      <text>
        <r>
          <rPr>
            <sz val="9"/>
            <color indexed="81"/>
            <rFont val="Tahoma"/>
            <family val="2"/>
          </rPr>
          <t>V: Indicates data that is new or has changed since previous cycle (applicable to IFS subscription only); does not indicate changes in magnitude or decimal or the addition of countries to IFS.</t>
        </r>
      </text>
    </comment>
  </commentList>
</comments>
</file>

<file path=xl/sharedStrings.xml><?xml version="1.0" encoding="utf-8"?>
<sst xmlns="http://schemas.openxmlformats.org/spreadsheetml/2006/main" count="1428" uniqueCount="158">
  <si>
    <t>USDxreop</t>
  </si>
  <si>
    <t>Dates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</si>
  <si>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</si>
  <si>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</si>
  <si>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</si>
  <si>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</si>
  <si>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</si>
  <si>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</si>
  <si>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</si>
  <si>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</si>
  <si>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</si>
  <si>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</si>
  <si>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</si>
  <si>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</si>
  <si>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</si>
  <si>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</si>
  <si>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</si>
  <si>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</si>
  <si>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</si>
  <si>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</si>
  <si>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</si>
  <si>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</si>
  <si>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</si>
  <si>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</si>
  <si>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</si>
  <si>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</si>
  <si>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</si>
  <si>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</si>
  <si>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</si>
  <si>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</si>
  <si>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</si>
  <si>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</si>
  <si>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</si>
  <si>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</si>
  <si>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</si>
  <si>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</si>
  <si>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</si>
  <si>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</si>
  <si>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</si>
  <si>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</si>
  <si>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</si>
  <si>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</si>
  <si>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</si>
  <si>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</si>
  <si>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</si>
  <si>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</si>
  <si>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</si>
  <si>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</si>
  <si>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</si>
  <si>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</si>
  <si>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</si>
  <si>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</si>
  <si>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</si>
  <si>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</si>
  <si>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</si>
  <si>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</si>
  <si>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</si>
  <si>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</si>
  <si>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</si>
  <si>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</si>
  <si>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</si>
  <si>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</si>
  <si>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</si>
  <si>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</si>
  <si>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</si>
  <si>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</si>
  <si>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/>
  </si>
  <si>
    <t>..</t>
  </si>
  <si>
    <t>(V)</t>
  </si>
  <si>
    <t>RGDPind</t>
  </si>
  <si>
    <t>PMind</t>
  </si>
  <si>
    <t>PXind</t>
  </si>
  <si>
    <t>MonMrktRpa</t>
  </si>
  <si>
    <t>CPIInflpa</t>
  </si>
  <si>
    <t>USRGDPind</t>
  </si>
  <si>
    <t>USMonMrktRpa</t>
  </si>
  <si>
    <t>USCPIInflpa</t>
  </si>
  <si>
    <t>USFinPrivConsChainedVolsaNCmln</t>
  </si>
  <si>
    <t>ln(RGDPind)</t>
  </si>
  <si>
    <t>ln(USRGDPind)</t>
  </si>
  <si>
    <t>CPIInflpq</t>
  </si>
  <si>
    <t>USCPIInflpq</t>
  </si>
  <si>
    <t>PMInflpq</t>
  </si>
  <si>
    <t>USMonMrktRpq</t>
  </si>
  <si>
    <t>MonMrktRpq</t>
  </si>
  <si>
    <t>PMInflpa</t>
  </si>
  <si>
    <t>Q1-2015</t>
  </si>
  <si>
    <t>RGDPindsa</t>
  </si>
  <si>
    <t>AM150727: Seasonal adjustment for any series not sa at source has been implemented using the Census-X-12 procedure in EViews 8 (and is marked with yellow background and "sa" appended to the name of the series.</t>
  </si>
  <si>
    <t>Legend:</t>
  </si>
  <si>
    <t>Indicates data that is new or has changed since previous cycle (applicable to IFS subscription only); does not indicate changes in magnitude or decimal or the addition of countries to IFS.</t>
  </si>
  <si>
    <t>Bibliographic citation: International Monetary Fund (2015): International Financial Statistics (Edition: July 2015). UK Data Service.</t>
  </si>
  <si>
    <t>AM150727: The base year for RGDPind (99BVRZF) and USRGDPind (99BVRZF) is 2010; this can be verified by clicking on the "i" icon in the raw data Excel file, which links to the IFS via UK Data Service.</t>
  </si>
  <si>
    <t>CPindpq1998q4</t>
  </si>
  <si>
    <t>CPindpa1998q4</t>
  </si>
  <si>
    <t>USCPindpq1998q4</t>
  </si>
  <si>
    <t>USCPindpa1998q4</t>
  </si>
  <si>
    <t>CPindpq2010</t>
  </si>
  <si>
    <t>CPindpa2010</t>
  </si>
  <si>
    <t>USCPindpq2010</t>
  </si>
  <si>
    <t>USCPindpa2010</t>
  </si>
  <si>
    <t>USDxreopindpq2010</t>
  </si>
  <si>
    <t>USDrereopindpq2010</t>
  </si>
  <si>
    <t>USDrereopindpq2010ratio</t>
  </si>
  <si>
    <t>ToTratiopq</t>
  </si>
  <si>
    <t>ToTindpq</t>
  </si>
  <si>
    <t>PrivFinConsVolConstPsaindpq2010</t>
  </si>
  <si>
    <t>ln(CPindpq2010)</t>
  </si>
  <si>
    <t>ln(USCPindpq2010)</t>
  </si>
  <si>
    <t>ln(USDxreopindpq2010)</t>
  </si>
  <si>
    <t>ln(USDrereopindpq2010)</t>
  </si>
  <si>
    <t>ln(USDrereopq2010ratio)</t>
  </si>
  <si>
    <t>CHECKapproxCPinflpq</t>
  </si>
  <si>
    <t>CHECKapproxCPinflpa</t>
  </si>
  <si>
    <t>CHECKapproxUSCPinflpq</t>
  </si>
  <si>
    <t>CHECKapproxUSCPinflpa</t>
  </si>
  <si>
    <t>needs data for 1999q4</t>
  </si>
  <si>
    <t>ln(ToTindpq)</t>
  </si>
  <si>
    <t>ln(ToTratiopq)</t>
  </si>
  <si>
    <t>ln(RGDPindsa)</t>
  </si>
  <si>
    <t>USFinPrivConsChainedVolsaindpq2010</t>
  </si>
  <si>
    <t>ln(PrivFinConsVolConstPsaindpq2010)</t>
  </si>
  <si>
    <t>ln(USFinPrivConsChainedVolsaindpq2010)</t>
  </si>
  <si>
    <t>CHECKapproxpercchngpq</t>
  </si>
  <si>
    <t>TotPopInThousandssa</t>
  </si>
  <si>
    <t>EconActivePopInThousandssa</t>
  </si>
  <si>
    <t>USTotPopInThousandssa</t>
  </si>
  <si>
    <t>USEconActivePopInThousandssa</t>
  </si>
  <si>
    <t>n.a.</t>
  </si>
  <si>
    <t>RGDPExpendApprCurrentPsaNCmln</t>
  </si>
  <si>
    <t>RGDPExpendApprConstP2003saNCmln</t>
  </si>
  <si>
    <t>USRGDPExpendApprChainedVolsaNCmln</t>
  </si>
  <si>
    <t>RGDPExpendApprConstP2003saNCpc</t>
  </si>
  <si>
    <t>USRGDPExpendApprChainedVolsaNCpc</t>
  </si>
  <si>
    <t>ln(USRGDPExpendApprChainedVolsaNCpc)</t>
  </si>
  <si>
    <t>ln(RGDPExpendApprConstP2003saNCpc)</t>
  </si>
  <si>
    <t>USFinPrivConsChainedVolsaNCpc</t>
  </si>
  <si>
    <t>ln(PrivFinConsVolConstPsaNCpc)</t>
  </si>
  <si>
    <t>ln(USRGDPExpendApprChainedVolsaNCmln)</t>
  </si>
  <si>
    <t>IntlResUSDmln</t>
  </si>
  <si>
    <t>IntlResNCmln</t>
  </si>
  <si>
    <t>IntlResNCmlnDeflated</t>
  </si>
  <si>
    <t>ln(IntlResNCmlnDeflated)</t>
  </si>
  <si>
    <t>IntlResNCmlnpc</t>
  </si>
  <si>
    <t>ln(IntlResNCmlnpc)</t>
  </si>
  <si>
    <t>(R)</t>
  </si>
  <si>
    <t>PrivFinConsChainedVolsaNCmln</t>
  </si>
  <si>
    <t>(V) - see column DY (it appears four times ONLY there):</t>
  </si>
  <si>
    <t>PrivCons2007PricesNCmln</t>
  </si>
  <si>
    <t>RGDP2007PricesNCmln</t>
  </si>
  <si>
    <t>USDrereopratio</t>
  </si>
  <si>
    <t>ln(USDrereopratio)</t>
  </si>
  <si>
    <t>ln(PrivCons2007PricesNCmln)</t>
  </si>
  <si>
    <t>ln(RGDP2007PricesNCmln)</t>
  </si>
  <si>
    <t>USDnereop</t>
  </si>
  <si>
    <t>USDnereopindpq2010</t>
  </si>
  <si>
    <t>ln(USDnereopindpq2010)</t>
  </si>
  <si>
    <t>ConsToRGDPShare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</si>
</sst>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Calibri"/>
      <family val="2"/>
      <scheme val="minor"/>
    </font>
    <font>
      <sz val="10"/>
      <name val="Bitstream Vera Sans"/>
      <family val="2"/>
    </font>
    <font>
      <sz val="10"/>
      <name val="Arial"/>
      <family val="2"/>
    </font>
    <font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sz val="10"/>
      <name val="Arial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8"/>
      <color rgb="FF495D8E"/>
      <name val="Verdana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hair">
        <color rgb="FFFFFFCC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indexed="64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indexed="64"/>
      </bottom>
      <diagonal/>
    </border>
    <border>
      <left/>
      <right style="thin">
        <color rgb="FFC0C0C0"/>
      </right>
      <top/>
      <bottom style="thin">
        <color indexed="64"/>
      </bottom>
      <diagonal/>
    </border>
    <border>
      <left style="thin">
        <color indexed="64"/>
      </left>
      <right style="thin">
        <color rgb="FFC0C0C0"/>
      </right>
      <top/>
      <bottom/>
      <diagonal/>
    </border>
    <border>
      <left style="hair">
        <color rgb="FFFFFFCC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/>
      <bottom/>
      <diagonal/>
    </border>
    <border>
      <left/>
      <right/>
      <top style="thin">
        <color rgb="FFC0C0C0"/>
      </top>
      <bottom style="thin">
        <color indexed="64"/>
      </bottom>
      <diagonal/>
    </border>
    <border>
      <left style="thin">
        <color rgb="FFC0C0C0"/>
      </left>
      <right/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5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4" applyNumberFormat="0" applyAlignment="0" applyProtection="0"/>
    <xf numFmtId="0" fontId="12" fillId="28" borderId="5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30" borderId="4" applyNumberFormat="0" applyAlignment="0" applyProtection="0"/>
    <xf numFmtId="0" fontId="19" fillId="0" borderId="9" applyNumberFormat="0" applyFill="0" applyAlignment="0" applyProtection="0"/>
    <xf numFmtId="0" fontId="20" fillId="31" borderId="0" applyNumberFormat="0" applyBorder="0" applyAlignment="0" applyProtection="0"/>
    <xf numFmtId="0" fontId="1" fillId="0" borderId="0"/>
    <xf numFmtId="0" fontId="2" fillId="0" borderId="0"/>
    <xf numFmtId="0" fontId="6" fillId="0" borderId="0"/>
    <xf numFmtId="0" fontId="8" fillId="32" borderId="10" applyNumberFormat="0" applyFont="0" applyAlignment="0" applyProtection="0"/>
    <xf numFmtId="0" fontId="21" fillId="27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37" applyFont="1" applyBorder="1"/>
    <xf numFmtId="17" fontId="1" fillId="0" borderId="0" xfId="37" applyNumberFormat="1" applyFont="1" applyBorder="1"/>
    <xf numFmtId="0" fontId="4" fillId="0" borderId="13" xfId="39" applyNumberFormat="1" applyFont="1" applyBorder="1" applyAlignment="1">
      <alignment horizontal="right"/>
    </xf>
    <xf numFmtId="0" fontId="25" fillId="0" borderId="0" xfId="0" applyFont="1"/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4" fillId="0" borderId="13" xfId="38" applyNumberFormat="1" applyFont="1" applyBorder="1" applyAlignment="1">
      <alignment horizontal="right"/>
    </xf>
    <xf numFmtId="0" fontId="5" fillId="0" borderId="14" xfId="39" applyFont="1" applyBorder="1" applyAlignment="1">
      <alignment horizontal="left" wrapText="1"/>
    </xf>
    <xf numFmtId="0" fontId="4" fillId="0" borderId="15" xfId="39" applyNumberFormat="1" applyFont="1" applyBorder="1" applyAlignment="1">
      <alignment horizontal="right"/>
    </xf>
    <xf numFmtId="0" fontId="5" fillId="0" borderId="16" xfId="38" applyFont="1" applyBorder="1" applyAlignment="1">
      <alignment horizontal="left"/>
    </xf>
    <xf numFmtId="0" fontId="25" fillId="0" borderId="16" xfId="0" applyFont="1" applyBorder="1"/>
    <xf numFmtId="0" fontId="25" fillId="0" borderId="17" xfId="0" applyFont="1" applyBorder="1"/>
    <xf numFmtId="0" fontId="25" fillId="0" borderId="18" xfId="0" applyFont="1" applyBorder="1"/>
    <xf numFmtId="0" fontId="25" fillId="33" borderId="0" xfId="0" applyFont="1" applyFill="1"/>
    <xf numFmtId="0" fontId="4" fillId="34" borderId="19" xfId="38" applyNumberFormat="1" applyFont="1" applyFill="1" applyBorder="1" applyAlignment="1">
      <alignment horizontal="right"/>
    </xf>
    <xf numFmtId="0" fontId="4" fillId="34" borderId="0" xfId="38" applyNumberFormat="1" applyFont="1" applyFill="1" applyBorder="1" applyAlignment="1">
      <alignment horizontal="right"/>
    </xf>
    <xf numFmtId="0" fontId="4" fillId="0" borderId="20" xfId="38" applyNumberFormat="1" applyFont="1" applyBorder="1" applyAlignment="1">
      <alignment horizontal="right"/>
    </xf>
    <xf numFmtId="0" fontId="4" fillId="0" borderId="21" xfId="38" applyFont="1" applyBorder="1" applyAlignment="1">
      <alignment horizontal="left"/>
    </xf>
    <xf numFmtId="0" fontId="25" fillId="35" borderId="0" xfId="0" applyFont="1" applyFill="1" applyBorder="1"/>
    <xf numFmtId="0" fontId="25" fillId="34" borderId="0" xfId="0" applyFont="1" applyFill="1" applyBorder="1"/>
    <xf numFmtId="0" fontId="25" fillId="36" borderId="0" xfId="0" applyFont="1" applyFill="1" applyBorder="1"/>
    <xf numFmtId="0" fontId="25" fillId="37" borderId="0" xfId="0" applyFont="1" applyFill="1" applyBorder="1"/>
    <xf numFmtId="0" fontId="4" fillId="0" borderId="23" xfId="38" applyNumberFormat="1" applyFont="1" applyBorder="1" applyAlignment="1">
      <alignment horizontal="right"/>
    </xf>
    <xf numFmtId="0" fontId="4" fillId="34" borderId="24" xfId="38" applyNumberFormat="1" applyFont="1" applyFill="1" applyBorder="1" applyAlignment="1">
      <alignment horizontal="right"/>
    </xf>
    <xf numFmtId="0" fontId="25" fillId="36" borderId="1" xfId="0" applyFont="1" applyFill="1" applyBorder="1"/>
    <xf numFmtId="0" fontId="4" fillId="0" borderId="0" xfId="38" applyNumberFormat="1" applyFont="1" applyBorder="1" applyAlignment="1">
      <alignment horizontal="right"/>
    </xf>
    <xf numFmtId="0" fontId="4" fillId="33" borderId="15" xfId="38" applyNumberFormat="1" applyFont="1" applyFill="1" applyBorder="1" applyAlignment="1">
      <alignment horizontal="right"/>
    </xf>
    <xf numFmtId="0" fontId="4" fillId="33" borderId="15" xfId="39" applyNumberFormat="1" applyFont="1" applyFill="1" applyBorder="1" applyAlignment="1">
      <alignment horizontal="right"/>
    </xf>
    <xf numFmtId="0" fontId="25" fillId="33" borderId="0" xfId="0" applyFont="1" applyFill="1" applyBorder="1"/>
    <xf numFmtId="0" fontId="0" fillId="33" borderId="0" xfId="0" applyFill="1"/>
    <xf numFmtId="0" fontId="0" fillId="0" borderId="0" xfId="0" applyFill="1"/>
    <xf numFmtId="0" fontId="25" fillId="33" borderId="25" xfId="0" applyFont="1" applyFill="1" applyBorder="1"/>
    <xf numFmtId="0" fontId="25" fillId="36" borderId="2" xfId="0" applyFont="1" applyFill="1" applyBorder="1"/>
    <xf numFmtId="0" fontId="25" fillId="0" borderId="0" xfId="0" applyFont="1" applyFill="1"/>
    <xf numFmtId="0" fontId="7" fillId="0" borderId="0" xfId="0" applyFont="1" applyAlignment="1">
      <alignment horizontal="left"/>
    </xf>
    <xf numFmtId="0" fontId="7" fillId="33" borderId="0" xfId="37" applyFont="1" applyFill="1" applyBorder="1"/>
    <xf numFmtId="0" fontId="26" fillId="0" borderId="0" xfId="0" applyFont="1"/>
    <xf numFmtId="0" fontId="25" fillId="34" borderId="2" xfId="0" applyFont="1" applyFill="1" applyBorder="1"/>
    <xf numFmtId="0" fontId="25" fillId="37" borderId="2" xfId="0" applyFont="1" applyFill="1" applyBorder="1"/>
    <xf numFmtId="0" fontId="4" fillId="34" borderId="2" xfId="38" applyNumberFormat="1" applyFont="1" applyFill="1" applyBorder="1" applyAlignment="1">
      <alignment horizontal="right"/>
    </xf>
    <xf numFmtId="0" fontId="25" fillId="35" borderId="2" xfId="0" applyFont="1" applyFill="1" applyBorder="1"/>
    <xf numFmtId="0" fontId="25" fillId="0" borderId="0" xfId="0" applyFont="1" applyBorder="1"/>
    <xf numFmtId="0" fontId="4" fillId="0" borderId="26" xfId="38" applyNumberFormat="1" applyFont="1" applyBorder="1" applyAlignment="1">
      <alignment horizontal="right"/>
    </xf>
    <xf numFmtId="0" fontId="4" fillId="0" borderId="18" xfId="38" applyNumberFormat="1" applyFont="1" applyBorder="1" applyAlignment="1">
      <alignment horizontal="right"/>
    </xf>
    <xf numFmtId="0" fontId="25" fillId="0" borderId="27" xfId="0" applyFont="1" applyBorder="1"/>
    <xf numFmtId="0" fontId="4" fillId="0" borderId="27" xfId="38" applyFont="1" applyBorder="1" applyAlignment="1">
      <alignment horizontal="left"/>
    </xf>
    <xf numFmtId="0" fontId="4" fillId="0" borderId="28" xfId="38" applyFont="1" applyBorder="1" applyAlignment="1">
      <alignment horizontal="left"/>
    </xf>
    <xf numFmtId="0" fontId="4" fillId="33" borderId="28" xfId="38" applyFont="1" applyFill="1" applyBorder="1" applyAlignment="1">
      <alignment horizontal="left"/>
    </xf>
    <xf numFmtId="0" fontId="4" fillId="34" borderId="28" xfId="38" applyFont="1" applyFill="1" applyBorder="1" applyAlignment="1">
      <alignment horizontal="left"/>
    </xf>
    <xf numFmtId="0" fontId="4" fillId="35" borderId="28" xfId="38" applyFont="1" applyFill="1" applyBorder="1" applyAlignment="1">
      <alignment horizontal="left"/>
    </xf>
    <xf numFmtId="0" fontId="4" fillId="34" borderId="28" xfId="39" applyFont="1" applyFill="1" applyBorder="1" applyAlignment="1">
      <alignment horizontal="left"/>
    </xf>
    <xf numFmtId="0" fontId="4" fillId="36" borderId="28" xfId="38" applyFont="1" applyFill="1" applyBorder="1" applyAlignment="1">
      <alignment horizontal="left"/>
    </xf>
    <xf numFmtId="0" fontId="4" fillId="37" borderId="28" xfId="38" applyFont="1" applyFill="1" applyBorder="1" applyAlignment="1">
      <alignment horizontal="left"/>
    </xf>
    <xf numFmtId="0" fontId="4" fillId="36" borderId="28" xfId="39" applyFont="1" applyFill="1" applyBorder="1" applyAlignment="1">
      <alignment horizontal="left"/>
    </xf>
    <xf numFmtId="0" fontId="25" fillId="0" borderId="24" xfId="0" applyFont="1" applyBorder="1"/>
    <xf numFmtId="0" fontId="4" fillId="36" borderId="29" xfId="38" applyFont="1" applyFill="1" applyBorder="1" applyAlignment="1">
      <alignment horizontal="left"/>
    </xf>
    <xf numFmtId="0" fontId="25" fillId="36" borderId="3" xfId="0" applyFont="1" applyFill="1" applyBorder="1"/>
    <xf numFmtId="0" fontId="5" fillId="0" borderId="0" xfId="38" applyFont="1" applyBorder="1" applyAlignment="1">
      <alignment horizontal="left" wrapText="1"/>
    </xf>
    <xf numFmtId="0" fontId="5" fillId="38" borderId="14" xfId="0" applyFont="1" applyFill="1" applyBorder="1" applyAlignment="1">
      <alignment horizontal="left" wrapText="1"/>
    </xf>
    <xf numFmtId="0" fontId="4" fillId="39" borderId="15" xfId="0" applyNumberFormat="1" applyFont="1" applyFill="1" applyBorder="1" applyAlignment="1">
      <alignment horizontal="right"/>
    </xf>
    <xf numFmtId="0" fontId="5" fillId="0" borderId="14" xfId="0" applyFont="1" applyBorder="1" applyAlignment="1">
      <alignment horizontal="left" wrapText="1"/>
    </xf>
    <xf numFmtId="0" fontId="4" fillId="0" borderId="15" xfId="0" applyNumberFormat="1" applyFont="1" applyBorder="1" applyAlignment="1">
      <alignment horizontal="right"/>
    </xf>
    <xf numFmtId="0" fontId="25" fillId="0" borderId="31" xfId="0" applyFont="1" applyBorder="1"/>
    <xf numFmtId="0" fontId="4" fillId="36" borderId="32" xfId="38" applyFont="1" applyFill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4" fillId="0" borderId="0" xfId="0" applyNumberFormat="1" applyFont="1" applyBorder="1" applyAlignment="1">
      <alignment horizontal="right"/>
    </xf>
    <xf numFmtId="0" fontId="4" fillId="33" borderId="15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 vertical="center"/>
    </xf>
    <xf numFmtId="0" fontId="4" fillId="33" borderId="0" xfId="38" applyFont="1" applyFill="1" applyBorder="1" applyAlignment="1">
      <alignment horizontal="left" vertical="center"/>
    </xf>
    <xf numFmtId="0" fontId="4" fillId="40" borderId="14" xfId="0" applyFont="1" applyFill="1" applyBorder="1" applyAlignment="1">
      <alignment horizontal="left" vertical="center"/>
    </xf>
    <xf numFmtId="0" fontId="4" fillId="40" borderId="15" xfId="0" applyNumberFormat="1" applyFont="1" applyFill="1" applyBorder="1" applyAlignment="1">
      <alignment horizontal="right"/>
    </xf>
    <xf numFmtId="0" fontId="25" fillId="40" borderId="22" xfId="0" applyFont="1" applyFill="1" applyBorder="1"/>
    <xf numFmtId="0" fontId="25" fillId="40" borderId="0" xfId="0" applyFont="1" applyFill="1" applyBorder="1"/>
    <xf numFmtId="0" fontId="25" fillId="40" borderId="2" xfId="0" applyFont="1" applyFill="1" applyBorder="1"/>
    <xf numFmtId="0" fontId="25" fillId="40" borderId="17" xfId="0" applyFont="1" applyFill="1" applyBorder="1"/>
    <xf numFmtId="0" fontId="25" fillId="40" borderId="33" xfId="0" applyFont="1" applyFill="1" applyBorder="1"/>
    <xf numFmtId="0" fontId="4" fillId="40" borderId="19" xfId="0" applyNumberFormat="1" applyFont="1" applyFill="1" applyBorder="1" applyAlignment="1">
      <alignment horizontal="right"/>
    </xf>
    <xf numFmtId="0" fontId="4" fillId="40" borderId="30" xfId="38" applyFont="1" applyFill="1" applyBorder="1" applyAlignment="1">
      <alignment horizontal="left"/>
    </xf>
    <xf numFmtId="0" fontId="4" fillId="40" borderId="0" xfId="38" applyFont="1" applyFill="1" applyBorder="1" applyAlignment="1">
      <alignment horizontal="left"/>
    </xf>
    <xf numFmtId="0" fontId="4" fillId="0" borderId="17" xfId="38" applyNumberFormat="1" applyFont="1" applyBorder="1" applyAlignment="1">
      <alignment horizontal="right"/>
    </xf>
    <xf numFmtId="0" fontId="4" fillId="40" borderId="28" xfId="38" applyFont="1" applyFill="1" applyBorder="1" applyAlignment="1">
      <alignment horizontal="left"/>
    </xf>
    <xf numFmtId="0" fontId="4" fillId="40" borderId="0" xfId="38" applyNumberFormat="1" applyFont="1" applyFill="1" applyBorder="1" applyAlignment="1">
      <alignment horizontal="right"/>
    </xf>
    <xf numFmtId="0" fontId="25" fillId="40" borderId="0" xfId="0" applyFont="1" applyFill="1"/>
    <xf numFmtId="0" fontId="4" fillId="0" borderId="19" xfId="0" applyNumberFormat="1" applyFont="1" applyBorder="1" applyAlignment="1">
      <alignment horizontal="right"/>
    </xf>
    <xf numFmtId="0" fontId="4" fillId="41" borderId="14" xfId="0" applyFont="1" applyFill="1" applyBorder="1" applyAlignment="1">
      <alignment horizontal="left" wrapText="1"/>
    </xf>
    <xf numFmtId="0" fontId="4" fillId="41" borderId="30" xfId="0" applyFont="1" applyFill="1" applyBorder="1" applyAlignment="1">
      <alignment horizontal="left"/>
    </xf>
    <xf numFmtId="0" fontId="4" fillId="41" borderId="19" xfId="0" applyNumberFormat="1" applyFont="1" applyFill="1" applyBorder="1" applyAlignment="1">
      <alignment horizontal="right"/>
    </xf>
    <xf numFmtId="0" fontId="4" fillId="41" borderId="0" xfId="38" applyFont="1" applyFill="1" applyBorder="1" applyAlignment="1">
      <alignment horizontal="left"/>
    </xf>
    <xf numFmtId="0" fontId="25" fillId="41" borderId="0" xfId="0" applyFont="1" applyFill="1"/>
    <xf numFmtId="0" fontId="27" fillId="0" borderId="0" xfId="0" applyFont="1"/>
    <xf numFmtId="0" fontId="4" fillId="41" borderId="14" xfId="0" applyFont="1" applyFill="1" applyBorder="1" applyAlignment="1">
      <alignment horizontal="left"/>
    </xf>
    <xf numFmtId="0" fontId="5" fillId="43" borderId="16" xfId="38" applyFont="1" applyFill="1" applyBorder="1" applyAlignment="1">
      <alignment horizontal="left"/>
    </xf>
    <xf numFmtId="0" fontId="5" fillId="44" borderId="16" xfId="38" applyFont="1" applyFill="1" applyBorder="1" applyAlignment="1">
      <alignment horizontal="left"/>
    </xf>
    <xf numFmtId="0" fontId="5" fillId="44" borderId="14" xfId="0" applyFont="1" applyFill="1" applyBorder="1" applyAlignment="1">
      <alignment horizontal="left" wrapText="1"/>
    </xf>
    <xf numFmtId="0" fontId="5" fillId="44" borderId="0" xfId="38" applyFont="1" applyFill="1" applyBorder="1" applyAlignment="1">
      <alignment horizontal="left"/>
    </xf>
    <xf numFmtId="0" fontId="5" fillId="44" borderId="14" xfId="0" applyFont="1" applyFill="1" applyBorder="1" applyAlignment="1">
      <alignment horizontal="left" vertical="center"/>
    </xf>
    <xf numFmtId="0" fontId="5" fillId="45" borderId="16" xfId="39" applyFont="1" applyFill="1" applyBorder="1" applyAlignment="1">
      <alignment horizontal="left"/>
    </xf>
    <xf numFmtId="0" fontId="5" fillId="43" borderId="14" xfId="0" applyFont="1" applyFill="1" applyBorder="1" applyAlignment="1">
      <alignment horizontal="left" vertical="center"/>
    </xf>
    <xf numFmtId="0" fontId="5" fillId="43" borderId="14" xfId="0" applyFont="1" applyFill="1" applyBorder="1" applyAlignment="1">
      <alignment horizontal="left" wrapText="1"/>
    </xf>
    <xf numFmtId="0" fontId="4" fillId="44" borderId="0" xfId="38" applyNumberFormat="1" applyFont="1" applyFill="1" applyBorder="1" applyAlignment="1">
      <alignment horizontal="right"/>
    </xf>
    <xf numFmtId="0" fontId="0" fillId="0" borderId="0" xfId="0" applyFill="1" applyProtection="1"/>
    <xf numFmtId="0" fontId="4" fillId="33" borderId="13" xfId="39" applyNumberFormat="1" applyFont="1" applyFill="1" applyBorder="1" applyAlignment="1">
      <alignment horizontal="right"/>
    </xf>
    <xf numFmtId="0" fontId="4" fillId="33" borderId="18" xfId="38" applyNumberFormat="1" applyFont="1" applyFill="1" applyBorder="1" applyAlignment="1">
      <alignment horizontal="right"/>
    </xf>
    <xf numFmtId="0" fontId="25" fillId="0" borderId="0" xfId="0" applyFont="1" applyFill="1" applyProtection="1"/>
    <xf numFmtId="0" fontId="4" fillId="33" borderId="18" xfId="39" applyNumberFormat="1" applyFont="1" applyFill="1" applyBorder="1" applyAlignment="1">
      <alignment horizontal="right"/>
    </xf>
    <xf numFmtId="0" fontId="3" fillId="42" borderId="34" xfId="38" applyFont="1" applyFill="1" applyBorder="1" applyAlignment="1">
      <alignment horizontal="center" vertical="top" wrapText="1"/>
    </xf>
    <xf numFmtId="0" fontId="3" fillId="42" borderId="13" xfId="38" applyFont="1" applyFill="1" applyBorder="1" applyAlignment="1">
      <alignment horizontal="center" vertical="top" wrapText="1"/>
    </xf>
    <xf numFmtId="0" fontId="4" fillId="45" borderId="0" xfId="0" applyFont="1" applyFill="1" applyBorder="1" applyAlignment="1">
      <alignment horizontal="left" vertical="center"/>
    </xf>
    <xf numFmtId="0" fontId="0" fillId="45" borderId="0" xfId="0" applyFill="1"/>
    <xf numFmtId="0" fontId="0" fillId="40" borderId="0" xfId="0" applyFill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rmal 4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F71"/>
  <sheetViews>
    <sheetView workbookViewId="0">
      <selection activeCell="B5" sqref="B5"/>
    </sheetView>
  </sheetViews>
  <sheetFormatPr defaultRowHeight="15"/>
  <cols>
    <col min="1" max="1" width="31.7109375" customWidth="1"/>
    <col min="2" max="2" width="10.42578125" bestFit="1" customWidth="1"/>
    <col min="4" max="4" width="10.42578125" bestFit="1" customWidth="1"/>
    <col min="6" max="6" width="10.42578125" bestFit="1" customWidth="1"/>
    <col min="8" max="8" width="10.42578125" bestFit="1" customWidth="1"/>
    <col min="10" max="10" width="10.42578125" bestFit="1" customWidth="1"/>
    <col min="12" max="12" width="10.42578125" bestFit="1" customWidth="1"/>
    <col min="14" max="14" width="10.42578125" bestFit="1" customWidth="1"/>
    <col min="16" max="16" width="10.42578125" bestFit="1" customWidth="1"/>
    <col min="18" max="18" width="10.42578125" bestFit="1" customWidth="1"/>
    <col min="20" max="20" width="10.42578125" bestFit="1" customWidth="1"/>
    <col min="22" max="22" width="10.42578125" bestFit="1" customWidth="1"/>
    <col min="24" max="24" width="10.42578125" bestFit="1" customWidth="1"/>
    <col min="26" max="26" width="10.42578125" bestFit="1" customWidth="1"/>
    <col min="28" max="28" width="10.42578125" bestFit="1" customWidth="1"/>
    <col min="30" max="30" width="10.42578125" bestFit="1" customWidth="1"/>
    <col min="32" max="32" width="9.5703125" bestFit="1" customWidth="1"/>
    <col min="34" max="34" width="10.42578125" bestFit="1" customWidth="1"/>
    <col min="36" max="36" width="10.42578125" bestFit="1" customWidth="1"/>
    <col min="38" max="38" width="10.42578125" bestFit="1" customWidth="1"/>
    <col min="40" max="40" width="10.42578125" bestFit="1" customWidth="1"/>
    <col min="42" max="42" width="10.42578125" bestFit="1" customWidth="1"/>
    <col min="44" max="44" width="10.42578125" bestFit="1" customWidth="1"/>
    <col min="46" max="46" width="10.42578125" bestFit="1" customWidth="1"/>
    <col min="48" max="48" width="10.42578125" bestFit="1" customWidth="1"/>
    <col min="50" max="50" width="10.42578125" bestFit="1" customWidth="1"/>
    <col min="52" max="52" width="10.42578125" bestFit="1" customWidth="1"/>
    <col min="54" max="54" width="10.42578125" bestFit="1" customWidth="1"/>
    <col min="56" max="56" width="10.42578125" bestFit="1" customWidth="1"/>
    <col min="58" max="58" width="9.5703125" bestFit="1" customWidth="1"/>
    <col min="60" max="60" width="10.42578125" bestFit="1" customWidth="1"/>
    <col min="62" max="62" width="10.42578125" bestFit="1" customWidth="1"/>
    <col min="64" max="64" width="10.42578125" bestFit="1" customWidth="1"/>
    <col min="66" max="66" width="10.42578125" bestFit="1" customWidth="1"/>
    <col min="68" max="68" width="10.42578125" bestFit="1" customWidth="1"/>
    <col min="70" max="70" width="9.5703125" bestFit="1" customWidth="1"/>
    <col min="72" max="72" width="10.42578125" bestFit="1" customWidth="1"/>
    <col min="74" max="74" width="9.5703125" bestFit="1" customWidth="1"/>
    <col min="76" max="76" width="10.42578125" bestFit="1" customWidth="1"/>
    <col min="78" max="78" width="10.42578125" bestFit="1" customWidth="1"/>
    <col min="80" max="80" width="10.42578125" bestFit="1" customWidth="1"/>
    <col min="82" max="82" width="10.42578125" bestFit="1" customWidth="1"/>
    <col min="84" max="84" width="10.42578125" bestFit="1" customWidth="1"/>
    <col min="86" max="86" width="10.42578125" bestFit="1" customWidth="1"/>
    <col min="88" max="88" width="9.5703125" bestFit="1" customWidth="1"/>
    <col min="90" max="90" width="10.42578125" bestFit="1" customWidth="1"/>
    <col min="92" max="92" width="10.42578125" bestFit="1" customWidth="1"/>
    <col min="94" max="94" width="10.42578125" bestFit="1" customWidth="1"/>
    <col min="96" max="96" width="10.42578125" bestFit="1" customWidth="1"/>
    <col min="98" max="98" width="10.42578125" bestFit="1" customWidth="1"/>
    <col min="100" max="100" width="10.42578125" bestFit="1" customWidth="1"/>
    <col min="102" max="102" width="10.42578125" bestFit="1" customWidth="1"/>
    <col min="104" max="104" width="10.42578125" bestFit="1" customWidth="1"/>
    <col min="106" max="106" width="10.42578125" bestFit="1" customWidth="1"/>
    <col min="108" max="108" width="10.42578125" bestFit="1" customWidth="1"/>
    <col min="110" max="110" width="10.42578125" bestFit="1" customWidth="1"/>
    <col min="112" max="112" width="10.42578125" bestFit="1" customWidth="1"/>
    <col min="114" max="114" width="10.42578125" bestFit="1" customWidth="1"/>
    <col min="116" max="116" width="10.42578125" bestFit="1" customWidth="1"/>
    <col min="118" max="118" width="10.42578125" bestFit="1" customWidth="1"/>
    <col min="120" max="120" width="10.42578125" bestFit="1" customWidth="1"/>
    <col min="122" max="122" width="10.42578125" bestFit="1" customWidth="1"/>
    <col min="124" max="124" width="10.42578125" bestFit="1" customWidth="1"/>
    <col min="126" max="126" width="10.42578125" bestFit="1" customWidth="1"/>
    <col min="128" max="128" width="10.42578125" bestFit="1" customWidth="1"/>
    <col min="129" max="129" width="3.28515625" customWidth="1"/>
    <col min="130" max="130" width="7" customWidth="1"/>
    <col min="132" max="132" width="1.85546875" customWidth="1"/>
  </cols>
  <sheetData>
    <row r="1" spans="1:396">
      <c r="A1" s="116" t="s">
        <v>2</v>
      </c>
      <c r="B1" s="117"/>
      <c r="C1" s="116" t="s">
        <v>3</v>
      </c>
      <c r="D1" s="117"/>
      <c r="E1" s="116" t="s">
        <v>4</v>
      </c>
      <c r="F1" s="117"/>
      <c r="G1" s="116" t="s">
        <v>5</v>
      </c>
      <c r="H1" s="117"/>
      <c r="I1" s="116" t="s">
        <v>6</v>
      </c>
      <c r="J1" s="117"/>
      <c r="K1" s="116" t="s">
        <v>7</v>
      </c>
      <c r="L1" s="117"/>
      <c r="M1" s="116" t="s">
        <v>8</v>
      </c>
      <c r="N1" s="117"/>
      <c r="O1" s="116" t="s">
        <v>9</v>
      </c>
      <c r="P1" s="117"/>
      <c r="Q1" s="116" t="s">
        <v>10</v>
      </c>
      <c r="R1" s="117"/>
      <c r="S1" s="116" t="s">
        <v>11</v>
      </c>
      <c r="T1" s="117"/>
      <c r="U1" s="116" t="s">
        <v>12</v>
      </c>
      <c r="V1" s="117"/>
      <c r="W1" s="116" t="s">
        <v>13</v>
      </c>
      <c r="X1" s="117"/>
      <c r="Y1" s="116" t="s">
        <v>14</v>
      </c>
      <c r="Z1" s="117"/>
      <c r="AA1" s="116" t="s">
        <v>15</v>
      </c>
      <c r="AB1" s="117"/>
      <c r="AC1" s="116" t="s">
        <v>16</v>
      </c>
      <c r="AD1" s="117"/>
      <c r="AE1" s="116" t="s">
        <v>17</v>
      </c>
      <c r="AF1" s="117"/>
      <c r="AG1" s="116" t="s">
        <v>18</v>
      </c>
      <c r="AH1" s="117"/>
      <c r="AI1" s="116" t="s">
        <v>19</v>
      </c>
      <c r="AJ1" s="117"/>
      <c r="AK1" s="116" t="s">
        <v>20</v>
      </c>
      <c r="AL1" s="117"/>
      <c r="AM1" s="116" t="s">
        <v>21</v>
      </c>
      <c r="AN1" s="117"/>
      <c r="AO1" s="116" t="s">
        <v>22</v>
      </c>
      <c r="AP1" s="117"/>
      <c r="AQ1" s="116" t="s">
        <v>23</v>
      </c>
      <c r="AR1" s="117"/>
      <c r="AS1" s="116" t="s">
        <v>24</v>
      </c>
      <c r="AT1" s="117"/>
      <c r="AU1" s="116" t="s">
        <v>25</v>
      </c>
      <c r="AV1" s="117"/>
      <c r="AW1" s="116" t="s">
        <v>26</v>
      </c>
      <c r="AX1" s="117"/>
      <c r="AY1" s="116" t="s">
        <v>27</v>
      </c>
      <c r="AZ1" s="117"/>
      <c r="BA1" s="116" t="s">
        <v>28</v>
      </c>
      <c r="BB1" s="117"/>
      <c r="BC1" s="116" t="s">
        <v>29</v>
      </c>
      <c r="BD1" s="117"/>
      <c r="BE1" s="116" t="s">
        <v>30</v>
      </c>
      <c r="BF1" s="117"/>
      <c r="BG1" s="116" t="s">
        <v>31</v>
      </c>
      <c r="BH1" s="117"/>
      <c r="BI1" s="116" t="s">
        <v>32</v>
      </c>
      <c r="BJ1" s="117"/>
      <c r="BK1" s="116" t="s">
        <v>33</v>
      </c>
      <c r="BL1" s="117"/>
      <c r="BM1" s="116" t="s">
        <v>34</v>
      </c>
      <c r="BN1" s="117"/>
      <c r="BO1" s="116" t="s">
        <v>35</v>
      </c>
      <c r="BP1" s="117"/>
      <c r="BQ1" s="116" t="s">
        <v>36</v>
      </c>
      <c r="BR1" s="117"/>
      <c r="BS1" s="116" t="s">
        <v>37</v>
      </c>
      <c r="BT1" s="117"/>
      <c r="BU1" s="116" t="s">
        <v>38</v>
      </c>
      <c r="BV1" s="117"/>
      <c r="BW1" s="116" t="s">
        <v>39</v>
      </c>
      <c r="BX1" s="117"/>
      <c r="BY1" s="116" t="s">
        <v>40</v>
      </c>
      <c r="BZ1" s="117"/>
      <c r="CA1" s="116" t="s">
        <v>41</v>
      </c>
      <c r="CB1" s="117"/>
      <c r="CC1" s="116" t="s">
        <v>42</v>
      </c>
      <c r="CD1" s="117"/>
      <c r="CE1" s="116" t="s">
        <v>43</v>
      </c>
      <c r="CF1" s="117"/>
      <c r="CG1" s="116" t="s">
        <v>44</v>
      </c>
      <c r="CH1" s="117"/>
      <c r="CI1" s="116" t="s">
        <v>45</v>
      </c>
      <c r="CJ1" s="117"/>
      <c r="CK1" s="116" t="s">
        <v>46</v>
      </c>
      <c r="CL1" s="117"/>
      <c r="CM1" s="116" t="s">
        <v>47</v>
      </c>
      <c r="CN1" s="117"/>
      <c r="CO1" s="116" t="s">
        <v>48</v>
      </c>
      <c r="CP1" s="117"/>
      <c r="CQ1" s="116" t="s">
        <v>49</v>
      </c>
      <c r="CR1" s="117"/>
      <c r="CS1" s="116" t="s">
        <v>50</v>
      </c>
      <c r="CT1" s="117"/>
      <c r="CU1" s="116" t="s">
        <v>51</v>
      </c>
      <c r="CV1" s="117"/>
      <c r="CW1" s="116" t="s">
        <v>52</v>
      </c>
      <c r="CX1" s="117"/>
      <c r="CY1" s="116" t="s">
        <v>53</v>
      </c>
      <c r="CZ1" s="117"/>
      <c r="DA1" s="116" t="s">
        <v>54</v>
      </c>
      <c r="DB1" s="117"/>
      <c r="DC1" s="116" t="s">
        <v>55</v>
      </c>
      <c r="DD1" s="117"/>
      <c r="DE1" s="116" t="s">
        <v>56</v>
      </c>
      <c r="DF1" s="117"/>
      <c r="DG1" s="116" t="s">
        <v>57</v>
      </c>
      <c r="DH1" s="117"/>
      <c r="DI1" s="116" t="s">
        <v>58</v>
      </c>
      <c r="DJ1" s="117"/>
      <c r="DK1" s="116" t="s">
        <v>59</v>
      </c>
      <c r="DL1" s="117"/>
      <c r="DM1" s="116" t="s">
        <v>60</v>
      </c>
      <c r="DN1" s="117"/>
      <c r="DO1" s="116" t="s">
        <v>61</v>
      </c>
      <c r="DP1" s="117"/>
      <c r="DQ1" s="116" t="s">
        <v>62</v>
      </c>
      <c r="DR1" s="117"/>
      <c r="DS1" s="116" t="s">
        <v>63</v>
      </c>
      <c r="DT1" s="117"/>
      <c r="DU1" s="116" t="s">
        <v>64</v>
      </c>
      <c r="DV1" s="117"/>
      <c r="DW1" s="116" t="s">
        <v>65</v>
      </c>
      <c r="DX1" s="117"/>
      <c r="DZ1" s="40"/>
      <c r="EB1" s="40"/>
    </row>
    <row r="2" spans="1:396" ht="15.75">
      <c r="A2" s="20" t="s">
        <v>0</v>
      </c>
      <c r="B2" s="70">
        <v>3.34</v>
      </c>
      <c r="C2" s="69" t="s">
        <v>66</v>
      </c>
      <c r="D2" s="70">
        <v>3.34</v>
      </c>
      <c r="E2" s="69" t="s">
        <v>66</v>
      </c>
      <c r="F2" s="70">
        <v>3.46</v>
      </c>
      <c r="G2" s="69" t="s">
        <v>66</v>
      </c>
      <c r="H2" s="70">
        <v>3.51</v>
      </c>
      <c r="I2" s="69" t="s">
        <v>66</v>
      </c>
      <c r="J2" s="70">
        <v>3.48</v>
      </c>
      <c r="K2" s="69" t="s">
        <v>66</v>
      </c>
      <c r="L2" s="70">
        <v>3.49</v>
      </c>
      <c r="M2" s="69" t="s">
        <v>66</v>
      </c>
      <c r="N2" s="70">
        <v>3.51</v>
      </c>
      <c r="O2" s="69" t="s">
        <v>66</v>
      </c>
      <c r="P2" s="70">
        <v>3.52</v>
      </c>
      <c r="Q2" s="69" t="s">
        <v>66</v>
      </c>
      <c r="R2" s="70">
        <v>3.52</v>
      </c>
      <c r="S2" s="69" t="s">
        <v>66</v>
      </c>
      <c r="T2" s="70">
        <v>3.51</v>
      </c>
      <c r="U2" s="69" t="s">
        <v>66</v>
      </c>
      <c r="V2" s="70">
        <v>3.48</v>
      </c>
      <c r="W2" s="69" t="s">
        <v>66</v>
      </c>
      <c r="X2" s="70">
        <v>3.44</v>
      </c>
      <c r="Y2" s="69" t="s">
        <v>66</v>
      </c>
      <c r="Z2" s="70">
        <v>3.44</v>
      </c>
      <c r="AA2" s="69" t="s">
        <v>66</v>
      </c>
      <c r="AB2" s="70">
        <v>3.51</v>
      </c>
      <c r="AC2" s="69" t="s">
        <v>66</v>
      </c>
      <c r="AD2" s="70">
        <v>3.64</v>
      </c>
      <c r="AE2" s="69" t="s">
        <v>66</v>
      </c>
      <c r="AF2" s="70">
        <v>3.51</v>
      </c>
      <c r="AG2" s="69" t="s">
        <v>66</v>
      </c>
      <c r="AH2" s="70">
        <v>3.47</v>
      </c>
      <c r="AI2" s="69" t="s">
        <v>66</v>
      </c>
      <c r="AJ2" s="70">
        <v>3.47</v>
      </c>
      <c r="AK2" s="69" t="s">
        <v>66</v>
      </c>
      <c r="AL2" s="70">
        <v>3.48</v>
      </c>
      <c r="AM2" s="69" t="s">
        <v>66</v>
      </c>
      <c r="AN2" s="70">
        <v>3.46</v>
      </c>
      <c r="AO2" s="69" t="s">
        <v>66</v>
      </c>
      <c r="AP2" s="70">
        <v>3.46</v>
      </c>
      <c r="AQ2" s="69" t="s">
        <v>66</v>
      </c>
      <c r="AR2" s="70">
        <v>3.47</v>
      </c>
      <c r="AS2" s="69" t="s">
        <v>66</v>
      </c>
      <c r="AT2" s="70">
        <v>3.34</v>
      </c>
      <c r="AU2" s="69" t="s">
        <v>66</v>
      </c>
      <c r="AV2" s="70">
        <v>3.28</v>
      </c>
      <c r="AW2" s="69" t="s">
        <v>66</v>
      </c>
      <c r="AX2" s="70">
        <v>3.26</v>
      </c>
      <c r="AY2" s="69" t="s">
        <v>66</v>
      </c>
      <c r="AZ2" s="70">
        <v>3.25</v>
      </c>
      <c r="BA2" s="69" t="s">
        <v>66</v>
      </c>
      <c r="BB2" s="70">
        <v>3.34</v>
      </c>
      <c r="BC2" s="69" t="s">
        <v>66</v>
      </c>
      <c r="BD2" s="70">
        <v>3.43</v>
      </c>
      <c r="BE2" s="69" t="s">
        <v>66</v>
      </c>
      <c r="BF2" s="70">
        <v>3.35</v>
      </c>
      <c r="BG2" s="69" t="s">
        <v>66</v>
      </c>
      <c r="BH2" s="70">
        <v>3.25</v>
      </c>
      <c r="BI2" s="69" t="s">
        <v>66</v>
      </c>
      <c r="BJ2" s="70">
        <v>3.24</v>
      </c>
      <c r="BK2" s="69" t="s">
        <v>66</v>
      </c>
      <c r="BL2" s="70">
        <v>3.19</v>
      </c>
      <c r="BM2" s="69" t="s">
        <v>66</v>
      </c>
      <c r="BN2" s="70">
        <v>3.18</v>
      </c>
      <c r="BO2" s="69" t="s">
        <v>66</v>
      </c>
      <c r="BP2" s="70">
        <v>3.16</v>
      </c>
      <c r="BQ2" s="69" t="s">
        <v>66</v>
      </c>
      <c r="BR2" s="70">
        <v>3.08</v>
      </c>
      <c r="BS2" s="69" t="s">
        <v>66</v>
      </c>
      <c r="BT2" s="70">
        <v>2.99</v>
      </c>
      <c r="BU2" s="69" t="s">
        <v>66</v>
      </c>
      <c r="BV2" s="70">
        <v>2.74</v>
      </c>
      <c r="BW2" s="69" t="s">
        <v>66</v>
      </c>
      <c r="BX2" s="70">
        <v>2.96</v>
      </c>
      <c r="BY2" s="69" t="s">
        <v>66</v>
      </c>
      <c r="BZ2" s="70">
        <v>2.97</v>
      </c>
      <c r="CA2" s="69" t="s">
        <v>66</v>
      </c>
      <c r="CB2" s="70">
        <v>3.13</v>
      </c>
      <c r="CC2" s="69" t="s">
        <v>66</v>
      </c>
      <c r="CD2" s="70">
        <v>3.16</v>
      </c>
      <c r="CE2" s="69" t="s">
        <v>66</v>
      </c>
      <c r="CF2" s="70">
        <v>3.01</v>
      </c>
      <c r="CG2" s="69" t="s">
        <v>66</v>
      </c>
      <c r="CH2" s="70">
        <v>2.88</v>
      </c>
      <c r="CI2" s="69" t="s">
        <v>66</v>
      </c>
      <c r="CJ2" s="70">
        <v>2.88</v>
      </c>
      <c r="CK2" s="69" t="s">
        <v>66</v>
      </c>
      <c r="CL2" s="70">
        <v>2.84</v>
      </c>
      <c r="CM2" s="69" t="s">
        <v>66</v>
      </c>
      <c r="CN2" s="70">
        <v>2.82</v>
      </c>
      <c r="CO2" s="69" t="s">
        <v>66</v>
      </c>
      <c r="CP2" s="70">
        <v>2.78</v>
      </c>
      <c r="CQ2" s="69" t="s">
        <v>66</v>
      </c>
      <c r="CR2" s="70">
        <v>2.8</v>
      </c>
      <c r="CS2" s="69" t="s">
        <v>66</v>
      </c>
      <c r="CT2" s="70">
        <v>2.8</v>
      </c>
      <c r="CU2" s="69" t="s">
        <v>66</v>
      </c>
      <c r="CV2" s="70">
        <v>2.74</v>
      </c>
      <c r="CW2" s="69" t="s">
        <v>66</v>
      </c>
      <c r="CX2" s="70">
        <v>2.77</v>
      </c>
      <c r="CY2" s="69" t="s">
        <v>66</v>
      </c>
      <c r="CZ2" s="70">
        <v>2.69</v>
      </c>
      <c r="DA2" s="69" t="s">
        <v>66</v>
      </c>
      <c r="DB2" s="70">
        <v>2.66</v>
      </c>
      <c r="DC2" s="69" t="s">
        <v>66</v>
      </c>
      <c r="DD2" s="70">
        <v>2.67</v>
      </c>
      <c r="DE2" s="69" t="s">
        <v>66</v>
      </c>
      <c r="DF2" s="70">
        <v>2.59</v>
      </c>
      <c r="DG2" s="69" t="s">
        <v>66</v>
      </c>
      <c r="DH2" s="70">
        <v>2.5499999999999998</v>
      </c>
      <c r="DI2" s="69" t="s">
        <v>66</v>
      </c>
      <c r="DJ2" s="70">
        <v>2.58</v>
      </c>
      <c r="DK2" s="69" t="s">
        <v>66</v>
      </c>
      <c r="DL2" s="70">
        <v>2.78</v>
      </c>
      <c r="DM2" s="69" t="s">
        <v>66</v>
      </c>
      <c r="DN2" s="70">
        <v>2.78</v>
      </c>
      <c r="DO2" s="69" t="s">
        <v>66</v>
      </c>
      <c r="DP2" s="70">
        <v>2.79</v>
      </c>
      <c r="DQ2" s="69" t="s">
        <v>66</v>
      </c>
      <c r="DR2" s="70">
        <v>2.8</v>
      </c>
      <c r="DS2" s="69" t="s">
        <v>66</v>
      </c>
      <c r="DT2" s="70">
        <v>2.79</v>
      </c>
      <c r="DU2" s="69" t="s">
        <v>66</v>
      </c>
      <c r="DV2" s="70">
        <v>2.89</v>
      </c>
      <c r="DW2" s="69" t="s">
        <v>66</v>
      </c>
      <c r="DX2" s="70">
        <v>2.98</v>
      </c>
      <c r="DY2" s="69" t="s">
        <v>68</v>
      </c>
      <c r="DZ2" s="70">
        <v>3.09</v>
      </c>
      <c r="EA2" s="69" t="s">
        <v>66</v>
      </c>
      <c r="EB2" s="70" t="s">
        <v>67</v>
      </c>
      <c r="EC2" s="69"/>
      <c r="ED2" s="70"/>
      <c r="EE2" s="69"/>
      <c r="EF2" s="70"/>
      <c r="EG2" s="69"/>
      <c r="EH2" s="70"/>
      <c r="EI2" s="69"/>
      <c r="EJ2" s="70"/>
      <c r="EK2" s="69"/>
      <c r="EL2" s="70"/>
      <c r="EM2" s="69"/>
      <c r="EN2" s="70"/>
      <c r="EO2" s="69"/>
      <c r="EP2" s="70"/>
      <c r="EQ2" s="69"/>
      <c r="ER2" s="70"/>
      <c r="ES2" s="69"/>
      <c r="ET2" s="70"/>
      <c r="EU2" s="69"/>
      <c r="EV2" s="70"/>
      <c r="EW2" s="69"/>
      <c r="EX2" s="70"/>
      <c r="EY2" s="69"/>
      <c r="EZ2" s="70"/>
      <c r="FA2" s="69"/>
      <c r="FB2" s="70"/>
      <c r="FC2" s="69"/>
      <c r="FD2" s="70"/>
      <c r="FE2" s="69"/>
      <c r="FF2" s="70"/>
      <c r="FG2" s="69"/>
      <c r="FH2" s="70"/>
      <c r="FI2" s="69"/>
      <c r="FJ2" s="70"/>
      <c r="FK2" s="69"/>
      <c r="FL2" s="70"/>
      <c r="FM2" s="69"/>
      <c r="FN2" s="70"/>
      <c r="FO2" s="69"/>
      <c r="FP2" s="70"/>
      <c r="FQ2" s="69"/>
      <c r="FR2" s="70"/>
      <c r="FS2" s="69"/>
      <c r="FT2" s="70"/>
      <c r="FU2" s="69"/>
      <c r="FV2" s="70"/>
      <c r="FW2" s="69"/>
      <c r="FX2" s="70"/>
      <c r="FY2" s="69"/>
      <c r="FZ2" s="70"/>
      <c r="GA2" s="69"/>
      <c r="GB2" s="70"/>
      <c r="GC2" s="69"/>
      <c r="GD2" s="70"/>
      <c r="GE2" s="69"/>
      <c r="GF2" s="70"/>
      <c r="GG2" s="69"/>
      <c r="GH2" s="70"/>
      <c r="GI2" s="69"/>
      <c r="GJ2" s="70"/>
      <c r="GK2" s="69"/>
      <c r="GL2" s="70"/>
      <c r="GM2" s="69"/>
      <c r="GN2" s="70"/>
      <c r="GO2" s="69"/>
      <c r="GP2" s="70"/>
      <c r="GQ2" s="69"/>
      <c r="GR2" s="70"/>
      <c r="GS2" s="69"/>
      <c r="GT2" s="70"/>
      <c r="GU2" s="69"/>
      <c r="GV2" s="70"/>
      <c r="GW2" s="69"/>
      <c r="GX2" s="70"/>
      <c r="GY2" s="69"/>
      <c r="GZ2" s="70"/>
      <c r="HA2" s="69"/>
      <c r="HB2" s="70"/>
      <c r="HC2" s="69"/>
      <c r="HD2" s="70"/>
      <c r="HE2" s="69"/>
      <c r="HF2" s="70"/>
      <c r="HG2" s="69"/>
      <c r="HH2" s="70"/>
      <c r="HI2" s="69"/>
      <c r="HJ2" s="70"/>
      <c r="HK2" s="69"/>
      <c r="HL2" s="70"/>
      <c r="HM2" s="69"/>
      <c r="HN2" s="70"/>
      <c r="HO2" s="69"/>
      <c r="HP2" s="70"/>
      <c r="HQ2" s="69"/>
      <c r="HR2" s="70"/>
      <c r="HS2" s="69"/>
      <c r="HT2" s="70"/>
      <c r="HU2" s="69"/>
      <c r="HV2" s="70"/>
      <c r="HW2" s="69"/>
      <c r="HX2" s="70"/>
      <c r="HY2" s="69"/>
      <c r="HZ2" s="70"/>
      <c r="IA2" s="69"/>
      <c r="IB2" s="70"/>
      <c r="IC2" s="69"/>
      <c r="ID2" s="70"/>
      <c r="IE2" s="69"/>
      <c r="IF2" s="70"/>
      <c r="IG2" s="69"/>
      <c r="IH2" s="70"/>
      <c r="II2" s="69"/>
      <c r="IJ2" s="70"/>
      <c r="IK2" s="69"/>
      <c r="IL2" s="70"/>
      <c r="IM2" s="69"/>
      <c r="IN2" s="70"/>
      <c r="IO2" s="69"/>
      <c r="IP2" s="70"/>
      <c r="IQ2" s="69"/>
      <c r="IR2" s="70"/>
      <c r="IS2" s="69"/>
      <c r="IT2" s="70"/>
      <c r="IU2" s="69"/>
      <c r="IV2" s="70"/>
      <c r="IW2" s="69"/>
      <c r="IX2" s="70"/>
      <c r="IY2" s="69"/>
      <c r="IZ2" s="70"/>
      <c r="JA2" s="69"/>
      <c r="JB2" s="70"/>
      <c r="JC2" s="69"/>
      <c r="JD2" s="70"/>
      <c r="JE2" s="69"/>
      <c r="JF2" s="70"/>
      <c r="JG2" s="69"/>
      <c r="JH2" s="70"/>
      <c r="JI2" s="69"/>
      <c r="JJ2" s="70"/>
      <c r="JK2" s="69"/>
      <c r="JL2" s="70"/>
      <c r="JM2" s="69"/>
      <c r="JN2" s="70"/>
      <c r="JO2" s="69"/>
      <c r="JP2" s="70"/>
      <c r="JQ2" s="69"/>
      <c r="JR2" s="70"/>
      <c r="JS2" s="69"/>
      <c r="JT2" s="70"/>
      <c r="JU2" s="69"/>
      <c r="JV2" s="70"/>
      <c r="JW2" s="69"/>
      <c r="JX2" s="70"/>
      <c r="JY2" s="69"/>
      <c r="JZ2" s="70"/>
      <c r="KA2" s="69"/>
      <c r="KB2" s="70"/>
      <c r="KC2" s="69"/>
      <c r="KD2" s="70"/>
      <c r="KE2" s="69"/>
      <c r="KF2" s="70"/>
      <c r="KG2" s="69"/>
      <c r="KH2" s="70"/>
      <c r="KI2" s="69"/>
      <c r="KJ2" s="70"/>
      <c r="KK2" s="69"/>
      <c r="KL2" s="70"/>
      <c r="KM2" s="69"/>
      <c r="KN2" s="70"/>
      <c r="KO2" s="69"/>
      <c r="KP2" s="70"/>
      <c r="KQ2" s="69"/>
      <c r="KR2" s="70"/>
      <c r="KS2" s="69"/>
      <c r="KT2" s="70"/>
      <c r="KU2" s="69"/>
      <c r="KV2" s="70"/>
      <c r="KW2" s="69"/>
      <c r="KX2" s="70"/>
      <c r="KY2" s="69"/>
      <c r="KZ2" s="70"/>
      <c r="LA2" s="69"/>
      <c r="LB2" s="70"/>
      <c r="LC2" s="69"/>
      <c r="LD2" s="70"/>
      <c r="LE2" s="69"/>
      <c r="LF2" s="70"/>
      <c r="LG2" s="69"/>
      <c r="LH2" s="70"/>
      <c r="LI2" s="69"/>
      <c r="LJ2" s="70"/>
      <c r="LK2" s="69"/>
      <c r="LL2" s="70"/>
      <c r="LM2" s="69"/>
      <c r="LN2" s="70"/>
      <c r="LO2" s="69"/>
      <c r="LP2" s="70"/>
      <c r="LQ2" s="69"/>
      <c r="LR2" s="70"/>
      <c r="LS2" s="69"/>
      <c r="LT2" s="70"/>
      <c r="LU2" s="69"/>
      <c r="LV2" s="70"/>
      <c r="LW2" s="69"/>
      <c r="LX2" s="70"/>
      <c r="LY2" s="69"/>
      <c r="LZ2" s="70"/>
      <c r="MA2" s="69"/>
      <c r="MB2" s="70"/>
      <c r="MC2" s="69"/>
      <c r="MD2" s="70"/>
      <c r="ME2" s="69"/>
      <c r="MF2" s="70"/>
      <c r="MG2" s="69"/>
      <c r="MH2" s="70"/>
      <c r="MI2" s="69"/>
      <c r="MJ2" s="70"/>
      <c r="MK2" s="69"/>
      <c r="ML2" s="70"/>
      <c r="MM2" s="69"/>
      <c r="MN2" s="70"/>
      <c r="MO2" s="69"/>
      <c r="MP2" s="70"/>
      <c r="MQ2" s="69"/>
      <c r="MR2" s="70"/>
      <c r="MS2" s="69"/>
      <c r="MT2" s="70"/>
      <c r="MU2" s="69"/>
      <c r="MV2" s="70"/>
      <c r="MW2" s="69"/>
      <c r="MX2" s="70"/>
      <c r="MY2" s="69"/>
      <c r="MZ2" s="70"/>
      <c r="NA2" s="69"/>
      <c r="NB2" s="70"/>
      <c r="NC2" s="69"/>
      <c r="ND2" s="70"/>
      <c r="NE2" s="69"/>
      <c r="NF2" s="70"/>
      <c r="NG2" s="69"/>
      <c r="NH2" s="70"/>
      <c r="NI2" s="69"/>
      <c r="NJ2" s="70"/>
      <c r="NK2" s="69"/>
      <c r="NL2" s="70"/>
      <c r="NM2" s="69"/>
      <c r="NN2" s="70"/>
      <c r="NO2" s="69"/>
      <c r="NP2" s="70"/>
      <c r="NQ2" s="69"/>
      <c r="NR2" s="70"/>
      <c r="NS2" s="69"/>
      <c r="NT2" s="70"/>
      <c r="NU2" s="69"/>
      <c r="NV2" s="70"/>
      <c r="NW2" s="69"/>
      <c r="NX2" s="70"/>
      <c r="NY2" s="69"/>
      <c r="NZ2" s="70"/>
      <c r="OA2" s="69"/>
      <c r="OB2" s="70"/>
      <c r="OC2" s="69"/>
      <c r="OD2" s="70"/>
      <c r="OE2" s="69"/>
      <c r="OF2" s="70"/>
    </row>
    <row r="3" spans="1:396" ht="15.75">
      <c r="A3" s="102" t="s">
        <v>71</v>
      </c>
      <c r="B3" s="17"/>
      <c r="C3" s="5"/>
      <c r="D3" s="6"/>
      <c r="E3" s="5"/>
      <c r="F3" s="6"/>
      <c r="G3" s="5"/>
      <c r="H3" s="6"/>
      <c r="I3" s="5"/>
      <c r="J3" s="6"/>
      <c r="K3" s="5"/>
      <c r="L3" s="6"/>
      <c r="M3" s="5"/>
      <c r="N3" s="6"/>
      <c r="O3" s="5"/>
      <c r="P3" s="6"/>
      <c r="Q3" s="5"/>
      <c r="R3" s="6"/>
      <c r="S3" s="5"/>
      <c r="T3" s="6"/>
      <c r="U3" s="5"/>
      <c r="V3" s="6"/>
      <c r="W3" s="5"/>
      <c r="X3" s="6"/>
      <c r="Y3" s="5"/>
      <c r="Z3" s="6"/>
      <c r="AA3" s="5"/>
      <c r="AB3" s="6"/>
      <c r="AC3" s="5"/>
      <c r="AD3" s="6"/>
      <c r="AE3" s="5"/>
      <c r="AF3" s="6"/>
      <c r="AG3" s="5"/>
      <c r="AH3" s="6"/>
      <c r="AI3" s="5"/>
      <c r="AJ3" s="6"/>
      <c r="AK3" s="5"/>
      <c r="AL3" s="6"/>
      <c r="AM3" s="5"/>
      <c r="AN3" s="6"/>
      <c r="AO3" s="5"/>
      <c r="AP3" s="6"/>
      <c r="AQ3" s="5"/>
      <c r="AR3" s="6"/>
      <c r="AS3" s="5"/>
      <c r="AT3" s="6"/>
      <c r="AU3" s="5"/>
      <c r="AV3" s="6"/>
      <c r="AW3" s="5"/>
      <c r="AX3" s="6"/>
      <c r="AY3" s="5"/>
      <c r="AZ3" s="6"/>
      <c r="BA3" s="5"/>
      <c r="BB3" s="6"/>
      <c r="BC3" s="5"/>
      <c r="BD3" s="6"/>
      <c r="BE3" s="5"/>
      <c r="BF3" s="6"/>
      <c r="BG3" s="5"/>
      <c r="BH3" s="6"/>
      <c r="BI3" s="5"/>
      <c r="BJ3" s="6"/>
      <c r="BK3" s="5"/>
      <c r="BL3" s="6"/>
      <c r="BM3" s="5"/>
      <c r="BN3" s="6"/>
      <c r="BO3" s="5"/>
      <c r="BP3" s="6"/>
      <c r="BQ3" s="5"/>
      <c r="BR3" s="6"/>
      <c r="BS3" s="5"/>
      <c r="BT3" s="6"/>
      <c r="BU3" s="5"/>
      <c r="BV3" s="6"/>
      <c r="BW3" s="5"/>
      <c r="BX3" s="6"/>
      <c r="BY3" s="5"/>
      <c r="BZ3" s="6"/>
      <c r="CA3" s="5"/>
      <c r="CB3" s="6"/>
      <c r="CC3" s="5"/>
      <c r="CD3" s="6"/>
      <c r="CE3" s="5"/>
      <c r="CF3" s="6"/>
      <c r="CG3" s="5"/>
      <c r="CH3" s="6"/>
      <c r="CI3" s="5"/>
      <c r="CJ3" s="6"/>
      <c r="CK3" s="5"/>
      <c r="CL3" s="6"/>
      <c r="CM3" s="5"/>
      <c r="CN3" s="6"/>
      <c r="CO3" s="5"/>
      <c r="CP3" s="6"/>
      <c r="CQ3" s="5"/>
      <c r="CR3" s="6"/>
      <c r="CS3" s="5"/>
      <c r="CT3" s="6"/>
      <c r="CU3" s="5"/>
      <c r="CV3" s="6"/>
      <c r="CW3" s="5"/>
      <c r="CX3" s="6"/>
      <c r="CY3" s="5"/>
      <c r="CZ3" s="6"/>
      <c r="DA3" s="5"/>
      <c r="DB3" s="6"/>
      <c r="DC3" s="5"/>
      <c r="DD3" s="6"/>
      <c r="DE3" s="5"/>
      <c r="DF3" s="6"/>
      <c r="DG3" s="5"/>
      <c r="DH3" s="6"/>
      <c r="DI3" s="5"/>
      <c r="DJ3" s="6"/>
      <c r="DK3" s="5"/>
      <c r="DL3" s="6"/>
      <c r="DM3" s="5"/>
      <c r="DN3" s="6"/>
      <c r="DO3" s="5"/>
      <c r="DP3" s="6"/>
      <c r="DQ3" s="5"/>
      <c r="DR3" s="6"/>
      <c r="DS3" s="5"/>
      <c r="DT3" s="6"/>
      <c r="DU3" s="5"/>
      <c r="DV3" s="6"/>
      <c r="DW3" s="5"/>
      <c r="DX3" s="6"/>
      <c r="DY3" s="5"/>
      <c r="DZ3" s="37"/>
      <c r="EA3" s="5"/>
      <c r="EB3" s="37"/>
    </row>
    <row r="4" spans="1:396" ht="15.75">
      <c r="A4" s="102" t="s">
        <v>70</v>
      </c>
      <c r="B4" s="17"/>
      <c r="C4" s="7"/>
      <c r="D4" s="8"/>
      <c r="E4" s="7"/>
      <c r="F4" s="8"/>
      <c r="G4" s="7"/>
      <c r="H4" s="8"/>
      <c r="I4" s="7"/>
      <c r="J4" s="8"/>
      <c r="K4" s="7"/>
      <c r="L4" s="8"/>
      <c r="M4" s="7"/>
      <c r="N4" s="8"/>
      <c r="O4" s="7"/>
      <c r="P4" s="8"/>
      <c r="Q4" s="7"/>
      <c r="R4" s="8"/>
      <c r="S4" s="7"/>
      <c r="T4" s="8"/>
      <c r="U4" s="7"/>
      <c r="V4" s="8"/>
      <c r="W4" s="7"/>
      <c r="X4" s="8"/>
      <c r="Y4" s="7"/>
      <c r="Z4" s="8"/>
      <c r="AA4" s="7"/>
      <c r="AB4" s="8"/>
      <c r="AC4" s="7"/>
      <c r="AD4" s="8"/>
      <c r="AE4" s="7"/>
      <c r="AF4" s="8"/>
      <c r="AG4" s="7"/>
      <c r="AH4" s="8"/>
      <c r="AI4" s="7"/>
      <c r="AJ4" s="8"/>
      <c r="AK4" s="7"/>
      <c r="AL4" s="8"/>
      <c r="AM4" s="7"/>
      <c r="AN4" s="8"/>
      <c r="AO4" s="7"/>
      <c r="AP4" s="8"/>
      <c r="AQ4" s="7"/>
      <c r="AR4" s="8"/>
      <c r="AS4" s="7"/>
      <c r="AT4" s="8"/>
      <c r="AU4" s="7"/>
      <c r="AV4" s="8"/>
      <c r="AW4" s="7"/>
      <c r="AX4" s="8"/>
      <c r="AY4" s="7"/>
      <c r="AZ4" s="8"/>
      <c r="BA4" s="7"/>
      <c r="BB4" s="8"/>
      <c r="BC4" s="7"/>
      <c r="BD4" s="8"/>
      <c r="BE4" s="7"/>
      <c r="BF4" s="8"/>
      <c r="BG4" s="7"/>
      <c r="BH4" s="8"/>
      <c r="BI4" s="7"/>
      <c r="BJ4" s="8"/>
      <c r="BK4" s="7"/>
      <c r="BL4" s="8"/>
      <c r="BM4" s="7"/>
      <c r="BN4" s="8"/>
      <c r="BO4" s="7"/>
      <c r="BP4" s="8"/>
      <c r="BQ4" s="7"/>
      <c r="BR4" s="8"/>
      <c r="BS4" s="7"/>
      <c r="BT4" s="8"/>
      <c r="BU4" s="7"/>
      <c r="BV4" s="8"/>
      <c r="BW4" s="7"/>
      <c r="BX4" s="8"/>
      <c r="BY4" s="7"/>
      <c r="BZ4" s="8"/>
      <c r="CA4" s="7"/>
      <c r="CB4" s="8"/>
      <c r="CC4" s="7"/>
      <c r="CD4" s="8"/>
      <c r="CE4" s="7"/>
      <c r="CF4" s="8"/>
      <c r="CG4" s="7"/>
      <c r="CH4" s="8"/>
      <c r="CI4" s="7"/>
      <c r="CJ4" s="8"/>
      <c r="CK4" s="7"/>
      <c r="CL4" s="8"/>
      <c r="CM4" s="7"/>
      <c r="CN4" s="8"/>
      <c r="CO4" s="7"/>
      <c r="CP4" s="8"/>
      <c r="CQ4" s="7"/>
      <c r="CR4" s="8"/>
      <c r="CS4" s="7"/>
      <c r="CT4" s="8"/>
      <c r="CU4" s="7"/>
      <c r="CV4" s="8"/>
      <c r="CW4" s="7"/>
      <c r="CX4" s="8"/>
      <c r="CY4" s="7"/>
      <c r="CZ4" s="8"/>
      <c r="DA4" s="7"/>
      <c r="DB4" s="8"/>
      <c r="DC4" s="7"/>
      <c r="DD4" s="8"/>
      <c r="DE4" s="7"/>
      <c r="DF4" s="8"/>
      <c r="DG4" s="7"/>
      <c r="DH4" s="8"/>
      <c r="DI4" s="7"/>
      <c r="DJ4" s="8"/>
      <c r="DK4" s="7"/>
      <c r="DL4" s="8"/>
      <c r="DM4" s="7"/>
      <c r="DN4" s="8"/>
      <c r="DO4" s="7"/>
      <c r="DP4" s="8"/>
      <c r="DQ4" s="7"/>
      <c r="DR4" s="8"/>
      <c r="DS4" s="7"/>
      <c r="DT4" s="8"/>
      <c r="DU4" s="7"/>
      <c r="DV4" s="8"/>
      <c r="DW4" s="7"/>
      <c r="DX4" s="8"/>
      <c r="DY4" s="7"/>
      <c r="DZ4" s="37"/>
      <c r="EA4" s="7"/>
      <c r="EB4" s="37"/>
    </row>
    <row r="5" spans="1:396" ht="15.75">
      <c r="A5" s="20" t="s">
        <v>69</v>
      </c>
      <c r="B5" s="70">
        <v>54.69</v>
      </c>
      <c r="C5" s="69" t="s">
        <v>66</v>
      </c>
      <c r="D5" s="70">
        <v>59.37</v>
      </c>
      <c r="E5" s="69" t="s">
        <v>66</v>
      </c>
      <c r="F5" s="70">
        <v>55.43</v>
      </c>
      <c r="G5" s="69" t="s">
        <v>66</v>
      </c>
      <c r="H5" s="70">
        <v>57.84</v>
      </c>
      <c r="I5" s="69" t="s">
        <v>66</v>
      </c>
      <c r="J5" s="70">
        <v>57.46</v>
      </c>
      <c r="K5" s="69" t="s">
        <v>66</v>
      </c>
      <c r="L5" s="70">
        <v>62.78</v>
      </c>
      <c r="M5" s="69" t="s">
        <v>66</v>
      </c>
      <c r="N5" s="70">
        <v>56.79</v>
      </c>
      <c r="O5" s="69" t="s">
        <v>66</v>
      </c>
      <c r="P5" s="70">
        <v>57.01</v>
      </c>
      <c r="Q5" s="69" t="s">
        <v>66</v>
      </c>
      <c r="R5" s="70">
        <v>55.05</v>
      </c>
      <c r="S5" s="69" t="s">
        <v>66</v>
      </c>
      <c r="T5" s="70">
        <v>62.05</v>
      </c>
      <c r="U5" s="69" t="s">
        <v>66</v>
      </c>
      <c r="V5" s="70">
        <v>57.82</v>
      </c>
      <c r="W5" s="69" t="s">
        <v>66</v>
      </c>
      <c r="X5" s="70">
        <v>59.62</v>
      </c>
      <c r="Y5" s="69" t="s">
        <v>66</v>
      </c>
      <c r="Z5" s="70">
        <v>56.85</v>
      </c>
      <c r="AA5" s="69" t="s">
        <v>66</v>
      </c>
      <c r="AB5" s="70">
        <v>66.069999999999993</v>
      </c>
      <c r="AC5" s="69" t="s">
        <v>66</v>
      </c>
      <c r="AD5" s="70">
        <v>60.91</v>
      </c>
      <c r="AE5" s="69" t="s">
        <v>66</v>
      </c>
      <c r="AF5" s="70">
        <v>62.49</v>
      </c>
      <c r="AG5" s="69" t="s">
        <v>66</v>
      </c>
      <c r="AH5" s="70">
        <v>60.65</v>
      </c>
      <c r="AI5" s="69" t="s">
        <v>66</v>
      </c>
      <c r="AJ5" s="70">
        <v>69.069999999999993</v>
      </c>
      <c r="AK5" s="69" t="s">
        <v>66</v>
      </c>
      <c r="AL5" s="70">
        <v>62.53</v>
      </c>
      <c r="AM5" s="69" t="s">
        <v>66</v>
      </c>
      <c r="AN5" s="70">
        <v>64.010000000000005</v>
      </c>
      <c r="AO5" s="69" t="s">
        <v>145</v>
      </c>
      <c r="AP5" s="70">
        <v>63.72</v>
      </c>
      <c r="AQ5" s="69" t="s">
        <v>145</v>
      </c>
      <c r="AR5" s="70">
        <v>70.75</v>
      </c>
      <c r="AS5" s="69" t="s">
        <v>145</v>
      </c>
      <c r="AT5" s="70">
        <v>66.05</v>
      </c>
      <c r="AU5" s="69" t="s">
        <v>145</v>
      </c>
      <c r="AV5" s="70">
        <v>69.11</v>
      </c>
      <c r="AW5" s="69" t="s">
        <v>66</v>
      </c>
      <c r="AX5" s="70">
        <v>67.3</v>
      </c>
      <c r="AY5" s="69" t="s">
        <v>66</v>
      </c>
      <c r="AZ5" s="70">
        <v>74.59</v>
      </c>
      <c r="BA5" s="69" t="s">
        <v>66</v>
      </c>
      <c r="BB5" s="70">
        <v>70.319999999999993</v>
      </c>
      <c r="BC5" s="69" t="s">
        <v>66</v>
      </c>
      <c r="BD5" s="70">
        <v>74.36</v>
      </c>
      <c r="BE5" s="69" t="s">
        <v>66</v>
      </c>
      <c r="BF5" s="70">
        <v>72.88</v>
      </c>
      <c r="BG5" s="69" t="s">
        <v>66</v>
      </c>
      <c r="BH5" s="70">
        <v>79.31</v>
      </c>
      <c r="BI5" s="69" t="s">
        <v>66</v>
      </c>
      <c r="BJ5" s="70">
        <v>76.16</v>
      </c>
      <c r="BK5" s="69" t="s">
        <v>66</v>
      </c>
      <c r="BL5" s="70">
        <v>79.81</v>
      </c>
      <c r="BM5" s="69" t="s">
        <v>66</v>
      </c>
      <c r="BN5" s="70">
        <v>76.73</v>
      </c>
      <c r="BO5" s="69" t="s">
        <v>66</v>
      </c>
      <c r="BP5" s="70">
        <v>84.34</v>
      </c>
      <c r="BQ5" s="69" t="s">
        <v>66</v>
      </c>
      <c r="BR5" s="70">
        <v>84.4</v>
      </c>
      <c r="BS5" s="69" t="s">
        <v>66</v>
      </c>
      <c r="BT5" s="70">
        <v>88.94</v>
      </c>
      <c r="BU5" s="69" t="s">
        <v>66</v>
      </c>
      <c r="BV5" s="70">
        <v>84.53</v>
      </c>
      <c r="BW5" s="69" t="s">
        <v>66</v>
      </c>
      <c r="BX5" s="70">
        <v>93.25</v>
      </c>
      <c r="BY5" s="69" t="s">
        <v>66</v>
      </c>
      <c r="BZ5" s="70">
        <v>92.51</v>
      </c>
      <c r="CA5" s="69" t="s">
        <v>66</v>
      </c>
      <c r="CB5" s="70">
        <v>94.69</v>
      </c>
      <c r="CC5" s="69" t="s">
        <v>66</v>
      </c>
      <c r="CD5" s="70">
        <v>86.71</v>
      </c>
      <c r="CE5" s="69" t="s">
        <v>66</v>
      </c>
      <c r="CF5" s="70">
        <v>92.5</v>
      </c>
      <c r="CG5" s="69" t="s">
        <v>66</v>
      </c>
      <c r="CH5" s="70">
        <v>92.35</v>
      </c>
      <c r="CI5" s="69" t="s">
        <v>66</v>
      </c>
      <c r="CJ5" s="70">
        <v>97.26</v>
      </c>
      <c r="CK5" s="69" t="s">
        <v>66</v>
      </c>
      <c r="CL5" s="70">
        <v>91.44</v>
      </c>
      <c r="CM5" s="69" t="s">
        <v>66</v>
      </c>
      <c r="CN5" s="70">
        <v>101.35</v>
      </c>
      <c r="CO5" s="69" t="s">
        <v>66</v>
      </c>
      <c r="CP5" s="70">
        <v>101.38</v>
      </c>
      <c r="CQ5" s="69" t="s">
        <v>66</v>
      </c>
      <c r="CR5" s="70">
        <v>105.81</v>
      </c>
      <c r="CS5" s="69" t="s">
        <v>66</v>
      </c>
      <c r="CT5" s="70">
        <v>99.37</v>
      </c>
      <c r="CU5" s="69" t="s">
        <v>66</v>
      </c>
      <c r="CV5" s="70">
        <v>106.88</v>
      </c>
      <c r="CW5" s="69" t="s">
        <v>66</v>
      </c>
      <c r="CX5" s="70">
        <v>107.33</v>
      </c>
      <c r="CY5" s="69" t="s">
        <v>66</v>
      </c>
      <c r="CZ5" s="70">
        <v>112.21</v>
      </c>
      <c r="DA5" s="69" t="s">
        <v>66</v>
      </c>
      <c r="DB5" s="70">
        <v>105.3</v>
      </c>
      <c r="DC5" s="69" t="s">
        <v>66</v>
      </c>
      <c r="DD5" s="70">
        <v>112.93</v>
      </c>
      <c r="DE5" s="69" t="s">
        <v>66</v>
      </c>
      <c r="DF5" s="70">
        <v>114.67</v>
      </c>
      <c r="DG5" s="69" t="s">
        <v>66</v>
      </c>
      <c r="DH5" s="70">
        <v>118.22</v>
      </c>
      <c r="DI5" s="69" t="s">
        <v>66</v>
      </c>
      <c r="DJ5" s="70">
        <v>109.95</v>
      </c>
      <c r="DK5" s="69" t="s">
        <v>66</v>
      </c>
      <c r="DL5" s="70">
        <v>119.96</v>
      </c>
      <c r="DM5" s="69" t="s">
        <v>66</v>
      </c>
      <c r="DN5" s="70">
        <v>120.59</v>
      </c>
      <c r="DO5" s="69" t="s">
        <v>66</v>
      </c>
      <c r="DP5" s="70">
        <v>126.71</v>
      </c>
      <c r="DQ5" s="69" t="s">
        <v>66</v>
      </c>
      <c r="DR5" s="70">
        <v>115.6</v>
      </c>
      <c r="DS5" s="69" t="s">
        <v>66</v>
      </c>
      <c r="DT5" s="70">
        <v>122.02</v>
      </c>
      <c r="DU5" s="69" t="s">
        <v>66</v>
      </c>
      <c r="DV5" s="70">
        <v>122.7</v>
      </c>
      <c r="DW5" s="69" t="s">
        <v>66</v>
      </c>
      <c r="DX5" s="70" t="s">
        <v>67</v>
      </c>
      <c r="DY5" s="69" t="s">
        <v>66</v>
      </c>
      <c r="DZ5" s="70" t="s">
        <v>67</v>
      </c>
      <c r="EA5" s="69" t="s">
        <v>66</v>
      </c>
      <c r="EB5" s="70" t="s">
        <v>67</v>
      </c>
    </row>
    <row r="6" spans="1:396" ht="15.75">
      <c r="A6" s="20" t="s">
        <v>72</v>
      </c>
      <c r="B6" s="70">
        <v>22.26</v>
      </c>
      <c r="C6" s="69" t="s">
        <v>66</v>
      </c>
      <c r="D6" s="70">
        <v>11.58</v>
      </c>
      <c r="E6" s="69" t="s">
        <v>66</v>
      </c>
      <c r="F6" s="70">
        <v>14.73</v>
      </c>
      <c r="G6" s="69" t="s">
        <v>66</v>
      </c>
      <c r="H6" s="70">
        <v>16.91</v>
      </c>
      <c r="I6" s="69" t="s">
        <v>66</v>
      </c>
      <c r="J6" s="70">
        <v>10.9</v>
      </c>
      <c r="K6" s="69" t="s">
        <v>66</v>
      </c>
      <c r="L6" s="70">
        <v>13.59</v>
      </c>
      <c r="M6" s="69" t="s">
        <v>66</v>
      </c>
      <c r="N6" s="70">
        <v>13.25</v>
      </c>
      <c r="O6" s="69" t="s">
        <v>66</v>
      </c>
      <c r="P6" s="70">
        <v>11.41</v>
      </c>
      <c r="Q6" s="69" t="s">
        <v>66</v>
      </c>
      <c r="R6" s="70">
        <v>10.33</v>
      </c>
      <c r="S6" s="69" t="s">
        <v>66</v>
      </c>
      <c r="T6" s="70">
        <v>16.02</v>
      </c>
      <c r="U6" s="69" t="s">
        <v>66</v>
      </c>
      <c r="V6" s="70">
        <v>5.85</v>
      </c>
      <c r="W6" s="69" t="s">
        <v>66</v>
      </c>
      <c r="X6" s="70">
        <v>3.14</v>
      </c>
      <c r="Y6" s="69" t="s">
        <v>66</v>
      </c>
      <c r="Z6" s="70">
        <v>2.5</v>
      </c>
      <c r="AA6" s="69" t="s">
        <v>66</v>
      </c>
      <c r="AB6" s="70">
        <v>2.6</v>
      </c>
      <c r="AC6" s="69" t="s">
        <v>66</v>
      </c>
      <c r="AD6" s="70">
        <v>5.4</v>
      </c>
      <c r="AE6" s="69" t="s">
        <v>66</v>
      </c>
      <c r="AF6" s="70">
        <v>3.8</v>
      </c>
      <c r="AG6" s="69" t="s">
        <v>66</v>
      </c>
      <c r="AH6" s="70">
        <v>3.82</v>
      </c>
      <c r="AI6" s="69" t="s">
        <v>66</v>
      </c>
      <c r="AJ6" s="70">
        <v>3.74</v>
      </c>
      <c r="AK6" s="69" t="s">
        <v>66</v>
      </c>
      <c r="AL6" s="70">
        <v>2.77</v>
      </c>
      <c r="AM6" s="69" t="s">
        <v>66</v>
      </c>
      <c r="AN6" s="70">
        <v>2.5099999999999998</v>
      </c>
      <c r="AO6" s="69" t="s">
        <v>66</v>
      </c>
      <c r="AP6" s="70">
        <v>2.48</v>
      </c>
      <c r="AQ6" s="69" t="s">
        <v>66</v>
      </c>
      <c r="AR6" s="70">
        <v>2.46</v>
      </c>
      <c r="AS6" s="69" t="s">
        <v>66</v>
      </c>
      <c r="AT6" s="70">
        <v>2.73</v>
      </c>
      <c r="AU6" s="69" t="s">
        <v>66</v>
      </c>
      <c r="AV6" s="70">
        <v>3</v>
      </c>
      <c r="AW6" s="69" t="s">
        <v>66</v>
      </c>
      <c r="AX6" s="70">
        <v>2.93</v>
      </c>
      <c r="AY6" s="69" t="s">
        <v>66</v>
      </c>
      <c r="AZ6" s="70">
        <v>2.99</v>
      </c>
      <c r="BA6" s="69" t="s">
        <v>66</v>
      </c>
      <c r="BB6" s="70">
        <v>2.99</v>
      </c>
      <c r="BC6" s="69" t="s">
        <v>66</v>
      </c>
      <c r="BD6" s="70">
        <v>3.34</v>
      </c>
      <c r="BE6" s="69" t="s">
        <v>66</v>
      </c>
      <c r="BF6" s="70">
        <v>4.12</v>
      </c>
      <c r="BG6" s="69" t="s">
        <v>66</v>
      </c>
      <c r="BH6" s="70">
        <v>4.53</v>
      </c>
      <c r="BI6" s="69" t="s">
        <v>66</v>
      </c>
      <c r="BJ6" s="70">
        <v>4.51</v>
      </c>
      <c r="BK6" s="69" t="s">
        <v>66</v>
      </c>
      <c r="BL6" s="70">
        <v>4.51</v>
      </c>
      <c r="BM6" s="69" t="s">
        <v>66</v>
      </c>
      <c r="BN6" s="70">
        <v>4.51</v>
      </c>
      <c r="BO6" s="69" t="s">
        <v>66</v>
      </c>
      <c r="BP6" s="70">
        <v>4.5199999999999996</v>
      </c>
      <c r="BQ6" s="69" t="s">
        <v>66</v>
      </c>
      <c r="BR6" s="70">
        <v>4.97</v>
      </c>
      <c r="BS6" s="69" t="s">
        <v>66</v>
      </c>
      <c r="BT6" s="70">
        <v>4.99</v>
      </c>
      <c r="BU6" s="69" t="s">
        <v>66</v>
      </c>
      <c r="BV6" s="70">
        <v>5.21</v>
      </c>
      <c r="BW6" s="69" t="s">
        <v>66</v>
      </c>
      <c r="BX6" s="70">
        <v>5.68</v>
      </c>
      <c r="BY6" s="69" t="s">
        <v>66</v>
      </c>
      <c r="BZ6" s="70">
        <v>6.43</v>
      </c>
      <c r="CA6" s="69" t="s">
        <v>66</v>
      </c>
      <c r="CB6" s="70">
        <v>6.53</v>
      </c>
      <c r="CC6" s="69" t="s">
        <v>66</v>
      </c>
      <c r="CD6" s="70">
        <v>6.07</v>
      </c>
      <c r="CE6" s="69" t="s">
        <v>66</v>
      </c>
      <c r="CF6" s="70">
        <v>3.13</v>
      </c>
      <c r="CG6" s="69" t="s">
        <v>66</v>
      </c>
      <c r="CH6" s="70">
        <v>1.2</v>
      </c>
      <c r="CI6" s="69" t="s">
        <v>66</v>
      </c>
      <c r="CJ6" s="70">
        <v>1.24</v>
      </c>
      <c r="CK6" s="69" t="s">
        <v>66</v>
      </c>
      <c r="CL6" s="70">
        <v>1.23</v>
      </c>
      <c r="CM6" s="69" t="s">
        <v>66</v>
      </c>
      <c r="CN6" s="70">
        <v>1.62</v>
      </c>
      <c r="CO6" s="69" t="s">
        <v>66</v>
      </c>
      <c r="CP6" s="70">
        <v>2.74</v>
      </c>
      <c r="CQ6" s="69" t="s">
        <v>66</v>
      </c>
      <c r="CR6" s="70">
        <v>2.97</v>
      </c>
      <c r="CS6" s="69" t="s">
        <v>66</v>
      </c>
      <c r="CT6" s="70">
        <v>3.67</v>
      </c>
      <c r="CU6" s="69" t="s">
        <v>66</v>
      </c>
      <c r="CV6" s="70">
        <v>4.2699999999999996</v>
      </c>
      <c r="CW6" s="69" t="s">
        <v>66</v>
      </c>
      <c r="CX6" s="70">
        <v>4.2699999999999996</v>
      </c>
      <c r="CY6" s="69" t="s">
        <v>66</v>
      </c>
      <c r="CZ6" s="70">
        <v>4.24</v>
      </c>
      <c r="DA6" s="69" t="s">
        <v>66</v>
      </c>
      <c r="DB6" s="70">
        <v>4.25</v>
      </c>
      <c r="DC6" s="69" t="s">
        <v>66</v>
      </c>
      <c r="DD6" s="70">
        <v>4.2300000000000004</v>
      </c>
      <c r="DE6" s="69" t="s">
        <v>66</v>
      </c>
      <c r="DF6" s="70">
        <v>4.2300000000000004</v>
      </c>
      <c r="DG6" s="69" t="s">
        <v>66</v>
      </c>
      <c r="DH6" s="70">
        <v>4.24</v>
      </c>
      <c r="DI6" s="69" t="s">
        <v>66</v>
      </c>
      <c r="DJ6" s="70">
        <v>4.24</v>
      </c>
      <c r="DK6" s="69" t="s">
        <v>66</v>
      </c>
      <c r="DL6" s="70">
        <v>4.26</v>
      </c>
      <c r="DM6" s="69" t="s">
        <v>66</v>
      </c>
      <c r="DN6" s="70">
        <v>4.2699999999999996</v>
      </c>
      <c r="DO6" s="69" t="s">
        <v>66</v>
      </c>
      <c r="DP6" s="70">
        <v>4.08</v>
      </c>
      <c r="DQ6" s="69" t="s">
        <v>66</v>
      </c>
      <c r="DR6" s="70">
        <v>4.01</v>
      </c>
      <c r="DS6" s="69" t="s">
        <v>66</v>
      </c>
      <c r="DT6" s="70">
        <v>3.99</v>
      </c>
      <c r="DU6" s="69" t="s">
        <v>66</v>
      </c>
      <c r="DV6" s="70">
        <v>3.69</v>
      </c>
      <c r="DW6" s="69" t="s">
        <v>66</v>
      </c>
      <c r="DX6" s="70">
        <v>3.79</v>
      </c>
      <c r="DY6" s="69" t="s">
        <v>68</v>
      </c>
      <c r="DZ6" s="70">
        <v>3.35</v>
      </c>
      <c r="EA6" s="69" t="s">
        <v>66</v>
      </c>
      <c r="EB6" s="70" t="s">
        <v>67</v>
      </c>
    </row>
    <row r="7" spans="1:396" ht="15.75">
      <c r="A7" s="20" t="s">
        <v>73</v>
      </c>
      <c r="B7" s="70">
        <v>4.18</v>
      </c>
      <c r="C7" s="69" t="s">
        <v>66</v>
      </c>
      <c r="D7" s="70">
        <v>3.16</v>
      </c>
      <c r="E7" s="69" t="s">
        <v>66</v>
      </c>
      <c r="F7" s="70">
        <v>2.78</v>
      </c>
      <c r="G7" s="69" t="s">
        <v>66</v>
      </c>
      <c r="H7" s="70">
        <v>3.76</v>
      </c>
      <c r="I7" s="69" t="s">
        <v>66</v>
      </c>
      <c r="J7" s="70">
        <v>3.87</v>
      </c>
      <c r="K7" s="69" t="s">
        <v>66</v>
      </c>
      <c r="L7" s="70">
        <v>3.44</v>
      </c>
      <c r="M7" s="69" t="s">
        <v>66</v>
      </c>
      <c r="N7" s="70">
        <v>3.71</v>
      </c>
      <c r="O7" s="69" t="s">
        <v>66</v>
      </c>
      <c r="P7" s="70">
        <v>4</v>
      </c>
      <c r="Q7" s="69" t="s">
        <v>66</v>
      </c>
      <c r="R7" s="70">
        <v>3.68</v>
      </c>
      <c r="S7" s="69" t="s">
        <v>66</v>
      </c>
      <c r="T7" s="70">
        <v>2.58</v>
      </c>
      <c r="U7" s="69" t="s">
        <v>66</v>
      </c>
      <c r="V7" s="70">
        <v>1.46</v>
      </c>
      <c r="W7" s="69" t="s">
        <v>66</v>
      </c>
      <c r="X7" s="70">
        <v>0.22</v>
      </c>
      <c r="Y7" s="69" t="s">
        <v>66</v>
      </c>
      <c r="Z7" s="70">
        <v>-1.01</v>
      </c>
      <c r="AA7" s="69" t="s">
        <v>66</v>
      </c>
      <c r="AB7" s="70">
        <v>7.0000000000000007E-2</v>
      </c>
      <c r="AC7" s="69" t="s">
        <v>66</v>
      </c>
      <c r="AD7" s="70">
        <v>0.26</v>
      </c>
      <c r="AE7" s="69" t="s">
        <v>66</v>
      </c>
      <c r="AF7" s="70">
        <v>1.44</v>
      </c>
      <c r="AG7" s="69" t="s">
        <v>66</v>
      </c>
      <c r="AH7" s="70">
        <v>2.82</v>
      </c>
      <c r="AI7" s="69" t="s">
        <v>66</v>
      </c>
      <c r="AJ7" s="70">
        <v>2.38</v>
      </c>
      <c r="AK7" s="69" t="s">
        <v>66</v>
      </c>
      <c r="AL7" s="70">
        <v>1.94</v>
      </c>
      <c r="AM7" s="69" t="s">
        <v>66</v>
      </c>
      <c r="AN7" s="70">
        <v>1.88</v>
      </c>
      <c r="AO7" s="69" t="s">
        <v>66</v>
      </c>
      <c r="AP7" s="70">
        <v>2.99</v>
      </c>
      <c r="AQ7" s="69" t="s">
        <v>66</v>
      </c>
      <c r="AR7" s="70">
        <v>3.4</v>
      </c>
      <c r="AS7" s="69" t="s">
        <v>66</v>
      </c>
      <c r="AT7" s="70">
        <v>4.41</v>
      </c>
      <c r="AU7" s="69" t="s">
        <v>66</v>
      </c>
      <c r="AV7" s="70">
        <v>3.83</v>
      </c>
      <c r="AW7" s="69" t="s">
        <v>66</v>
      </c>
      <c r="AX7" s="70">
        <v>2.19</v>
      </c>
      <c r="AY7" s="69" t="s">
        <v>66</v>
      </c>
      <c r="AZ7" s="70">
        <v>1.76</v>
      </c>
      <c r="BA7" s="69" t="s">
        <v>66</v>
      </c>
      <c r="BB7" s="70">
        <v>1.24</v>
      </c>
      <c r="BC7" s="69" t="s">
        <v>66</v>
      </c>
      <c r="BD7" s="70">
        <v>1.27</v>
      </c>
      <c r="BE7" s="69" t="s">
        <v>66</v>
      </c>
      <c r="BF7" s="70">
        <v>2.36</v>
      </c>
      <c r="BG7" s="69" t="s">
        <v>66</v>
      </c>
      <c r="BH7" s="70">
        <v>2.3199999999999998</v>
      </c>
      <c r="BI7" s="69" t="s">
        <v>66</v>
      </c>
      <c r="BJ7" s="70">
        <v>1.8</v>
      </c>
      <c r="BK7" s="69" t="s">
        <v>66</v>
      </c>
      <c r="BL7" s="70">
        <v>1.51</v>
      </c>
      <c r="BM7" s="69" t="s">
        <v>66</v>
      </c>
      <c r="BN7" s="70">
        <v>0.41</v>
      </c>
      <c r="BO7" s="69" t="s">
        <v>66</v>
      </c>
      <c r="BP7" s="70">
        <v>0.8</v>
      </c>
      <c r="BQ7" s="69" t="s">
        <v>66</v>
      </c>
      <c r="BR7" s="70">
        <v>2.4</v>
      </c>
      <c r="BS7" s="69" t="s">
        <v>66</v>
      </c>
      <c r="BT7" s="70">
        <v>3.5</v>
      </c>
      <c r="BU7" s="69" t="s">
        <v>66</v>
      </c>
      <c r="BV7" s="70">
        <v>4.84</v>
      </c>
      <c r="BW7" s="69" t="s">
        <v>66</v>
      </c>
      <c r="BX7" s="70">
        <v>5.53</v>
      </c>
      <c r="BY7" s="69" t="s">
        <v>66</v>
      </c>
      <c r="BZ7" s="70">
        <v>6.09</v>
      </c>
      <c r="CA7" s="69" t="s">
        <v>66</v>
      </c>
      <c r="CB7" s="70">
        <v>6.64</v>
      </c>
      <c r="CC7" s="69" t="s">
        <v>66</v>
      </c>
      <c r="CD7" s="70">
        <v>5.59</v>
      </c>
      <c r="CE7" s="69" t="s">
        <v>66</v>
      </c>
      <c r="CF7" s="70">
        <v>3.96</v>
      </c>
      <c r="CG7" s="69" t="s">
        <v>66</v>
      </c>
      <c r="CH7" s="70">
        <v>1.91</v>
      </c>
      <c r="CI7" s="69" t="s">
        <v>66</v>
      </c>
      <c r="CJ7" s="70">
        <v>0.41</v>
      </c>
      <c r="CK7" s="69" t="s">
        <v>66</v>
      </c>
      <c r="CL7" s="70">
        <v>0.67</v>
      </c>
      <c r="CM7" s="69" t="s">
        <v>66</v>
      </c>
      <c r="CN7" s="70">
        <v>1.1399999999999999</v>
      </c>
      <c r="CO7" s="69" t="s">
        <v>66</v>
      </c>
      <c r="CP7" s="70">
        <v>2.16</v>
      </c>
      <c r="CQ7" s="69" t="s">
        <v>66</v>
      </c>
      <c r="CR7" s="70">
        <v>2.12</v>
      </c>
      <c r="CS7" s="69" t="s">
        <v>66</v>
      </c>
      <c r="CT7" s="70">
        <v>2.35</v>
      </c>
      <c r="CU7" s="69" t="s">
        <v>66</v>
      </c>
      <c r="CV7" s="70">
        <v>3.11</v>
      </c>
      <c r="CW7" s="69" t="s">
        <v>66</v>
      </c>
      <c r="CX7" s="70">
        <v>3.47</v>
      </c>
      <c r="CY7" s="69" t="s">
        <v>66</v>
      </c>
      <c r="CZ7" s="70">
        <v>4.53</v>
      </c>
      <c r="DA7" s="69" t="s">
        <v>66</v>
      </c>
      <c r="DB7" s="70">
        <v>4.2</v>
      </c>
      <c r="DC7" s="69" t="s">
        <v>66</v>
      </c>
      <c r="DD7" s="70">
        <v>4.0599999999999996</v>
      </c>
      <c r="DE7" s="69" t="s">
        <v>66</v>
      </c>
      <c r="DF7" s="70">
        <v>3.51</v>
      </c>
      <c r="DG7" s="69" t="s">
        <v>66</v>
      </c>
      <c r="DH7" s="70">
        <v>2.85</v>
      </c>
      <c r="DI7" s="69" t="s">
        <v>66</v>
      </c>
      <c r="DJ7" s="70">
        <v>2.64</v>
      </c>
      <c r="DK7" s="69" t="s">
        <v>66</v>
      </c>
      <c r="DL7" s="70">
        <v>2.5299999999999998</v>
      </c>
      <c r="DM7" s="69" t="s">
        <v>66</v>
      </c>
      <c r="DN7" s="70">
        <v>3.11</v>
      </c>
      <c r="DO7" s="69" t="s">
        <v>66</v>
      </c>
      <c r="DP7" s="70">
        <v>2.95</v>
      </c>
      <c r="DQ7" s="69" t="s">
        <v>66</v>
      </c>
      <c r="DR7" s="70">
        <v>3.39</v>
      </c>
      <c r="DS7" s="69" t="s">
        <v>66</v>
      </c>
      <c r="DT7" s="70">
        <v>3.48</v>
      </c>
      <c r="DU7" s="69" t="s">
        <v>66</v>
      </c>
      <c r="DV7" s="70">
        <v>2.91</v>
      </c>
      <c r="DW7" s="69" t="s">
        <v>66</v>
      </c>
      <c r="DX7" s="70">
        <v>3.15</v>
      </c>
      <c r="DY7" s="69" t="s">
        <v>66</v>
      </c>
      <c r="DZ7" s="70">
        <v>2.95</v>
      </c>
      <c r="EA7" s="69" t="s">
        <v>66</v>
      </c>
      <c r="EB7" s="70" t="s">
        <v>67</v>
      </c>
    </row>
    <row r="8" spans="1:396" ht="15.75">
      <c r="A8" s="107" t="s">
        <v>146</v>
      </c>
      <c r="B8" s="3">
        <v>1488486.5504999999</v>
      </c>
      <c r="C8" s="18" t="s">
        <v>66</v>
      </c>
      <c r="D8" s="19">
        <v>1492506.0872500001</v>
      </c>
      <c r="E8" s="18" t="s">
        <v>66</v>
      </c>
      <c r="F8" s="19">
        <v>1532354.43625</v>
      </c>
      <c r="G8" s="18" t="s">
        <v>66</v>
      </c>
      <c r="H8" s="19">
        <v>1550142.9790000001</v>
      </c>
      <c r="I8" s="18" t="s">
        <v>66</v>
      </c>
      <c r="J8" s="19">
        <v>1566882.4055000001</v>
      </c>
      <c r="K8" s="18" t="s">
        <v>66</v>
      </c>
      <c r="L8" s="19">
        <v>1596895.50725</v>
      </c>
      <c r="M8" s="18" t="s">
        <v>66</v>
      </c>
      <c r="N8" s="19">
        <v>1617562.9257499999</v>
      </c>
      <c r="O8" s="18" t="s">
        <v>66</v>
      </c>
      <c r="P8" s="19">
        <v>1624050.1042500001</v>
      </c>
      <c r="Q8" s="18" t="s">
        <v>66</v>
      </c>
      <c r="R8" s="19">
        <v>1627515.6425000001</v>
      </c>
      <c r="S8" s="18" t="s">
        <v>66</v>
      </c>
      <c r="T8" s="19">
        <v>1635051.29675</v>
      </c>
      <c r="U8" s="18" t="s">
        <v>66</v>
      </c>
      <c r="V8" s="19">
        <v>1640350.61675</v>
      </c>
      <c r="W8" s="18" t="s">
        <v>66</v>
      </c>
      <c r="X8" s="19">
        <v>1650908.29425</v>
      </c>
      <c r="Y8" s="18" t="s">
        <v>66</v>
      </c>
      <c r="Z8" s="19">
        <v>1649195.672</v>
      </c>
      <c r="AA8" s="18" t="s">
        <v>66</v>
      </c>
      <c r="AB8" s="19">
        <v>1668153.6165</v>
      </c>
      <c r="AC8" s="18" t="s">
        <v>66</v>
      </c>
      <c r="AD8" s="19">
        <v>1668182.81125</v>
      </c>
      <c r="AE8" s="18" t="s">
        <v>66</v>
      </c>
      <c r="AF8" s="19">
        <v>1659854.3797500001</v>
      </c>
      <c r="AG8" s="18" t="s">
        <v>66</v>
      </c>
      <c r="AH8" s="19">
        <v>1662592.835</v>
      </c>
      <c r="AI8" s="18" t="s">
        <v>66</v>
      </c>
      <c r="AJ8" s="19">
        <v>1671154.949</v>
      </c>
      <c r="AK8" s="18" t="s">
        <v>66</v>
      </c>
      <c r="AL8" s="19">
        <v>1681299.75825</v>
      </c>
      <c r="AM8" s="18" t="s">
        <v>66</v>
      </c>
      <c r="AN8" s="19">
        <v>1703421.3515000001</v>
      </c>
      <c r="AO8" s="18" t="s">
        <v>66</v>
      </c>
      <c r="AP8" s="19">
        <v>1726112.281</v>
      </c>
      <c r="AQ8" s="18" t="s">
        <v>66</v>
      </c>
      <c r="AR8" s="19">
        <v>1748938.2337499999</v>
      </c>
      <c r="AS8" s="18" t="s">
        <v>66</v>
      </c>
      <c r="AT8" s="19">
        <v>1784992.514</v>
      </c>
      <c r="AU8" s="18" t="s">
        <v>66</v>
      </c>
      <c r="AV8" s="19">
        <v>1811190.1025</v>
      </c>
      <c r="AW8" s="18" t="s">
        <v>66</v>
      </c>
      <c r="AX8" s="19">
        <v>1831786.0647499999</v>
      </c>
      <c r="AY8" s="18" t="s">
        <v>66</v>
      </c>
      <c r="AZ8" s="19">
        <v>1829273.55825</v>
      </c>
      <c r="BA8" s="18" t="s">
        <v>66</v>
      </c>
      <c r="BB8" s="19">
        <v>1860326.0662499999</v>
      </c>
      <c r="BC8" s="18" t="s">
        <v>66</v>
      </c>
      <c r="BD8" s="19">
        <v>1881950.7275</v>
      </c>
      <c r="BE8" s="18" t="s">
        <v>66</v>
      </c>
      <c r="BF8" s="19">
        <v>1916822.3495</v>
      </c>
      <c r="BG8" s="18" t="s">
        <v>66</v>
      </c>
      <c r="BH8" s="19">
        <v>1949863.0617500001</v>
      </c>
      <c r="BI8" s="18" t="s">
        <v>66</v>
      </c>
      <c r="BJ8" s="19">
        <v>1964224.9782499999</v>
      </c>
      <c r="BK8" s="18" t="s">
        <v>66</v>
      </c>
      <c r="BL8" s="19">
        <v>1980995.9087499999</v>
      </c>
      <c r="BM8" s="18" t="s">
        <v>66</v>
      </c>
      <c r="BN8" s="19">
        <v>1987379.6575</v>
      </c>
      <c r="BO8" s="18" t="s">
        <v>66</v>
      </c>
      <c r="BP8" s="19">
        <v>2011054.2350000001</v>
      </c>
      <c r="BQ8" s="18" t="s">
        <v>66</v>
      </c>
      <c r="BR8" s="19">
        <v>2018928.79</v>
      </c>
      <c r="BS8" s="18" t="s">
        <v>66</v>
      </c>
      <c r="BT8" s="19">
        <v>2032244.09075</v>
      </c>
      <c r="BU8" s="18" t="s">
        <v>66</v>
      </c>
      <c r="BV8" s="19">
        <v>2050636.8895</v>
      </c>
      <c r="BW8" s="18" t="s">
        <v>66</v>
      </c>
      <c r="BX8" s="19">
        <v>2066827.45475</v>
      </c>
      <c r="BY8" s="18" t="s">
        <v>66</v>
      </c>
      <c r="BZ8" s="19">
        <v>2069944.9505</v>
      </c>
      <c r="CA8" s="18" t="s">
        <v>66</v>
      </c>
      <c r="CB8" s="19">
        <v>1995786.7277500001</v>
      </c>
      <c r="CC8" s="18" t="s">
        <v>66</v>
      </c>
      <c r="CD8" s="19">
        <v>1889964.8489999999</v>
      </c>
      <c r="CE8" s="18" t="s">
        <v>66</v>
      </c>
      <c r="CF8" s="19">
        <v>1878900.5857500001</v>
      </c>
      <c r="CG8" s="18" t="s">
        <v>66</v>
      </c>
      <c r="CH8" s="19">
        <v>1932481.8512500001</v>
      </c>
      <c r="CI8" s="18" t="s">
        <v>66</v>
      </c>
      <c r="CJ8" s="19">
        <v>1969966.8102500001</v>
      </c>
      <c r="CK8" s="18" t="s">
        <v>66</v>
      </c>
      <c r="CL8" s="19">
        <v>1986703.1610000001</v>
      </c>
      <c r="CM8" s="18" t="s">
        <v>66</v>
      </c>
      <c r="CN8" s="19">
        <v>2010973.696</v>
      </c>
      <c r="CO8" s="18" t="s">
        <v>66</v>
      </c>
      <c r="CP8" s="19">
        <v>2032935.1255000001</v>
      </c>
      <c r="CQ8" s="18" t="s">
        <v>66</v>
      </c>
      <c r="CR8" s="19">
        <v>2076175.0117500001</v>
      </c>
      <c r="CS8" s="18" t="s">
        <v>66</v>
      </c>
      <c r="CT8" s="19">
        <v>2068384.6722500001</v>
      </c>
      <c r="CU8" s="18" t="s">
        <v>66</v>
      </c>
      <c r="CV8" s="19">
        <v>2108723.4550000001</v>
      </c>
      <c r="CW8" s="18" t="s">
        <v>66</v>
      </c>
      <c r="CX8" s="19">
        <v>2155941.8165000002</v>
      </c>
      <c r="CY8" s="18" t="s">
        <v>66</v>
      </c>
      <c r="CZ8" s="19">
        <v>2163689.4872499998</v>
      </c>
      <c r="DA8" s="18" t="s">
        <v>66</v>
      </c>
      <c r="DB8" s="19">
        <v>2196324.4980000001</v>
      </c>
      <c r="DC8" s="18" t="s">
        <v>66</v>
      </c>
      <c r="DD8" s="19">
        <v>2210985.4222499998</v>
      </c>
      <c r="DE8" s="18" t="s">
        <v>66</v>
      </c>
      <c r="DF8" s="19">
        <v>2226711.4422499998</v>
      </c>
      <c r="DG8" s="18" t="s">
        <v>66</v>
      </c>
      <c r="DH8" s="19">
        <v>2258067.6159999999</v>
      </c>
      <c r="DI8" s="18" t="s">
        <v>66</v>
      </c>
      <c r="DJ8" s="19">
        <v>2282740.77275</v>
      </c>
      <c r="DK8" s="18" t="s">
        <v>66</v>
      </c>
      <c r="DL8" s="19">
        <v>2266819.0612499998</v>
      </c>
      <c r="DM8" s="18" t="s">
        <v>66</v>
      </c>
      <c r="DN8" s="19">
        <v>2282446.9750000001</v>
      </c>
      <c r="DO8" s="18" t="s">
        <v>66</v>
      </c>
      <c r="DP8" s="19">
        <v>2281120.8347499999</v>
      </c>
      <c r="DQ8" s="18" t="s">
        <v>66</v>
      </c>
      <c r="DR8" s="19">
        <v>2294907.18175</v>
      </c>
      <c r="DS8" s="18" t="s">
        <v>66</v>
      </c>
      <c r="DT8" s="19">
        <v>2321357.9730000002</v>
      </c>
      <c r="DU8" s="18" t="s">
        <v>66</v>
      </c>
      <c r="DV8" s="19">
        <v>2332740.307</v>
      </c>
      <c r="DW8" s="18" t="s">
        <v>66</v>
      </c>
      <c r="DX8" s="19">
        <v>2343417.6042499999</v>
      </c>
      <c r="DY8" s="18" t="s">
        <v>66</v>
      </c>
      <c r="DZ8" s="38" t="s">
        <v>67</v>
      </c>
    </row>
    <row r="9" spans="1:396" ht="15.75">
      <c r="A9" s="103" t="s">
        <v>74</v>
      </c>
      <c r="B9" s="17">
        <v>80.25</v>
      </c>
      <c r="C9" s="9" t="s">
        <v>66</v>
      </c>
      <c r="D9" s="10">
        <v>80.91</v>
      </c>
      <c r="E9" s="9" t="s">
        <v>66</v>
      </c>
      <c r="F9" s="10">
        <v>81.93</v>
      </c>
      <c r="G9" s="9" t="s">
        <v>66</v>
      </c>
      <c r="H9" s="10">
        <v>83.35</v>
      </c>
      <c r="I9" s="9" t="s">
        <v>66</v>
      </c>
      <c r="J9" s="10">
        <v>83.59</v>
      </c>
      <c r="K9" s="9" t="s">
        <v>66</v>
      </c>
      <c r="L9" s="10">
        <v>85.17</v>
      </c>
      <c r="M9" s="9" t="s">
        <v>66</v>
      </c>
      <c r="N9" s="10">
        <v>85.28</v>
      </c>
      <c r="O9" s="9" t="s">
        <v>66</v>
      </c>
      <c r="P9" s="10">
        <v>85.76</v>
      </c>
      <c r="Q9" s="9" t="s">
        <v>66</v>
      </c>
      <c r="R9" s="10">
        <v>85.52</v>
      </c>
      <c r="S9" s="9" t="s">
        <v>66</v>
      </c>
      <c r="T9" s="10">
        <v>85.97</v>
      </c>
      <c r="U9" s="9" t="s">
        <v>66</v>
      </c>
      <c r="V9" s="10">
        <v>85.7</v>
      </c>
      <c r="W9" s="9" t="s">
        <v>66</v>
      </c>
      <c r="X9" s="10">
        <v>85.94</v>
      </c>
      <c r="Y9" s="9" t="s">
        <v>66</v>
      </c>
      <c r="Z9" s="10">
        <v>86.73</v>
      </c>
      <c r="AA9" s="9" t="s">
        <v>66</v>
      </c>
      <c r="AB9" s="10">
        <v>87.21</v>
      </c>
      <c r="AC9" s="9" t="s">
        <v>66</v>
      </c>
      <c r="AD9" s="10">
        <v>87.63</v>
      </c>
      <c r="AE9" s="9" t="s">
        <v>66</v>
      </c>
      <c r="AF9" s="10">
        <v>87.69</v>
      </c>
      <c r="AG9" s="9" t="s">
        <v>66</v>
      </c>
      <c r="AH9" s="10">
        <v>88.14</v>
      </c>
      <c r="AI9" s="9" t="s">
        <v>66</v>
      </c>
      <c r="AJ9" s="10">
        <v>88.96</v>
      </c>
      <c r="AK9" s="9" t="s">
        <v>66</v>
      </c>
      <c r="AL9" s="10">
        <v>90.45</v>
      </c>
      <c r="AM9" s="9" t="s">
        <v>66</v>
      </c>
      <c r="AN9" s="10">
        <v>91.51</v>
      </c>
      <c r="AO9" s="9" t="s">
        <v>66</v>
      </c>
      <c r="AP9" s="10">
        <v>92.03</v>
      </c>
      <c r="AQ9" s="9" t="s">
        <v>66</v>
      </c>
      <c r="AR9" s="10">
        <v>92.71</v>
      </c>
      <c r="AS9" s="9" t="s">
        <v>66</v>
      </c>
      <c r="AT9" s="10">
        <v>93.55</v>
      </c>
      <c r="AU9" s="9" t="s">
        <v>66</v>
      </c>
      <c r="AV9" s="10">
        <v>94.36</v>
      </c>
      <c r="AW9" s="9" t="s">
        <v>66</v>
      </c>
      <c r="AX9" s="10">
        <v>95.36</v>
      </c>
      <c r="AY9" s="9" t="s">
        <v>66</v>
      </c>
      <c r="AZ9" s="10">
        <v>95.86</v>
      </c>
      <c r="BA9" s="9" t="s">
        <v>66</v>
      </c>
      <c r="BB9" s="10">
        <v>96.67</v>
      </c>
      <c r="BC9" s="9" t="s">
        <v>66</v>
      </c>
      <c r="BD9" s="10">
        <v>97.22</v>
      </c>
      <c r="BE9" s="9" t="s">
        <v>66</v>
      </c>
      <c r="BF9" s="10">
        <v>98.39</v>
      </c>
      <c r="BG9" s="9" t="s">
        <v>66</v>
      </c>
      <c r="BH9" s="10">
        <v>98.68</v>
      </c>
      <c r="BI9" s="9" t="s">
        <v>66</v>
      </c>
      <c r="BJ9" s="10">
        <v>98.77</v>
      </c>
      <c r="BK9" s="9" t="s">
        <v>66</v>
      </c>
      <c r="BL9" s="10">
        <v>99.54</v>
      </c>
      <c r="BM9" s="9" t="s">
        <v>66</v>
      </c>
      <c r="BN9" s="10">
        <v>99.6</v>
      </c>
      <c r="BO9" s="9" t="s">
        <v>66</v>
      </c>
      <c r="BP9" s="10">
        <v>100.37</v>
      </c>
      <c r="BQ9" s="9" t="s">
        <v>66</v>
      </c>
      <c r="BR9" s="10">
        <v>101.04</v>
      </c>
      <c r="BS9" s="9" t="s">
        <v>66</v>
      </c>
      <c r="BT9" s="10">
        <v>101.4</v>
      </c>
      <c r="BU9" s="9" t="s">
        <v>66</v>
      </c>
      <c r="BV9" s="10">
        <v>100.71</v>
      </c>
      <c r="BW9" s="9" t="s">
        <v>66</v>
      </c>
      <c r="BX9" s="10">
        <v>101.21</v>
      </c>
      <c r="BY9" s="9" t="s">
        <v>66</v>
      </c>
      <c r="BZ9" s="10">
        <v>100.72</v>
      </c>
      <c r="CA9" s="9" t="s">
        <v>66</v>
      </c>
      <c r="CB9" s="10">
        <v>98.6</v>
      </c>
      <c r="CC9" s="9" t="s">
        <v>66</v>
      </c>
      <c r="CD9" s="10">
        <v>97.23</v>
      </c>
      <c r="CE9" s="9" t="s">
        <v>66</v>
      </c>
      <c r="CF9" s="10">
        <v>97.1</v>
      </c>
      <c r="CG9" s="9" t="s">
        <v>66</v>
      </c>
      <c r="CH9" s="10">
        <v>97.42</v>
      </c>
      <c r="CI9" s="9" t="s">
        <v>66</v>
      </c>
      <c r="CJ9" s="10">
        <v>98.36</v>
      </c>
      <c r="CK9" s="9" t="s">
        <v>66</v>
      </c>
      <c r="CL9" s="10">
        <v>98.78</v>
      </c>
      <c r="CM9" s="9" t="s">
        <v>66</v>
      </c>
      <c r="CN9" s="10">
        <v>99.74</v>
      </c>
      <c r="CO9" s="9" t="s">
        <v>66</v>
      </c>
      <c r="CP9" s="10">
        <v>100.41</v>
      </c>
      <c r="CQ9" s="9" t="s">
        <v>66</v>
      </c>
      <c r="CR9" s="10">
        <v>101.05</v>
      </c>
      <c r="CS9" s="9" t="s">
        <v>66</v>
      </c>
      <c r="CT9" s="10">
        <v>100.66</v>
      </c>
      <c r="CU9" s="9" t="s">
        <v>66</v>
      </c>
      <c r="CV9" s="10">
        <v>101.39</v>
      </c>
      <c r="CW9" s="9" t="s">
        <v>66</v>
      </c>
      <c r="CX9" s="10">
        <v>101.6</v>
      </c>
      <c r="CY9" s="9" t="s">
        <v>66</v>
      </c>
      <c r="CZ9" s="10">
        <v>102.75</v>
      </c>
      <c r="DA9" s="9" t="s">
        <v>66</v>
      </c>
      <c r="DB9" s="10">
        <v>103.32</v>
      </c>
      <c r="DC9" s="9" t="s">
        <v>66</v>
      </c>
      <c r="DD9" s="10">
        <v>103.74</v>
      </c>
      <c r="DE9" s="9" t="s">
        <v>66</v>
      </c>
      <c r="DF9" s="10">
        <v>104.38</v>
      </c>
      <c r="DG9" s="9" t="s">
        <v>66</v>
      </c>
      <c r="DH9" s="10">
        <v>104.39</v>
      </c>
      <c r="DI9" s="9" t="s">
        <v>66</v>
      </c>
      <c r="DJ9" s="10">
        <v>105.1</v>
      </c>
      <c r="DK9" s="9" t="s">
        <v>66</v>
      </c>
      <c r="DL9" s="10">
        <v>105.56</v>
      </c>
      <c r="DM9" s="9" t="s">
        <v>66</v>
      </c>
      <c r="DN9" s="10">
        <v>106.73</v>
      </c>
      <c r="DO9" s="9" t="s">
        <v>66</v>
      </c>
      <c r="DP9" s="10">
        <v>107.66</v>
      </c>
      <c r="DQ9" s="9" t="s">
        <v>66</v>
      </c>
      <c r="DR9" s="10">
        <v>107.08</v>
      </c>
      <c r="DS9" s="9" t="s">
        <v>66</v>
      </c>
      <c r="DT9" s="10">
        <v>108.29</v>
      </c>
      <c r="DU9" s="9" t="s">
        <v>66</v>
      </c>
      <c r="DV9" s="10">
        <v>109.61</v>
      </c>
      <c r="DW9" s="9" t="s">
        <v>66</v>
      </c>
      <c r="DX9" s="10">
        <v>110.22</v>
      </c>
      <c r="DY9" s="9" t="s">
        <v>68</v>
      </c>
      <c r="DZ9" s="10">
        <v>110.01</v>
      </c>
      <c r="EA9" s="9" t="s">
        <v>66</v>
      </c>
      <c r="EB9" s="37" t="s">
        <v>67</v>
      </c>
    </row>
    <row r="10" spans="1:396" ht="15.75">
      <c r="A10" s="103" t="s">
        <v>75</v>
      </c>
      <c r="B10" s="17">
        <v>4.7300000000000004</v>
      </c>
      <c r="C10" s="11" t="s">
        <v>66</v>
      </c>
      <c r="D10" s="12">
        <v>4.74</v>
      </c>
      <c r="E10" s="11" t="s">
        <v>66</v>
      </c>
      <c r="F10" s="12">
        <v>5.09</v>
      </c>
      <c r="G10" s="11" t="s">
        <v>66</v>
      </c>
      <c r="H10" s="12">
        <v>5.3</v>
      </c>
      <c r="I10" s="11" t="s">
        <v>66</v>
      </c>
      <c r="J10" s="12">
        <v>5.67</v>
      </c>
      <c r="K10" s="11" t="s">
        <v>66</v>
      </c>
      <c r="L10" s="12">
        <v>6.27</v>
      </c>
      <c r="M10" s="11" t="s">
        <v>66</v>
      </c>
      <c r="N10" s="12">
        <v>6.52</v>
      </c>
      <c r="O10" s="11" t="s">
        <v>66</v>
      </c>
      <c r="P10" s="12">
        <v>6.47</v>
      </c>
      <c r="Q10" s="11" t="s">
        <v>66</v>
      </c>
      <c r="R10" s="12">
        <v>5.59</v>
      </c>
      <c r="S10" s="11" t="s">
        <v>66</v>
      </c>
      <c r="T10" s="12">
        <v>4.32</v>
      </c>
      <c r="U10" s="11" t="s">
        <v>66</v>
      </c>
      <c r="V10" s="12">
        <v>3.49</v>
      </c>
      <c r="W10" s="11" t="s">
        <v>66</v>
      </c>
      <c r="X10" s="12">
        <v>2.13</v>
      </c>
      <c r="Y10" s="11" t="s">
        <v>66</v>
      </c>
      <c r="Z10" s="12">
        <v>1.73</v>
      </c>
      <c r="AA10" s="11" t="s">
        <v>66</v>
      </c>
      <c r="AB10" s="12">
        <v>1.75</v>
      </c>
      <c r="AC10" s="11" t="s">
        <v>66</v>
      </c>
      <c r="AD10" s="12">
        <v>1.74</v>
      </c>
      <c r="AE10" s="11" t="s">
        <v>66</v>
      </c>
      <c r="AF10" s="12">
        <v>1.44</v>
      </c>
      <c r="AG10" s="11" t="s">
        <v>66</v>
      </c>
      <c r="AH10" s="12">
        <v>1.25</v>
      </c>
      <c r="AI10" s="11" t="s">
        <v>66</v>
      </c>
      <c r="AJ10" s="12">
        <v>1.24</v>
      </c>
      <c r="AK10" s="11" t="s">
        <v>66</v>
      </c>
      <c r="AL10" s="12">
        <v>1.01</v>
      </c>
      <c r="AM10" s="11" t="s">
        <v>66</v>
      </c>
      <c r="AN10" s="12">
        <v>0.99</v>
      </c>
      <c r="AO10" s="11" t="s">
        <v>66</v>
      </c>
      <c r="AP10" s="12">
        <v>1</v>
      </c>
      <c r="AQ10" s="11" t="s">
        <v>66</v>
      </c>
      <c r="AR10" s="12">
        <v>1.01</v>
      </c>
      <c r="AS10" s="11" t="s">
        <v>66</v>
      </c>
      <c r="AT10" s="12">
        <v>1.44</v>
      </c>
      <c r="AU10" s="11" t="s">
        <v>66</v>
      </c>
      <c r="AV10" s="12">
        <v>1.94</v>
      </c>
      <c r="AW10" s="11" t="s">
        <v>66</v>
      </c>
      <c r="AX10" s="12">
        <v>2.4700000000000002</v>
      </c>
      <c r="AY10" s="11" t="s">
        <v>66</v>
      </c>
      <c r="AZ10" s="12">
        <v>2.94</v>
      </c>
      <c r="BA10" s="11" t="s">
        <v>66</v>
      </c>
      <c r="BB10" s="12">
        <v>3.46</v>
      </c>
      <c r="BC10" s="11" t="s">
        <v>66</v>
      </c>
      <c r="BD10" s="12">
        <v>3.97</v>
      </c>
      <c r="BE10" s="11" t="s">
        <v>66</v>
      </c>
      <c r="BF10" s="12">
        <v>4.45</v>
      </c>
      <c r="BG10" s="11" t="s">
        <v>66</v>
      </c>
      <c r="BH10" s="12">
        <v>4.9000000000000004</v>
      </c>
      <c r="BI10" s="11" t="s">
        <v>66</v>
      </c>
      <c r="BJ10" s="12">
        <v>5.25</v>
      </c>
      <c r="BK10" s="11" t="s">
        <v>66</v>
      </c>
      <c r="BL10" s="12">
        <v>5.24</v>
      </c>
      <c r="BM10" s="11" t="s">
        <v>66</v>
      </c>
      <c r="BN10" s="12">
        <v>5.25</v>
      </c>
      <c r="BO10" s="11" t="s">
        <v>66</v>
      </c>
      <c r="BP10" s="12">
        <v>5.25</v>
      </c>
      <c r="BQ10" s="11" t="s">
        <v>66</v>
      </c>
      <c r="BR10" s="12">
        <v>5.07</v>
      </c>
      <c r="BS10" s="11" t="s">
        <v>66</v>
      </c>
      <c r="BT10" s="12">
        <v>4.49</v>
      </c>
      <c r="BU10" s="11" t="s">
        <v>66</v>
      </c>
      <c r="BV10" s="12">
        <v>3.17</v>
      </c>
      <c r="BW10" s="11" t="s">
        <v>66</v>
      </c>
      <c r="BX10" s="12">
        <v>2.08</v>
      </c>
      <c r="BY10" s="11" t="s">
        <v>66</v>
      </c>
      <c r="BZ10" s="12">
        <v>1.94</v>
      </c>
      <c r="CA10" s="11" t="s">
        <v>66</v>
      </c>
      <c r="CB10" s="12">
        <v>0.5</v>
      </c>
      <c r="CC10" s="11" t="s">
        <v>66</v>
      </c>
      <c r="CD10" s="12">
        <v>0.18</v>
      </c>
      <c r="CE10" s="11" t="s">
        <v>66</v>
      </c>
      <c r="CF10" s="12">
        <v>0.18</v>
      </c>
      <c r="CG10" s="11" t="s">
        <v>66</v>
      </c>
      <c r="CH10" s="12">
        <v>0.15</v>
      </c>
      <c r="CI10" s="11" t="s">
        <v>66</v>
      </c>
      <c r="CJ10" s="12">
        <v>0.12</v>
      </c>
      <c r="CK10" s="11" t="s">
        <v>66</v>
      </c>
      <c r="CL10" s="12">
        <v>0.13</v>
      </c>
      <c r="CM10" s="11" t="s">
        <v>66</v>
      </c>
      <c r="CN10" s="12">
        <v>0.19</v>
      </c>
      <c r="CO10" s="11" t="s">
        <v>66</v>
      </c>
      <c r="CP10" s="12">
        <v>0.18</v>
      </c>
      <c r="CQ10" s="11" t="s">
        <v>66</v>
      </c>
      <c r="CR10" s="12">
        <v>0.18</v>
      </c>
      <c r="CS10" s="11" t="s">
        <v>66</v>
      </c>
      <c r="CT10" s="12">
        <v>0.15</v>
      </c>
      <c r="CU10" s="11" t="s">
        <v>66</v>
      </c>
      <c r="CV10" s="12">
        <v>0.09</v>
      </c>
      <c r="CW10" s="11" t="s">
        <v>66</v>
      </c>
      <c r="CX10" s="12">
        <v>0.08</v>
      </c>
      <c r="CY10" s="11" t="s">
        <v>66</v>
      </c>
      <c r="CZ10" s="12">
        <v>7.0000000000000007E-2</v>
      </c>
      <c r="DA10" s="11" t="s">
        <v>66</v>
      </c>
      <c r="DB10" s="12">
        <v>0.1</v>
      </c>
      <c r="DC10" s="11" t="s">
        <v>66</v>
      </c>
      <c r="DD10" s="12">
        <v>0.15</v>
      </c>
      <c r="DE10" s="11" t="s">
        <v>66</v>
      </c>
      <c r="DF10" s="12">
        <v>0.14000000000000001</v>
      </c>
      <c r="DG10" s="11" t="s">
        <v>66</v>
      </c>
      <c r="DH10" s="12">
        <v>0.16</v>
      </c>
      <c r="DI10" s="11" t="s">
        <v>66</v>
      </c>
      <c r="DJ10" s="12">
        <v>0.14000000000000001</v>
      </c>
      <c r="DK10" s="11" t="s">
        <v>66</v>
      </c>
      <c r="DL10" s="12">
        <v>0.11</v>
      </c>
      <c r="DM10" s="11" t="s">
        <v>66</v>
      </c>
      <c r="DN10" s="12">
        <v>0.08</v>
      </c>
      <c r="DO10" s="11" t="s">
        <v>66</v>
      </c>
      <c r="DP10" s="12">
        <v>0.08</v>
      </c>
      <c r="DQ10" s="11" t="s">
        <v>66</v>
      </c>
      <c r="DR10" s="12">
        <v>7.0000000000000007E-2</v>
      </c>
      <c r="DS10" s="11" t="s">
        <v>66</v>
      </c>
      <c r="DT10" s="12">
        <v>0.09</v>
      </c>
      <c r="DU10" s="11" t="s">
        <v>66</v>
      </c>
      <c r="DV10" s="12">
        <v>0.09</v>
      </c>
      <c r="DW10" s="11" t="s">
        <v>66</v>
      </c>
      <c r="DX10" s="12">
        <v>0.1</v>
      </c>
      <c r="DY10" s="11" t="s">
        <v>66</v>
      </c>
      <c r="DZ10" s="12">
        <v>0.11</v>
      </c>
      <c r="EA10" s="11" t="s">
        <v>66</v>
      </c>
      <c r="EB10" s="37" t="s">
        <v>67</v>
      </c>
    </row>
    <row r="11" spans="1:396" ht="15.75">
      <c r="A11" s="103" t="s">
        <v>76</v>
      </c>
      <c r="B11" s="17">
        <v>1.66</v>
      </c>
      <c r="C11" s="13" t="s">
        <v>66</v>
      </c>
      <c r="D11" s="14">
        <v>2.1</v>
      </c>
      <c r="E11" s="13" t="s">
        <v>66</v>
      </c>
      <c r="F11" s="14">
        <v>2.34</v>
      </c>
      <c r="G11" s="13" t="s">
        <v>66</v>
      </c>
      <c r="H11" s="14">
        <v>2.62</v>
      </c>
      <c r="I11" s="13" t="s">
        <v>66</v>
      </c>
      <c r="J11" s="14">
        <v>3.24</v>
      </c>
      <c r="K11" s="13" t="s">
        <v>66</v>
      </c>
      <c r="L11" s="14">
        <v>3.32</v>
      </c>
      <c r="M11" s="13" t="s">
        <v>66</v>
      </c>
      <c r="N11" s="14">
        <v>3.5</v>
      </c>
      <c r="O11" s="13" t="s">
        <v>66</v>
      </c>
      <c r="P11" s="14">
        <v>3.42</v>
      </c>
      <c r="Q11" s="13" t="s">
        <v>66</v>
      </c>
      <c r="R11" s="14">
        <v>3.39</v>
      </c>
      <c r="S11" s="13" t="s">
        <v>66</v>
      </c>
      <c r="T11" s="14">
        <v>3.37</v>
      </c>
      <c r="U11" s="13" t="s">
        <v>66</v>
      </c>
      <c r="V11" s="14">
        <v>2.69</v>
      </c>
      <c r="W11" s="13" t="s">
        <v>66</v>
      </c>
      <c r="X11" s="14">
        <v>1.85</v>
      </c>
      <c r="Y11" s="13" t="s">
        <v>66</v>
      </c>
      <c r="Z11" s="14">
        <v>1.25</v>
      </c>
      <c r="AA11" s="13" t="s">
        <v>66</v>
      </c>
      <c r="AB11" s="14">
        <v>1.29</v>
      </c>
      <c r="AC11" s="13" t="s">
        <v>66</v>
      </c>
      <c r="AD11" s="14">
        <v>1.59</v>
      </c>
      <c r="AE11" s="13" t="s">
        <v>66</v>
      </c>
      <c r="AF11" s="14">
        <v>2.2000000000000002</v>
      </c>
      <c r="AG11" s="13" t="s">
        <v>66</v>
      </c>
      <c r="AH11" s="14">
        <v>2.86</v>
      </c>
      <c r="AI11" s="13" t="s">
        <v>66</v>
      </c>
      <c r="AJ11" s="14">
        <v>2.13</v>
      </c>
      <c r="AK11" s="13" t="s">
        <v>66</v>
      </c>
      <c r="AL11" s="14">
        <v>2.19</v>
      </c>
      <c r="AM11" s="13" t="s">
        <v>66</v>
      </c>
      <c r="AN11" s="14">
        <v>1.89</v>
      </c>
      <c r="AO11" s="13" t="s">
        <v>66</v>
      </c>
      <c r="AP11" s="14">
        <v>1.78</v>
      </c>
      <c r="AQ11" s="13" t="s">
        <v>66</v>
      </c>
      <c r="AR11" s="14">
        <v>2.86</v>
      </c>
      <c r="AS11" s="13" t="s">
        <v>66</v>
      </c>
      <c r="AT11" s="14">
        <v>2.72</v>
      </c>
      <c r="AU11" s="13" t="s">
        <v>66</v>
      </c>
      <c r="AV11" s="14">
        <v>3.32</v>
      </c>
      <c r="AW11" s="13" t="s">
        <v>66</v>
      </c>
      <c r="AX11" s="14">
        <v>3.04</v>
      </c>
      <c r="AY11" s="13" t="s">
        <v>66</v>
      </c>
      <c r="AZ11" s="14">
        <v>2.94</v>
      </c>
      <c r="BA11" s="13" t="s">
        <v>66</v>
      </c>
      <c r="BB11" s="14">
        <v>3.83</v>
      </c>
      <c r="BC11" s="13" t="s">
        <v>66</v>
      </c>
      <c r="BD11" s="14">
        <v>3.73</v>
      </c>
      <c r="BE11" s="13" t="s">
        <v>66</v>
      </c>
      <c r="BF11" s="14">
        <v>3.64</v>
      </c>
      <c r="BG11" s="13" t="s">
        <v>66</v>
      </c>
      <c r="BH11" s="14">
        <v>4.01</v>
      </c>
      <c r="BI11" s="13" t="s">
        <v>66</v>
      </c>
      <c r="BJ11" s="14">
        <v>3.33</v>
      </c>
      <c r="BK11" s="13" t="s">
        <v>66</v>
      </c>
      <c r="BL11" s="14">
        <v>1.93</v>
      </c>
      <c r="BM11" s="13" t="s">
        <v>66</v>
      </c>
      <c r="BN11" s="14">
        <v>2.42</v>
      </c>
      <c r="BO11" s="13" t="s">
        <v>66</v>
      </c>
      <c r="BP11" s="14">
        <v>2.65</v>
      </c>
      <c r="BQ11" s="13" t="s">
        <v>66</v>
      </c>
      <c r="BR11" s="14">
        <v>2.36</v>
      </c>
      <c r="BS11" s="13" t="s">
        <v>66</v>
      </c>
      <c r="BT11" s="14">
        <v>3.97</v>
      </c>
      <c r="BU11" s="13" t="s">
        <v>66</v>
      </c>
      <c r="BV11" s="14">
        <v>4.09</v>
      </c>
      <c r="BW11" s="13" t="s">
        <v>66</v>
      </c>
      <c r="BX11" s="14">
        <v>4.37</v>
      </c>
      <c r="BY11" s="13" t="s">
        <v>66</v>
      </c>
      <c r="BZ11" s="14">
        <v>5.3</v>
      </c>
      <c r="CA11" s="13" t="s">
        <v>66</v>
      </c>
      <c r="CB11" s="14">
        <v>1.6</v>
      </c>
      <c r="CC11" s="13" t="s">
        <v>66</v>
      </c>
      <c r="CD11" s="14">
        <v>-0.04</v>
      </c>
      <c r="CE11" s="13" t="s">
        <v>66</v>
      </c>
      <c r="CF11" s="14">
        <v>-1.1499999999999999</v>
      </c>
      <c r="CG11" s="13" t="s">
        <v>66</v>
      </c>
      <c r="CH11" s="14">
        <v>-1.62</v>
      </c>
      <c r="CI11" s="13" t="s">
        <v>66</v>
      </c>
      <c r="CJ11" s="14">
        <v>1.44</v>
      </c>
      <c r="CK11" s="13" t="s">
        <v>66</v>
      </c>
      <c r="CL11" s="14">
        <v>2.36</v>
      </c>
      <c r="CM11" s="13" t="s">
        <v>66</v>
      </c>
      <c r="CN11" s="14">
        <v>1.76</v>
      </c>
      <c r="CO11" s="13" t="s">
        <v>66</v>
      </c>
      <c r="CP11" s="14">
        <v>1.17</v>
      </c>
      <c r="CQ11" s="13" t="s">
        <v>66</v>
      </c>
      <c r="CR11" s="14">
        <v>1.27</v>
      </c>
      <c r="CS11" s="13" t="s">
        <v>66</v>
      </c>
      <c r="CT11" s="14">
        <v>2.14</v>
      </c>
      <c r="CU11" s="13" t="s">
        <v>66</v>
      </c>
      <c r="CV11" s="14">
        <v>3.43</v>
      </c>
      <c r="CW11" s="13" t="s">
        <v>66</v>
      </c>
      <c r="CX11" s="14">
        <v>3.75</v>
      </c>
      <c r="CY11" s="13" t="s">
        <v>66</v>
      </c>
      <c r="CZ11" s="14">
        <v>3.29</v>
      </c>
      <c r="DA11" s="13" t="s">
        <v>66</v>
      </c>
      <c r="DB11" s="14">
        <v>2.81</v>
      </c>
      <c r="DC11" s="13" t="s">
        <v>66</v>
      </c>
      <c r="DD11" s="14">
        <v>1.88</v>
      </c>
      <c r="DE11" s="13" t="s">
        <v>66</v>
      </c>
      <c r="DF11" s="14">
        <v>1.69</v>
      </c>
      <c r="DG11" s="13" t="s">
        <v>66</v>
      </c>
      <c r="DH11" s="14">
        <v>1.88</v>
      </c>
      <c r="DI11" s="13" t="s">
        <v>66</v>
      </c>
      <c r="DJ11" s="14">
        <v>1.68</v>
      </c>
      <c r="DK11" s="13" t="s">
        <v>66</v>
      </c>
      <c r="DL11" s="14">
        <v>1.39</v>
      </c>
      <c r="DM11" s="13" t="s">
        <v>66</v>
      </c>
      <c r="DN11" s="14">
        <v>1.55</v>
      </c>
      <c r="DO11" s="13" t="s">
        <v>66</v>
      </c>
      <c r="DP11" s="14">
        <v>1.23</v>
      </c>
      <c r="DQ11" s="13" t="s">
        <v>66</v>
      </c>
      <c r="DR11" s="14">
        <v>1.4</v>
      </c>
      <c r="DS11" s="13" t="s">
        <v>66</v>
      </c>
      <c r="DT11" s="14">
        <v>2.0499999999999998</v>
      </c>
      <c r="DU11" s="13" t="s">
        <v>66</v>
      </c>
      <c r="DV11" s="14">
        <v>1.78</v>
      </c>
      <c r="DW11" s="13" t="s">
        <v>66</v>
      </c>
      <c r="DX11" s="14">
        <v>1.24</v>
      </c>
      <c r="DY11" s="13" t="s">
        <v>66</v>
      </c>
      <c r="DZ11" s="14">
        <v>-0.06</v>
      </c>
      <c r="EA11" s="13" t="s">
        <v>66</v>
      </c>
      <c r="EB11" s="37" t="s">
        <v>67</v>
      </c>
    </row>
    <row r="12" spans="1:396" ht="15.75">
      <c r="A12" s="103" t="s">
        <v>77</v>
      </c>
      <c r="B12" s="17">
        <v>1904675</v>
      </c>
      <c r="C12" s="15" t="s">
        <v>66</v>
      </c>
      <c r="D12" s="16">
        <v>1932875</v>
      </c>
      <c r="E12" s="15" t="s">
        <v>66</v>
      </c>
      <c r="F12" s="16">
        <v>1954825</v>
      </c>
      <c r="G12" s="15" t="s">
        <v>66</v>
      </c>
      <c r="H12" s="16">
        <v>1983525</v>
      </c>
      <c r="I12" s="15" t="s">
        <v>66</v>
      </c>
      <c r="J12" s="16">
        <v>2013725</v>
      </c>
      <c r="K12" s="15" t="s">
        <v>66</v>
      </c>
      <c r="L12" s="16">
        <v>2033050</v>
      </c>
      <c r="M12" s="15" t="s">
        <v>66</v>
      </c>
      <c r="N12" s="16">
        <v>2052825</v>
      </c>
      <c r="O12" s="15" t="s">
        <v>66</v>
      </c>
      <c r="P12" s="16">
        <v>2071100</v>
      </c>
      <c r="Q12" s="15" t="s">
        <v>66</v>
      </c>
      <c r="R12" s="16">
        <v>2079850</v>
      </c>
      <c r="S12" s="15" t="s">
        <v>66</v>
      </c>
      <c r="T12" s="16">
        <v>2085200</v>
      </c>
      <c r="U12" s="15" t="s">
        <v>66</v>
      </c>
      <c r="V12" s="16">
        <v>2092800</v>
      </c>
      <c r="W12" s="15" t="s">
        <v>66</v>
      </c>
      <c r="X12" s="16">
        <v>2124775</v>
      </c>
      <c r="Y12" s="15" t="s">
        <v>66</v>
      </c>
      <c r="Z12" s="16">
        <v>2131150</v>
      </c>
      <c r="AA12" s="15" t="s">
        <v>66</v>
      </c>
      <c r="AB12" s="16">
        <v>2142025</v>
      </c>
      <c r="AC12" s="15" t="s">
        <v>66</v>
      </c>
      <c r="AD12" s="16">
        <v>2157000</v>
      </c>
      <c r="AE12" s="15" t="s">
        <v>66</v>
      </c>
      <c r="AF12" s="16">
        <v>2168600</v>
      </c>
      <c r="AG12" s="15" t="s">
        <v>66</v>
      </c>
      <c r="AH12" s="16">
        <v>2178125</v>
      </c>
      <c r="AI12" s="15" t="s">
        <v>66</v>
      </c>
      <c r="AJ12" s="16">
        <v>2202375</v>
      </c>
      <c r="AK12" s="15" t="s">
        <v>66</v>
      </c>
      <c r="AL12" s="16">
        <v>2234850</v>
      </c>
      <c r="AM12" s="15" t="s">
        <v>66</v>
      </c>
      <c r="AN12" s="16">
        <v>2252200</v>
      </c>
      <c r="AO12" s="15" t="s">
        <v>66</v>
      </c>
      <c r="AP12" s="16">
        <v>2274100</v>
      </c>
      <c r="AQ12" s="15" t="s">
        <v>66</v>
      </c>
      <c r="AR12" s="16">
        <v>2288875</v>
      </c>
      <c r="AS12" s="15" t="s">
        <v>66</v>
      </c>
      <c r="AT12" s="16">
        <v>2310750</v>
      </c>
      <c r="AU12" s="15" t="s">
        <v>66</v>
      </c>
      <c r="AV12" s="16">
        <v>2334450</v>
      </c>
      <c r="AW12" s="15" t="s">
        <v>66</v>
      </c>
      <c r="AX12" s="16">
        <v>2352300</v>
      </c>
      <c r="AY12" s="15" t="s">
        <v>66</v>
      </c>
      <c r="AZ12" s="16">
        <v>2377875</v>
      </c>
      <c r="BA12" s="15" t="s">
        <v>66</v>
      </c>
      <c r="BB12" s="16">
        <v>2396300</v>
      </c>
      <c r="BC12" s="15" t="s">
        <v>66</v>
      </c>
      <c r="BD12" s="16">
        <v>2405325</v>
      </c>
      <c r="BE12" s="15" t="s">
        <v>66</v>
      </c>
      <c r="BF12" s="16">
        <v>2432300</v>
      </c>
      <c r="BG12" s="15" t="s">
        <v>66</v>
      </c>
      <c r="BH12" s="16">
        <v>2445250</v>
      </c>
      <c r="BI12" s="15" t="s">
        <v>66</v>
      </c>
      <c r="BJ12" s="16">
        <v>2459525</v>
      </c>
      <c r="BK12" s="15" t="s">
        <v>66</v>
      </c>
      <c r="BL12" s="16">
        <v>2484600</v>
      </c>
      <c r="BM12" s="15" t="s">
        <v>66</v>
      </c>
      <c r="BN12" s="16">
        <v>2497675</v>
      </c>
      <c r="BO12" s="15" t="s">
        <v>66</v>
      </c>
      <c r="BP12" s="16">
        <v>2506150</v>
      </c>
      <c r="BQ12" s="15" t="s">
        <v>66</v>
      </c>
      <c r="BR12" s="16">
        <v>2517300</v>
      </c>
      <c r="BS12" s="15" t="s">
        <v>66</v>
      </c>
      <c r="BT12" s="16">
        <v>2520450</v>
      </c>
      <c r="BU12" s="15" t="s">
        <v>66</v>
      </c>
      <c r="BV12" s="16">
        <v>2515250</v>
      </c>
      <c r="BW12" s="15" t="s">
        <v>66</v>
      </c>
      <c r="BX12" s="16">
        <v>2519475</v>
      </c>
      <c r="BY12" s="15" t="s">
        <v>66</v>
      </c>
      <c r="BZ12" s="16">
        <v>2501275</v>
      </c>
      <c r="CA12" s="15" t="s">
        <v>66</v>
      </c>
      <c r="CB12" s="16">
        <v>2471175</v>
      </c>
      <c r="CC12" s="15" t="s">
        <v>66</v>
      </c>
      <c r="CD12" s="16">
        <v>2462700</v>
      </c>
      <c r="CE12" s="15" t="s">
        <v>66</v>
      </c>
      <c r="CF12" s="16">
        <v>2451600</v>
      </c>
      <c r="CG12" s="15" t="s">
        <v>66</v>
      </c>
      <c r="CH12" s="16">
        <v>2466475</v>
      </c>
      <c r="CI12" s="15" t="s">
        <v>66</v>
      </c>
      <c r="CJ12" s="16">
        <v>2466200</v>
      </c>
      <c r="CK12" s="15" t="s">
        <v>66</v>
      </c>
      <c r="CL12" s="16">
        <v>2479425</v>
      </c>
      <c r="CM12" s="15" t="s">
        <v>66</v>
      </c>
      <c r="CN12" s="16">
        <v>2499600</v>
      </c>
      <c r="CO12" s="15" t="s">
        <v>66</v>
      </c>
      <c r="CP12" s="16">
        <v>2515775</v>
      </c>
      <c r="CQ12" s="15" t="s">
        <v>66</v>
      </c>
      <c r="CR12" s="16">
        <v>2541525</v>
      </c>
      <c r="CS12" s="15" t="s">
        <v>66</v>
      </c>
      <c r="CT12" s="16">
        <v>2554275</v>
      </c>
      <c r="CU12" s="15" t="s">
        <v>66</v>
      </c>
      <c r="CV12" s="16">
        <v>2559425</v>
      </c>
      <c r="CW12" s="15" t="s">
        <v>66</v>
      </c>
      <c r="CX12" s="16">
        <v>2570550</v>
      </c>
      <c r="CY12" s="15" t="s">
        <v>66</v>
      </c>
      <c r="CZ12" s="16">
        <v>2579200</v>
      </c>
      <c r="DA12" s="15" t="s">
        <v>66</v>
      </c>
      <c r="DB12" s="16">
        <v>2596900</v>
      </c>
      <c r="DC12" s="15" t="s">
        <v>66</v>
      </c>
      <c r="DD12" s="16">
        <v>2605050</v>
      </c>
      <c r="DE12" s="15" t="s">
        <v>66</v>
      </c>
      <c r="DF12" s="16">
        <v>2617600</v>
      </c>
      <c r="DG12" s="15" t="s">
        <v>66</v>
      </c>
      <c r="DH12" s="16">
        <v>2630150</v>
      </c>
      <c r="DI12" s="15" t="s">
        <v>66</v>
      </c>
      <c r="DJ12" s="16">
        <v>2653425</v>
      </c>
      <c r="DK12" s="15" t="s">
        <v>66</v>
      </c>
      <c r="DL12" s="16">
        <v>2665100</v>
      </c>
      <c r="DM12" s="15" t="s">
        <v>66</v>
      </c>
      <c r="DN12" s="16">
        <v>2678325</v>
      </c>
      <c r="DO12" s="15" t="s">
        <v>66</v>
      </c>
      <c r="DP12" s="16">
        <v>2702850</v>
      </c>
      <c r="DQ12" s="15" t="s">
        <v>66</v>
      </c>
      <c r="DR12" s="16">
        <v>2711075</v>
      </c>
      <c r="DS12" s="15" t="s">
        <v>66</v>
      </c>
      <c r="DT12" s="16">
        <v>2728150</v>
      </c>
      <c r="DU12" s="15" t="s">
        <v>66</v>
      </c>
      <c r="DV12" s="16">
        <v>2749875</v>
      </c>
      <c r="DW12" s="15" t="s">
        <v>66</v>
      </c>
      <c r="DX12" s="16">
        <v>2779900</v>
      </c>
      <c r="DY12" s="15" t="s">
        <v>66</v>
      </c>
      <c r="DZ12" s="16">
        <v>2793275</v>
      </c>
    </row>
    <row r="13" spans="1:396" ht="15.75">
      <c r="A13" s="109" t="s">
        <v>124</v>
      </c>
      <c r="B13" s="70"/>
      <c r="C13" s="69"/>
      <c r="D13" s="70"/>
      <c r="E13" s="69"/>
      <c r="F13" s="70"/>
      <c r="G13" s="69"/>
      <c r="H13" s="70"/>
      <c r="I13" s="69"/>
      <c r="J13" s="70"/>
      <c r="K13" s="69"/>
      <c r="L13" s="70"/>
      <c r="M13" s="69"/>
      <c r="N13" s="70"/>
      <c r="O13" s="69"/>
      <c r="P13" s="70"/>
      <c r="Q13" s="69"/>
      <c r="R13" s="70"/>
      <c r="S13" s="69"/>
      <c r="T13" s="70"/>
      <c r="U13" s="69"/>
      <c r="V13" s="70"/>
      <c r="W13" s="69"/>
      <c r="X13" s="70"/>
      <c r="Y13" s="69"/>
      <c r="Z13" s="70"/>
      <c r="AA13" s="69"/>
      <c r="AB13" s="70"/>
      <c r="AC13" s="69"/>
      <c r="AD13" s="70"/>
      <c r="AE13" s="69"/>
      <c r="AF13" s="70"/>
      <c r="AG13" s="69"/>
      <c r="AH13" s="70"/>
      <c r="AI13" s="69"/>
      <c r="AJ13" s="70"/>
      <c r="AK13" s="69"/>
      <c r="AL13" s="70"/>
      <c r="AM13" s="69"/>
      <c r="AN13" s="70"/>
      <c r="AO13" s="69"/>
      <c r="AP13" s="70"/>
      <c r="AQ13" s="69"/>
      <c r="AR13" s="70"/>
      <c r="AS13" s="69"/>
      <c r="AT13" s="70"/>
      <c r="AU13" s="69"/>
      <c r="AV13" s="70"/>
      <c r="AW13" s="69"/>
      <c r="AX13" s="70"/>
      <c r="AY13" s="69"/>
      <c r="AZ13" s="70"/>
      <c r="BA13" s="69"/>
      <c r="BB13" s="70"/>
      <c r="BC13" s="69"/>
      <c r="BD13" s="70"/>
      <c r="BE13" s="69"/>
      <c r="BF13" s="70"/>
      <c r="BG13" s="69"/>
      <c r="BH13" s="70"/>
      <c r="BI13" s="69"/>
      <c r="BJ13" s="70"/>
      <c r="BK13" s="69"/>
      <c r="BL13" s="70"/>
      <c r="BM13" s="69"/>
      <c r="BN13" s="70"/>
      <c r="BO13" s="69"/>
      <c r="BP13" s="70"/>
      <c r="BQ13" s="69"/>
      <c r="BR13" s="70"/>
      <c r="BS13" s="69"/>
      <c r="BT13" s="70"/>
      <c r="BU13" s="69"/>
      <c r="BV13" s="70"/>
      <c r="BW13" s="69"/>
      <c r="BX13" s="70"/>
      <c r="BY13" s="69"/>
      <c r="BZ13" s="70"/>
      <c r="CA13" s="69"/>
      <c r="CB13" s="70"/>
      <c r="CC13" s="69"/>
      <c r="CD13" s="70"/>
      <c r="CE13" s="69"/>
      <c r="CF13" s="70"/>
      <c r="CG13" s="69"/>
      <c r="CH13" s="70"/>
      <c r="CI13" s="69"/>
      <c r="CJ13" s="70"/>
      <c r="CK13" s="69"/>
      <c r="CL13" s="70"/>
      <c r="CM13" s="69"/>
      <c r="CN13" s="70"/>
      <c r="CO13" s="69"/>
      <c r="CP13" s="70"/>
      <c r="CQ13" s="69"/>
      <c r="CR13" s="70"/>
      <c r="CS13" s="69"/>
      <c r="CT13" s="70"/>
      <c r="CU13" s="69"/>
      <c r="CV13" s="70"/>
      <c r="CW13" s="69"/>
      <c r="CX13" s="70"/>
      <c r="CY13" s="69"/>
      <c r="CZ13" s="70"/>
      <c r="DA13" s="69"/>
      <c r="DB13" s="70"/>
      <c r="DC13" s="69"/>
      <c r="DD13" s="70"/>
      <c r="DE13" s="69"/>
      <c r="DF13" s="70"/>
      <c r="DG13" s="69"/>
      <c r="DH13" s="70"/>
      <c r="DI13" s="69"/>
      <c r="DJ13" s="70"/>
      <c r="DK13" s="69"/>
      <c r="DL13" s="70"/>
      <c r="DM13" s="69"/>
      <c r="DN13" s="70"/>
      <c r="DO13" s="69"/>
      <c r="DP13" s="70"/>
      <c r="DQ13" s="69"/>
      <c r="DR13" s="70"/>
      <c r="DS13" s="69"/>
      <c r="DT13" s="70"/>
      <c r="DU13" s="69"/>
      <c r="DV13" s="70"/>
      <c r="DW13" s="69"/>
      <c r="DX13" s="70"/>
      <c r="DY13" s="69"/>
      <c r="DZ13" s="70"/>
    </row>
    <row r="14" spans="1:396" ht="15.75">
      <c r="A14" s="109" t="s">
        <v>125</v>
      </c>
      <c r="B14" s="70"/>
      <c r="C14" s="69"/>
      <c r="D14" s="70"/>
      <c r="E14" s="69"/>
      <c r="F14" s="70"/>
      <c r="G14" s="69"/>
      <c r="H14" s="70"/>
      <c r="I14" s="69"/>
      <c r="J14" s="70"/>
      <c r="K14" s="69"/>
      <c r="L14" s="70"/>
      <c r="M14" s="69"/>
      <c r="N14" s="70"/>
      <c r="O14" s="69"/>
      <c r="P14" s="70"/>
      <c r="Q14" s="69"/>
      <c r="R14" s="70"/>
      <c r="S14" s="69"/>
      <c r="T14" s="70"/>
      <c r="U14" s="69"/>
      <c r="V14" s="70"/>
      <c r="W14" s="69"/>
      <c r="X14" s="70"/>
      <c r="Y14" s="69"/>
      <c r="Z14" s="70"/>
      <c r="AA14" s="69"/>
      <c r="AB14" s="70"/>
      <c r="AC14" s="69"/>
      <c r="AD14" s="70"/>
      <c r="AE14" s="69"/>
      <c r="AF14" s="70"/>
      <c r="AG14" s="69"/>
      <c r="AH14" s="70"/>
      <c r="AI14" s="69"/>
      <c r="AJ14" s="70"/>
      <c r="AK14" s="69"/>
      <c r="AL14" s="70"/>
      <c r="AM14" s="69"/>
      <c r="AN14" s="70"/>
      <c r="AO14" s="69"/>
      <c r="AP14" s="70"/>
      <c r="AQ14" s="69"/>
      <c r="AR14" s="70"/>
      <c r="AS14" s="69"/>
      <c r="AT14" s="70"/>
      <c r="AU14" s="69"/>
      <c r="AV14" s="70"/>
      <c r="AW14" s="69"/>
      <c r="AX14" s="70"/>
      <c r="AY14" s="69"/>
      <c r="AZ14" s="70"/>
      <c r="BA14" s="69"/>
      <c r="BB14" s="70"/>
      <c r="BC14" s="69"/>
      <c r="BD14" s="70"/>
      <c r="BE14" s="69"/>
      <c r="BF14" s="70"/>
      <c r="BG14" s="69"/>
      <c r="BH14" s="70"/>
      <c r="BI14" s="69"/>
      <c r="BJ14" s="70"/>
      <c r="BK14" s="69"/>
      <c r="BL14" s="70"/>
      <c r="BM14" s="69"/>
      <c r="BN14" s="70"/>
      <c r="BO14" s="69"/>
      <c r="BP14" s="70"/>
      <c r="BQ14" s="69"/>
      <c r="BR14" s="70"/>
      <c r="BS14" s="69"/>
      <c r="BT14" s="70"/>
      <c r="BU14" s="69"/>
      <c r="BV14" s="70"/>
      <c r="BW14" s="69"/>
      <c r="BX14" s="70"/>
      <c r="BY14" s="69"/>
      <c r="BZ14" s="70"/>
      <c r="CA14" s="69"/>
      <c r="CB14" s="70"/>
      <c r="CC14" s="69"/>
      <c r="CD14" s="70"/>
      <c r="CE14" s="69"/>
      <c r="CF14" s="70"/>
      <c r="CG14" s="69"/>
      <c r="CH14" s="70"/>
      <c r="CI14" s="69"/>
      <c r="CJ14" s="70"/>
      <c r="CK14" s="69"/>
      <c r="CL14" s="70"/>
      <c r="CM14" s="69"/>
      <c r="CN14" s="70"/>
      <c r="CO14" s="69"/>
      <c r="CP14" s="70"/>
      <c r="CQ14" s="69"/>
      <c r="CR14" s="70"/>
      <c r="CS14" s="69"/>
      <c r="CT14" s="70"/>
      <c r="CU14" s="69"/>
      <c r="CV14" s="70"/>
      <c r="CW14" s="69"/>
      <c r="CX14" s="70"/>
      <c r="CY14" s="69"/>
      <c r="CZ14" s="70"/>
      <c r="DA14" s="69"/>
      <c r="DB14" s="70"/>
      <c r="DC14" s="69"/>
      <c r="DD14" s="70"/>
      <c r="DE14" s="69"/>
      <c r="DF14" s="70"/>
      <c r="DG14" s="69"/>
      <c r="DH14" s="70"/>
      <c r="DI14" s="69"/>
      <c r="DJ14" s="70"/>
      <c r="DK14" s="69"/>
      <c r="DL14" s="70"/>
      <c r="DM14" s="69"/>
      <c r="DN14" s="70"/>
      <c r="DO14" s="69"/>
      <c r="DP14" s="70"/>
      <c r="DQ14" s="69"/>
      <c r="DR14" s="70"/>
      <c r="DS14" s="69"/>
      <c r="DT14" s="70"/>
      <c r="DU14" s="69"/>
      <c r="DV14" s="70"/>
      <c r="DW14" s="69"/>
      <c r="DX14" s="70"/>
      <c r="DY14" s="69"/>
      <c r="DZ14" s="70"/>
    </row>
    <row r="15" spans="1:396" ht="15.75">
      <c r="A15" s="104" t="s">
        <v>126</v>
      </c>
      <c r="B15" s="72">
        <v>278103</v>
      </c>
      <c r="C15" s="71" t="s">
        <v>66</v>
      </c>
      <c r="D15" s="72">
        <v>278864</v>
      </c>
      <c r="E15" s="71" t="s">
        <v>66</v>
      </c>
      <c r="F15" s="72">
        <v>279751</v>
      </c>
      <c r="G15" s="71" t="s">
        <v>66</v>
      </c>
      <c r="H15" s="72">
        <v>280592</v>
      </c>
      <c r="I15" s="71" t="s">
        <v>66</v>
      </c>
      <c r="J15" s="72">
        <v>281304</v>
      </c>
      <c r="K15" s="71" t="s">
        <v>66</v>
      </c>
      <c r="L15" s="72">
        <v>282002</v>
      </c>
      <c r="M15" s="71" t="s">
        <v>66</v>
      </c>
      <c r="N15" s="72">
        <v>282769</v>
      </c>
      <c r="O15" s="71" t="s">
        <v>66</v>
      </c>
      <c r="P15" s="72">
        <v>283518</v>
      </c>
      <c r="Q15" s="71" t="s">
        <v>66</v>
      </c>
      <c r="R15" s="72">
        <v>284169</v>
      </c>
      <c r="S15" s="71" t="s">
        <v>66</v>
      </c>
      <c r="T15" s="72">
        <v>284838</v>
      </c>
      <c r="U15" s="71" t="s">
        <v>66</v>
      </c>
      <c r="V15" s="72">
        <v>285584</v>
      </c>
      <c r="W15" s="71" t="s">
        <v>66</v>
      </c>
      <c r="X15" s="72">
        <v>286311</v>
      </c>
      <c r="Y15" s="71" t="s">
        <v>66</v>
      </c>
      <c r="Z15" s="72">
        <v>286935</v>
      </c>
      <c r="AA15" s="71" t="s">
        <v>66</v>
      </c>
      <c r="AB15" s="72">
        <v>287574</v>
      </c>
      <c r="AC15" s="71" t="s">
        <v>66</v>
      </c>
      <c r="AD15" s="72">
        <v>288303</v>
      </c>
      <c r="AE15" s="71" t="s">
        <v>66</v>
      </c>
      <c r="AF15" s="72">
        <v>289007</v>
      </c>
      <c r="AG15" s="71" t="s">
        <v>66</v>
      </c>
      <c r="AH15" s="72">
        <v>289609</v>
      </c>
      <c r="AI15" s="71" t="s">
        <v>66</v>
      </c>
      <c r="AJ15" s="72">
        <v>290253</v>
      </c>
      <c r="AK15" s="71" t="s">
        <v>66</v>
      </c>
      <c r="AL15" s="72">
        <v>290974</v>
      </c>
      <c r="AM15" s="71" t="s">
        <v>66</v>
      </c>
      <c r="AN15" s="72">
        <v>291669</v>
      </c>
      <c r="AO15" s="71" t="s">
        <v>66</v>
      </c>
      <c r="AP15" s="72">
        <v>292237</v>
      </c>
      <c r="AQ15" s="71" t="s">
        <v>66</v>
      </c>
      <c r="AR15" s="72">
        <v>292875</v>
      </c>
      <c r="AS15" s="71" t="s">
        <v>66</v>
      </c>
      <c r="AT15" s="72">
        <v>293603</v>
      </c>
      <c r="AU15" s="71" t="s">
        <v>66</v>
      </c>
      <c r="AV15" s="72">
        <v>294334</v>
      </c>
      <c r="AW15" s="71" t="s">
        <v>66</v>
      </c>
      <c r="AX15" s="72">
        <v>294957</v>
      </c>
      <c r="AY15" s="71" t="s">
        <v>66</v>
      </c>
      <c r="AZ15" s="72">
        <v>295588</v>
      </c>
      <c r="BA15" s="71" t="s">
        <v>66</v>
      </c>
      <c r="BB15" s="72">
        <v>296340</v>
      </c>
      <c r="BC15" s="71" t="s">
        <v>66</v>
      </c>
      <c r="BD15" s="72">
        <v>297086</v>
      </c>
      <c r="BE15" s="71" t="s">
        <v>66</v>
      </c>
      <c r="BF15" s="72">
        <v>297736</v>
      </c>
      <c r="BG15" s="71" t="s">
        <v>66</v>
      </c>
      <c r="BH15" s="72">
        <v>298408</v>
      </c>
      <c r="BI15" s="71" t="s">
        <v>66</v>
      </c>
      <c r="BJ15" s="72">
        <v>299180</v>
      </c>
      <c r="BK15" s="71" t="s">
        <v>66</v>
      </c>
      <c r="BL15" s="72">
        <v>299946</v>
      </c>
      <c r="BM15" s="71" t="s">
        <v>66</v>
      </c>
      <c r="BN15" s="72">
        <v>300609</v>
      </c>
      <c r="BO15" s="71" t="s">
        <v>66</v>
      </c>
      <c r="BP15" s="72">
        <v>301284</v>
      </c>
      <c r="BQ15" s="71" t="s">
        <v>66</v>
      </c>
      <c r="BR15" s="72">
        <v>302062</v>
      </c>
      <c r="BS15" s="71" t="s">
        <v>66</v>
      </c>
      <c r="BT15" s="72">
        <v>302829</v>
      </c>
      <c r="BU15" s="71" t="s">
        <v>66</v>
      </c>
      <c r="BV15" s="72">
        <v>303494</v>
      </c>
      <c r="BW15" s="71" t="s">
        <v>66</v>
      </c>
      <c r="BX15" s="72">
        <v>304160</v>
      </c>
      <c r="BY15" s="71" t="s">
        <v>66</v>
      </c>
      <c r="BZ15" s="72">
        <v>304902</v>
      </c>
      <c r="CA15" s="71" t="s">
        <v>66</v>
      </c>
      <c r="CB15" s="72">
        <v>305616</v>
      </c>
      <c r="CC15" s="71" t="s">
        <v>66</v>
      </c>
      <c r="CD15" s="72">
        <v>306237</v>
      </c>
      <c r="CE15" s="71" t="s">
        <v>66</v>
      </c>
      <c r="CF15" s="72">
        <v>306866</v>
      </c>
      <c r="CG15" s="71" t="s">
        <v>66</v>
      </c>
      <c r="CH15" s="72">
        <v>307573</v>
      </c>
      <c r="CI15" s="71" t="s">
        <v>66</v>
      </c>
      <c r="CJ15" s="72">
        <v>308285</v>
      </c>
      <c r="CK15" s="71" t="s">
        <v>66</v>
      </c>
      <c r="CL15" s="72">
        <v>308900</v>
      </c>
      <c r="CM15" s="71" t="s">
        <v>66</v>
      </c>
      <c r="CN15" s="72">
        <v>309457</v>
      </c>
      <c r="CO15" s="71" t="s">
        <v>66</v>
      </c>
      <c r="CP15" s="72">
        <v>310067</v>
      </c>
      <c r="CQ15" s="71" t="s">
        <v>66</v>
      </c>
      <c r="CR15" s="72">
        <v>310680</v>
      </c>
      <c r="CS15" s="71" t="s">
        <v>66</v>
      </c>
      <c r="CT15" s="72">
        <v>311191</v>
      </c>
      <c r="CU15" s="71" t="s">
        <v>66</v>
      </c>
      <c r="CV15" s="72">
        <v>311708</v>
      </c>
      <c r="CW15" s="71" t="s">
        <v>66</v>
      </c>
      <c r="CX15" s="72">
        <v>312321</v>
      </c>
      <c r="CY15" s="71" t="s">
        <v>66</v>
      </c>
      <c r="CZ15" s="72">
        <v>312915</v>
      </c>
      <c r="DA15" s="71" t="s">
        <v>66</v>
      </c>
      <c r="DB15" s="72">
        <v>313407</v>
      </c>
      <c r="DC15" s="71" t="s">
        <v>66</v>
      </c>
      <c r="DD15" s="72">
        <v>313920</v>
      </c>
      <c r="DE15" s="71" t="s">
        <v>66</v>
      </c>
      <c r="DF15" s="72">
        <v>314532</v>
      </c>
      <c r="DG15" s="71" t="s">
        <v>66</v>
      </c>
      <c r="DH15" s="72">
        <v>315125</v>
      </c>
      <c r="DI15" s="71" t="s">
        <v>66</v>
      </c>
      <c r="DJ15" s="72">
        <v>315620</v>
      </c>
      <c r="DK15" s="71" t="s">
        <v>66</v>
      </c>
      <c r="DL15" s="72">
        <v>316140</v>
      </c>
      <c r="DM15" s="71" t="s">
        <v>66</v>
      </c>
      <c r="DN15" s="72">
        <v>316754</v>
      </c>
      <c r="DO15" s="71" t="s">
        <v>66</v>
      </c>
      <c r="DP15" s="72">
        <v>317765</v>
      </c>
      <c r="DQ15" s="71" t="s">
        <v>66</v>
      </c>
      <c r="DR15" s="72">
        <v>318288</v>
      </c>
      <c r="DS15" s="71" t="s">
        <v>66</v>
      </c>
      <c r="DT15" s="72">
        <v>318833</v>
      </c>
      <c r="DU15" s="71" t="s">
        <v>66</v>
      </c>
      <c r="DV15" s="72">
        <v>319470</v>
      </c>
      <c r="DW15" s="71" t="s">
        <v>66</v>
      </c>
      <c r="DX15" s="72">
        <v>320100</v>
      </c>
      <c r="DY15" s="71" t="s">
        <v>66</v>
      </c>
      <c r="DZ15" s="72">
        <v>320623</v>
      </c>
    </row>
    <row r="16" spans="1:396" ht="15.75">
      <c r="A16" s="105" t="s">
        <v>127</v>
      </c>
      <c r="B16" s="110" t="s">
        <v>128</v>
      </c>
      <c r="C16" s="68"/>
      <c r="D16" s="36"/>
      <c r="E16" s="68"/>
      <c r="F16" s="36"/>
      <c r="G16" s="68"/>
      <c r="H16" s="36"/>
      <c r="I16" s="68"/>
      <c r="J16" s="36"/>
      <c r="K16" s="68"/>
      <c r="L16" s="36"/>
      <c r="M16" s="68"/>
      <c r="N16" s="36"/>
      <c r="O16" s="68"/>
      <c r="P16" s="36"/>
      <c r="Q16" s="68"/>
      <c r="R16" s="36"/>
      <c r="S16" s="68"/>
      <c r="T16" s="36"/>
      <c r="U16" s="68"/>
      <c r="V16" s="36"/>
      <c r="W16" s="68"/>
      <c r="X16" s="36"/>
      <c r="Y16" s="68"/>
      <c r="Z16" s="36"/>
      <c r="AA16" s="68"/>
      <c r="AB16" s="36"/>
      <c r="AC16" s="68"/>
      <c r="AD16" s="36"/>
      <c r="AE16" s="68"/>
      <c r="AF16" s="36"/>
      <c r="AG16" s="68"/>
      <c r="AH16" s="36"/>
      <c r="AI16" s="68"/>
      <c r="AJ16" s="36"/>
      <c r="AK16" s="68"/>
      <c r="AL16" s="36"/>
      <c r="AM16" s="68"/>
      <c r="AN16" s="36"/>
      <c r="AO16" s="68"/>
      <c r="AP16" s="36"/>
      <c r="AQ16" s="68"/>
      <c r="AR16" s="36"/>
      <c r="AS16" s="68"/>
      <c r="AT16" s="36"/>
      <c r="AU16" s="68"/>
      <c r="AV16" s="36"/>
      <c r="AW16" s="68"/>
      <c r="AX16" s="36"/>
      <c r="AY16" s="68"/>
      <c r="AZ16" s="36"/>
      <c r="BA16" s="68"/>
      <c r="BB16" s="36"/>
      <c r="BC16" s="68"/>
      <c r="BD16" s="36"/>
      <c r="BE16" s="68"/>
      <c r="BF16" s="36"/>
      <c r="BG16" s="68"/>
      <c r="BH16" s="36"/>
      <c r="BI16" s="68"/>
      <c r="BJ16" s="36"/>
      <c r="BK16" s="68"/>
      <c r="BL16" s="36"/>
      <c r="BM16" s="68"/>
      <c r="BN16" s="36"/>
      <c r="BO16" s="68"/>
      <c r="BP16" s="36"/>
      <c r="BQ16" s="68"/>
      <c r="BR16" s="36"/>
      <c r="BS16" s="68"/>
      <c r="BT16" s="36"/>
      <c r="BU16" s="68"/>
      <c r="BV16" s="36"/>
      <c r="BW16" s="68"/>
      <c r="BX16" s="36"/>
      <c r="BY16" s="68"/>
      <c r="BZ16" s="36"/>
      <c r="CA16" s="68"/>
      <c r="CB16" s="36"/>
      <c r="CC16" s="68"/>
      <c r="CD16" s="36"/>
      <c r="CE16" s="68"/>
      <c r="CF16" s="36"/>
      <c r="CG16" s="68"/>
      <c r="CH16" s="36"/>
      <c r="CI16" s="68"/>
      <c r="CJ16" s="36"/>
      <c r="CK16" s="68"/>
      <c r="CL16" s="36"/>
      <c r="CM16" s="68"/>
      <c r="CN16" s="36"/>
      <c r="CO16" s="68"/>
      <c r="CP16" s="36"/>
      <c r="CQ16" s="68"/>
      <c r="CR16" s="36"/>
      <c r="CS16" s="68"/>
      <c r="CT16" s="36"/>
      <c r="CU16" s="68"/>
      <c r="CV16" s="36"/>
      <c r="CW16" s="68"/>
      <c r="CX16" s="36"/>
      <c r="CY16" s="68"/>
      <c r="CZ16" s="36"/>
      <c r="DA16" s="68"/>
      <c r="DB16" s="36"/>
      <c r="DC16" s="68"/>
      <c r="DD16" s="36"/>
      <c r="DE16" s="68"/>
      <c r="DF16" s="36"/>
      <c r="DG16" s="68"/>
      <c r="DH16" s="36"/>
      <c r="DI16" s="68"/>
      <c r="DJ16" s="36"/>
      <c r="DK16" s="68"/>
      <c r="DL16" s="36"/>
      <c r="DM16" s="68"/>
      <c r="DN16" s="36"/>
      <c r="DO16" s="68"/>
      <c r="DP16" s="36"/>
      <c r="DQ16" s="68"/>
      <c r="DR16" s="36"/>
      <c r="DS16" s="68"/>
      <c r="DT16" s="36"/>
      <c r="DU16" s="68"/>
      <c r="DV16" s="36"/>
      <c r="DW16" s="68"/>
      <c r="DX16" s="36"/>
      <c r="DY16" s="68"/>
      <c r="DZ16" s="36"/>
    </row>
    <row r="17" spans="1:132" ht="15.75">
      <c r="A17" s="108" t="s">
        <v>130</v>
      </c>
      <c r="B17" s="72"/>
      <c r="C17" s="71"/>
      <c r="D17" s="72"/>
      <c r="E17" s="71"/>
      <c r="F17" s="72"/>
      <c r="G17" s="71"/>
      <c r="H17" s="72"/>
      <c r="I17" s="71"/>
      <c r="J17" s="72"/>
      <c r="K17" s="71"/>
      <c r="L17" s="72"/>
      <c r="M17" s="71"/>
      <c r="N17" s="72"/>
      <c r="O17" s="71"/>
      <c r="P17" s="72"/>
      <c r="Q17" s="71"/>
      <c r="R17" s="72"/>
      <c r="S17" s="71"/>
      <c r="T17" s="72"/>
      <c r="U17" s="71"/>
      <c r="V17" s="72"/>
      <c r="W17" s="71"/>
      <c r="X17" s="72"/>
      <c r="Y17" s="71"/>
      <c r="Z17" s="72"/>
      <c r="AA17" s="71"/>
      <c r="AB17" s="72"/>
      <c r="AC17" s="71"/>
      <c r="AD17" s="72"/>
      <c r="AE17" s="71"/>
      <c r="AF17" s="72"/>
      <c r="AG17" s="71"/>
      <c r="AH17" s="72"/>
      <c r="AI17" s="71"/>
      <c r="AJ17" s="72"/>
      <c r="AK17" s="71"/>
      <c r="AL17" s="72"/>
      <c r="AM17" s="71"/>
      <c r="AN17" s="72"/>
      <c r="AO17" s="71"/>
      <c r="AP17" s="72"/>
      <c r="AQ17" s="71"/>
      <c r="AR17" s="72"/>
      <c r="AS17" s="71"/>
      <c r="AT17" s="72"/>
      <c r="AU17" s="71"/>
      <c r="AV17" s="72"/>
      <c r="AW17" s="71"/>
      <c r="AX17" s="72"/>
      <c r="AY17" s="71"/>
      <c r="AZ17" s="72"/>
      <c r="BA17" s="71"/>
      <c r="BB17" s="72"/>
      <c r="BC17" s="71"/>
      <c r="BD17" s="72"/>
      <c r="BE17" s="71"/>
      <c r="BF17" s="72"/>
      <c r="BG17" s="71"/>
      <c r="BH17" s="72"/>
      <c r="BI17" s="71"/>
      <c r="BJ17" s="72"/>
      <c r="BK17" s="71"/>
      <c r="BL17" s="72"/>
      <c r="BM17" s="71"/>
      <c r="BN17" s="72"/>
      <c r="BO17" s="71"/>
      <c r="BP17" s="72"/>
      <c r="BQ17" s="71"/>
      <c r="BR17" s="72"/>
      <c r="BS17" s="71"/>
      <c r="BT17" s="72"/>
      <c r="BU17" s="71"/>
      <c r="BV17" s="72"/>
      <c r="BW17" s="71"/>
      <c r="BX17" s="72"/>
      <c r="BY17" s="71"/>
      <c r="BZ17" s="72"/>
      <c r="CA17" s="71"/>
      <c r="CB17" s="72"/>
      <c r="CC17" s="71"/>
      <c r="CD17" s="72"/>
      <c r="CE17" s="71"/>
      <c r="CF17" s="72"/>
      <c r="CG17" s="71"/>
      <c r="CH17" s="72"/>
      <c r="CI17" s="71"/>
      <c r="CJ17" s="72"/>
      <c r="CK17" s="71"/>
      <c r="CL17" s="72"/>
      <c r="CM17" s="71"/>
      <c r="CN17" s="72"/>
      <c r="CO17" s="71"/>
      <c r="CP17" s="72"/>
      <c r="CQ17" s="71"/>
      <c r="CR17" s="72"/>
      <c r="CS17" s="71"/>
      <c r="CT17" s="72"/>
      <c r="CU17" s="71"/>
      <c r="CV17" s="72"/>
      <c r="CW17" s="71"/>
      <c r="CX17" s="72"/>
      <c r="CY17" s="71"/>
      <c r="CZ17" s="72"/>
      <c r="DA17" s="71"/>
      <c r="DB17" s="72"/>
      <c r="DC17" s="71"/>
      <c r="DD17" s="72"/>
      <c r="DE17" s="71"/>
      <c r="DF17" s="72"/>
      <c r="DG17" s="71"/>
      <c r="DH17" s="72"/>
      <c r="DI17" s="71"/>
      <c r="DJ17" s="72"/>
      <c r="DK17" s="71"/>
      <c r="DL17" s="72"/>
      <c r="DM17" s="71"/>
      <c r="DN17" s="72"/>
      <c r="DO17" s="71"/>
      <c r="DP17" s="72"/>
      <c r="DQ17" s="71"/>
      <c r="DR17" s="72"/>
      <c r="DS17" s="71"/>
      <c r="DT17" s="72"/>
      <c r="DU17" s="71"/>
      <c r="DV17" s="72"/>
      <c r="DW17" s="71"/>
      <c r="DX17" s="72"/>
      <c r="DY17" s="71"/>
      <c r="DZ17" s="72"/>
    </row>
    <row r="18" spans="1:132" ht="15.75">
      <c r="A18" s="108" t="s">
        <v>129</v>
      </c>
      <c r="B18" s="72"/>
      <c r="C18" s="71"/>
      <c r="D18" s="72"/>
      <c r="E18" s="71"/>
      <c r="F18" s="72"/>
      <c r="G18" s="71"/>
      <c r="H18" s="72"/>
      <c r="I18" s="71"/>
      <c r="J18" s="72"/>
      <c r="K18" s="71"/>
      <c r="L18" s="72"/>
      <c r="M18" s="71"/>
      <c r="N18" s="72"/>
      <c r="O18" s="71"/>
      <c r="P18" s="72"/>
      <c r="Q18" s="71"/>
      <c r="R18" s="72"/>
      <c r="S18" s="71"/>
      <c r="T18" s="72"/>
      <c r="U18" s="71"/>
      <c r="V18" s="72"/>
      <c r="W18" s="71"/>
      <c r="X18" s="72"/>
      <c r="Y18" s="71"/>
      <c r="Z18" s="72"/>
      <c r="AA18" s="71"/>
      <c r="AB18" s="72"/>
      <c r="AC18" s="71"/>
      <c r="AD18" s="72"/>
      <c r="AE18" s="71"/>
      <c r="AF18" s="72"/>
      <c r="AG18" s="71"/>
      <c r="AH18" s="72"/>
      <c r="AI18" s="71"/>
      <c r="AJ18" s="72"/>
      <c r="AK18" s="71"/>
      <c r="AL18" s="72"/>
      <c r="AM18" s="71"/>
      <c r="AN18" s="72"/>
      <c r="AO18" s="71"/>
      <c r="AP18" s="72"/>
      <c r="AQ18" s="71"/>
      <c r="AR18" s="72"/>
      <c r="AS18" s="71"/>
      <c r="AT18" s="72"/>
      <c r="AU18" s="71"/>
      <c r="AV18" s="72"/>
      <c r="AW18" s="71"/>
      <c r="AX18" s="72"/>
      <c r="AY18" s="71"/>
      <c r="AZ18" s="72"/>
      <c r="BA18" s="71"/>
      <c r="BB18" s="72"/>
      <c r="BC18" s="71"/>
      <c r="BD18" s="72"/>
      <c r="BE18" s="71"/>
      <c r="BF18" s="72"/>
      <c r="BG18" s="71"/>
      <c r="BH18" s="72"/>
      <c r="BI18" s="71"/>
      <c r="BJ18" s="72"/>
      <c r="BK18" s="71"/>
      <c r="BL18" s="72"/>
      <c r="BM18" s="71"/>
      <c r="BN18" s="72"/>
      <c r="BO18" s="71"/>
      <c r="BP18" s="72"/>
      <c r="BQ18" s="71"/>
      <c r="BR18" s="72"/>
      <c r="BS18" s="71"/>
      <c r="BT18" s="72"/>
      <c r="BU18" s="71"/>
      <c r="BV18" s="72"/>
      <c r="BW18" s="71"/>
      <c r="BX18" s="72"/>
      <c r="BY18" s="71"/>
      <c r="BZ18" s="72"/>
      <c r="CA18" s="71"/>
      <c r="CB18" s="72"/>
      <c r="CC18" s="71"/>
      <c r="CD18" s="72"/>
      <c r="CE18" s="71"/>
      <c r="CF18" s="72"/>
      <c r="CG18" s="71"/>
      <c r="CH18" s="72"/>
      <c r="CI18" s="71"/>
      <c r="CJ18" s="72"/>
      <c r="CK18" s="71"/>
      <c r="CL18" s="72"/>
      <c r="CM18" s="71"/>
      <c r="CN18" s="72"/>
      <c r="CO18" s="71"/>
      <c r="CP18" s="72"/>
      <c r="CQ18" s="71"/>
      <c r="CR18" s="72"/>
      <c r="CS18" s="71"/>
      <c r="CT18" s="72"/>
      <c r="CU18" s="71"/>
      <c r="CV18" s="72"/>
      <c r="CW18" s="71"/>
      <c r="CX18" s="72"/>
      <c r="CY18" s="71"/>
      <c r="CZ18" s="72"/>
      <c r="DA18" s="71"/>
      <c r="DB18" s="72"/>
      <c r="DC18" s="71"/>
      <c r="DD18" s="72"/>
      <c r="DE18" s="71"/>
      <c r="DF18" s="72"/>
      <c r="DG18" s="71"/>
      <c r="DH18" s="72"/>
      <c r="DI18" s="71"/>
      <c r="DJ18" s="72"/>
      <c r="DK18" s="71"/>
      <c r="DL18" s="72"/>
      <c r="DM18" s="71"/>
      <c r="DN18" s="72"/>
      <c r="DO18" s="71"/>
      <c r="DP18" s="72"/>
      <c r="DQ18" s="71"/>
      <c r="DR18" s="72"/>
      <c r="DS18" s="71"/>
      <c r="DT18" s="72"/>
      <c r="DU18" s="71"/>
      <c r="DV18" s="72"/>
      <c r="DW18" s="71"/>
      <c r="DX18" s="72"/>
      <c r="DY18" s="71"/>
      <c r="DZ18" s="72"/>
    </row>
    <row r="19" spans="1:132" ht="15.75">
      <c r="A19" s="106" t="s">
        <v>131</v>
      </c>
      <c r="B19" s="72">
        <v>2966175</v>
      </c>
      <c r="C19" s="71" t="s">
        <v>66</v>
      </c>
      <c r="D19" s="72">
        <v>2990625</v>
      </c>
      <c r="E19" s="71" t="s">
        <v>66</v>
      </c>
      <c r="F19" s="72">
        <v>3028275</v>
      </c>
      <c r="G19" s="71" t="s">
        <v>66</v>
      </c>
      <c r="H19" s="72">
        <v>3080825</v>
      </c>
      <c r="I19" s="71" t="s">
        <v>66</v>
      </c>
      <c r="J19" s="72">
        <v>3089775</v>
      </c>
      <c r="K19" s="71" t="s">
        <v>66</v>
      </c>
      <c r="L19" s="72">
        <v>3148125</v>
      </c>
      <c r="M19" s="71" t="s">
        <v>66</v>
      </c>
      <c r="N19" s="72">
        <v>3151925</v>
      </c>
      <c r="O19" s="71" t="s">
        <v>66</v>
      </c>
      <c r="P19" s="72">
        <v>3169825</v>
      </c>
      <c r="Q19" s="71" t="s">
        <v>66</v>
      </c>
      <c r="R19" s="72">
        <v>3160825</v>
      </c>
      <c r="S19" s="71" t="s">
        <v>66</v>
      </c>
      <c r="T19" s="72">
        <v>3177575</v>
      </c>
      <c r="U19" s="71" t="s">
        <v>66</v>
      </c>
      <c r="V19" s="72">
        <v>3167525</v>
      </c>
      <c r="W19" s="71" t="s">
        <v>66</v>
      </c>
      <c r="X19" s="72">
        <v>3176325</v>
      </c>
      <c r="Y19" s="71" t="s">
        <v>66</v>
      </c>
      <c r="Z19" s="72">
        <v>3205575</v>
      </c>
      <c r="AA19" s="71" t="s">
        <v>66</v>
      </c>
      <c r="AB19" s="72">
        <v>3223250</v>
      </c>
      <c r="AC19" s="71" t="s">
        <v>66</v>
      </c>
      <c r="AD19" s="72">
        <v>3238950</v>
      </c>
      <c r="AE19" s="71" t="s">
        <v>66</v>
      </c>
      <c r="AF19" s="72">
        <v>3241000</v>
      </c>
      <c r="AG19" s="71" t="s">
        <v>66</v>
      </c>
      <c r="AH19" s="72">
        <v>3257800</v>
      </c>
      <c r="AI19" s="71" t="s">
        <v>66</v>
      </c>
      <c r="AJ19" s="72">
        <v>3288025</v>
      </c>
      <c r="AK19" s="71" t="s">
        <v>66</v>
      </c>
      <c r="AL19" s="72">
        <v>3343100</v>
      </c>
      <c r="AM19" s="71" t="s">
        <v>66</v>
      </c>
      <c r="AN19" s="72">
        <v>3382175</v>
      </c>
      <c r="AO19" s="71" t="s">
        <v>66</v>
      </c>
      <c r="AP19" s="72">
        <v>3401625</v>
      </c>
      <c r="AQ19" s="71" t="s">
        <v>66</v>
      </c>
      <c r="AR19" s="72">
        <v>3426550</v>
      </c>
      <c r="AS19" s="71" t="s">
        <v>66</v>
      </c>
      <c r="AT19" s="72">
        <v>3457700</v>
      </c>
      <c r="AU19" s="71" t="s">
        <v>66</v>
      </c>
      <c r="AV19" s="72">
        <v>3487600</v>
      </c>
      <c r="AW19" s="71" t="s">
        <v>66</v>
      </c>
      <c r="AX19" s="72">
        <v>3524775</v>
      </c>
      <c r="AY19" s="71" t="s">
        <v>66</v>
      </c>
      <c r="AZ19" s="72">
        <v>3543175</v>
      </c>
      <c r="BA19" s="71" t="s">
        <v>66</v>
      </c>
      <c r="BB19" s="72">
        <v>3572950</v>
      </c>
      <c r="BC19" s="71" t="s">
        <v>66</v>
      </c>
      <c r="BD19" s="72">
        <v>3593350</v>
      </c>
      <c r="BE19" s="71" t="s">
        <v>66</v>
      </c>
      <c r="BF19" s="72">
        <v>3636525</v>
      </c>
      <c r="BG19" s="71" t="s">
        <v>66</v>
      </c>
      <c r="BH19" s="72">
        <v>3647400</v>
      </c>
      <c r="BI19" s="71" t="s">
        <v>66</v>
      </c>
      <c r="BJ19" s="72">
        <v>3650650</v>
      </c>
      <c r="BK19" s="71" t="s">
        <v>66</v>
      </c>
      <c r="BL19" s="72">
        <v>3679225</v>
      </c>
      <c r="BM19" s="71" t="s">
        <v>66</v>
      </c>
      <c r="BN19" s="72">
        <v>3681500</v>
      </c>
      <c r="BO19" s="71" t="s">
        <v>66</v>
      </c>
      <c r="BP19" s="72">
        <v>3709675</v>
      </c>
      <c r="BQ19" s="71" t="s">
        <v>66</v>
      </c>
      <c r="BR19" s="72">
        <v>3734625</v>
      </c>
      <c r="BS19" s="71" t="s">
        <v>66</v>
      </c>
      <c r="BT19" s="72">
        <v>3747950</v>
      </c>
      <c r="BU19" s="71" t="s">
        <v>66</v>
      </c>
      <c r="BV19" s="72">
        <v>3722375</v>
      </c>
      <c r="BW19" s="71" t="s">
        <v>66</v>
      </c>
      <c r="BX19" s="72">
        <v>3740850</v>
      </c>
      <c r="BY19" s="71" t="s">
        <v>66</v>
      </c>
      <c r="BZ19" s="72">
        <v>3722900</v>
      </c>
      <c r="CA19" s="71" t="s">
        <v>66</v>
      </c>
      <c r="CB19" s="72">
        <v>3644250</v>
      </c>
      <c r="CC19" s="71" t="s">
        <v>66</v>
      </c>
      <c r="CD19" s="72">
        <v>3593750</v>
      </c>
      <c r="CE19" s="71" t="s">
        <v>66</v>
      </c>
      <c r="CF19" s="72">
        <v>3588900</v>
      </c>
      <c r="CG19" s="71" t="s">
        <v>66</v>
      </c>
      <c r="CH19" s="72">
        <v>3600625</v>
      </c>
      <c r="CI19" s="71" t="s">
        <v>66</v>
      </c>
      <c r="CJ19" s="72">
        <v>3635475</v>
      </c>
      <c r="CK19" s="71" t="s">
        <v>66</v>
      </c>
      <c r="CL19" s="72">
        <v>3651200</v>
      </c>
      <c r="CM19" s="71" t="s">
        <v>66</v>
      </c>
      <c r="CN19" s="72">
        <v>3686475</v>
      </c>
      <c r="CO19" s="71" t="s">
        <v>66</v>
      </c>
      <c r="CP19" s="72">
        <v>3711375</v>
      </c>
      <c r="CQ19" s="71" t="s">
        <v>66</v>
      </c>
      <c r="CR19" s="72">
        <v>3734750</v>
      </c>
      <c r="CS19" s="71" t="s">
        <v>66</v>
      </c>
      <c r="CT19" s="72">
        <v>3720325</v>
      </c>
      <c r="CU19" s="71" t="s">
        <v>66</v>
      </c>
      <c r="CV19" s="72">
        <v>3747400</v>
      </c>
      <c r="CW19" s="71" t="s">
        <v>66</v>
      </c>
      <c r="CX19" s="72">
        <v>3755275</v>
      </c>
      <c r="CY19" s="71" t="s">
        <v>66</v>
      </c>
      <c r="CZ19" s="72">
        <v>3797575</v>
      </c>
      <c r="DA19" s="71" t="s">
        <v>66</v>
      </c>
      <c r="DB19" s="72">
        <v>3818750</v>
      </c>
      <c r="DC19" s="71" t="s">
        <v>66</v>
      </c>
      <c r="DD19" s="72">
        <v>3834175</v>
      </c>
      <c r="DE19" s="71" t="s">
        <v>66</v>
      </c>
      <c r="DF19" s="72">
        <v>3857825</v>
      </c>
      <c r="DG19" s="71" t="s">
        <v>66</v>
      </c>
      <c r="DH19" s="72">
        <v>3858425</v>
      </c>
      <c r="DI19" s="71" t="s">
        <v>66</v>
      </c>
      <c r="DJ19" s="72">
        <v>3884600</v>
      </c>
      <c r="DK19" s="71" t="s">
        <v>66</v>
      </c>
      <c r="DL19" s="72">
        <v>3901650</v>
      </c>
      <c r="DM19" s="71" t="s">
        <v>66</v>
      </c>
      <c r="DN19" s="72">
        <v>3944975</v>
      </c>
      <c r="DO19" s="71" t="s">
        <v>66</v>
      </c>
      <c r="DP19" s="72">
        <v>3979050</v>
      </c>
      <c r="DQ19" s="71" t="s">
        <v>66</v>
      </c>
      <c r="DR19" s="72">
        <v>3957925</v>
      </c>
      <c r="DS19" s="71" t="s">
        <v>66</v>
      </c>
      <c r="DT19" s="72">
        <v>4002600</v>
      </c>
      <c r="DU19" s="71" t="s">
        <v>66</v>
      </c>
      <c r="DV19" s="72">
        <v>4051400</v>
      </c>
      <c r="DW19" s="71" t="s">
        <v>66</v>
      </c>
      <c r="DX19" s="72">
        <v>4073675</v>
      </c>
      <c r="DY19" s="71" t="s">
        <v>66</v>
      </c>
      <c r="DZ19" s="72">
        <v>4076200</v>
      </c>
    </row>
    <row r="20" spans="1:132" ht="15.75">
      <c r="A20" s="71" t="s">
        <v>139</v>
      </c>
      <c r="B20" s="70">
        <v>9285.7199999999993</v>
      </c>
      <c r="C20" s="69" t="s">
        <v>66</v>
      </c>
      <c r="D20" s="70">
        <v>9185.4699999999993</v>
      </c>
      <c r="E20" s="69" t="s">
        <v>66</v>
      </c>
      <c r="F20" s="70">
        <v>8986.31</v>
      </c>
      <c r="G20" s="69" t="s">
        <v>66</v>
      </c>
      <c r="H20" s="70">
        <v>8783.32</v>
      </c>
      <c r="I20" s="69" t="s">
        <v>66</v>
      </c>
      <c r="J20" s="70">
        <v>9093.32</v>
      </c>
      <c r="K20" s="69" t="s">
        <v>66</v>
      </c>
      <c r="L20" s="70">
        <v>8995.3799999999992</v>
      </c>
      <c r="M20" s="69" t="s">
        <v>66</v>
      </c>
      <c r="N20" s="70">
        <v>8937.99</v>
      </c>
      <c r="O20" s="69" t="s">
        <v>66</v>
      </c>
      <c r="P20" s="70">
        <v>8424.16</v>
      </c>
      <c r="Q20" s="69" t="s">
        <v>66</v>
      </c>
      <c r="R20" s="70">
        <v>8275.23</v>
      </c>
      <c r="S20" s="69" t="s">
        <v>66</v>
      </c>
      <c r="T20" s="70">
        <v>8485.7000000000007</v>
      </c>
      <c r="U20" s="69" t="s">
        <v>66</v>
      </c>
      <c r="V20" s="70">
        <v>8730.9</v>
      </c>
      <c r="W20" s="69" t="s">
        <v>66</v>
      </c>
      <c r="X20" s="70">
        <v>8720.89</v>
      </c>
      <c r="Y20" s="69" t="s">
        <v>66</v>
      </c>
      <c r="Z20" s="70">
        <v>8676.89</v>
      </c>
      <c r="AA20" s="69" t="s">
        <v>66</v>
      </c>
      <c r="AB20" s="70">
        <v>8998.2999999999993</v>
      </c>
      <c r="AC20" s="69" t="s">
        <v>66</v>
      </c>
      <c r="AD20" s="70">
        <v>9649.1</v>
      </c>
      <c r="AE20" s="69" t="s">
        <v>66</v>
      </c>
      <c r="AF20" s="70">
        <v>9392.09</v>
      </c>
      <c r="AG20" s="69" t="s">
        <v>66</v>
      </c>
      <c r="AH20" s="70">
        <v>10151.799999999999</v>
      </c>
      <c r="AI20" s="69" t="s">
        <v>66</v>
      </c>
      <c r="AJ20" s="70">
        <v>9705.6299999999992</v>
      </c>
      <c r="AK20" s="69" t="s">
        <v>66</v>
      </c>
      <c r="AL20" s="70">
        <v>9403.75</v>
      </c>
      <c r="AM20" s="69" t="s">
        <v>66</v>
      </c>
      <c r="AN20" s="70">
        <v>9834.7900000000009</v>
      </c>
      <c r="AO20" s="69" t="s">
        <v>66</v>
      </c>
      <c r="AP20" s="70">
        <v>10008.700000000001</v>
      </c>
      <c r="AQ20" s="69" t="s">
        <v>66</v>
      </c>
      <c r="AR20" s="70">
        <v>10497.9</v>
      </c>
      <c r="AS20" s="69" t="s">
        <v>66</v>
      </c>
      <c r="AT20" s="70">
        <v>10797.8</v>
      </c>
      <c r="AU20" s="69" t="s">
        <v>66</v>
      </c>
      <c r="AV20" s="70">
        <v>12237</v>
      </c>
      <c r="AW20" s="69" t="s">
        <v>66</v>
      </c>
      <c r="AX20" s="70">
        <v>13174.9</v>
      </c>
      <c r="AY20" s="69" t="s">
        <v>66</v>
      </c>
      <c r="AZ20" s="70">
        <v>13436.5</v>
      </c>
      <c r="BA20" s="69" t="s">
        <v>66</v>
      </c>
      <c r="BB20" s="70">
        <v>13265.1</v>
      </c>
      <c r="BC20" s="69" t="s">
        <v>66</v>
      </c>
      <c r="BD20" s="70">
        <v>13655.2</v>
      </c>
      <c r="BE20" s="69" t="s">
        <v>66</v>
      </c>
      <c r="BF20" s="70">
        <v>13948.2</v>
      </c>
      <c r="BG20" s="69" t="s">
        <v>66</v>
      </c>
      <c r="BH20" s="70">
        <v>13885.6</v>
      </c>
      <c r="BI20" s="69" t="s">
        <v>66</v>
      </c>
      <c r="BJ20" s="70">
        <v>14664.2</v>
      </c>
      <c r="BK20" s="69" t="s">
        <v>66</v>
      </c>
      <c r="BL20" s="70">
        <v>16792</v>
      </c>
      <c r="BM20" s="69" t="s">
        <v>66</v>
      </c>
      <c r="BN20" s="70">
        <v>17864.3</v>
      </c>
      <c r="BO20" s="69" t="s">
        <v>66</v>
      </c>
      <c r="BP20" s="70">
        <v>21065.1</v>
      </c>
      <c r="BQ20" s="69" t="s">
        <v>66</v>
      </c>
      <c r="BR20" s="70">
        <v>23929.9</v>
      </c>
      <c r="BS20" s="69" t="s">
        <v>66</v>
      </c>
      <c r="BT20" s="70">
        <v>26918.1</v>
      </c>
      <c r="BU20" s="69" t="s">
        <v>66</v>
      </c>
      <c r="BV20" s="70">
        <v>32708.2</v>
      </c>
      <c r="BW20" s="69" t="s">
        <v>66</v>
      </c>
      <c r="BX20" s="70">
        <v>34706.699999999997</v>
      </c>
      <c r="BY20" s="69" t="s">
        <v>66</v>
      </c>
      <c r="BZ20" s="70">
        <v>33848.400000000001</v>
      </c>
      <c r="CA20" s="69" t="s">
        <v>66</v>
      </c>
      <c r="CB20" s="70">
        <v>30331.599999999999</v>
      </c>
      <c r="CC20" s="69" t="s">
        <v>66</v>
      </c>
      <c r="CD20" s="70">
        <v>30042.799999999999</v>
      </c>
      <c r="CE20" s="69" t="s">
        <v>66</v>
      </c>
      <c r="CF20" s="70">
        <v>29885.3</v>
      </c>
      <c r="CG20" s="69" t="s">
        <v>66</v>
      </c>
      <c r="CH20" s="70">
        <v>31148</v>
      </c>
      <c r="CI20" s="69" t="s">
        <v>66</v>
      </c>
      <c r="CJ20" s="70">
        <v>32073.8</v>
      </c>
      <c r="CK20" s="69" t="s">
        <v>66</v>
      </c>
      <c r="CL20" s="70">
        <v>34169.199999999997</v>
      </c>
      <c r="CM20" s="69" t="s">
        <v>66</v>
      </c>
      <c r="CN20" s="70">
        <v>34125.199999999997</v>
      </c>
      <c r="CO20" s="69" t="s">
        <v>66</v>
      </c>
      <c r="CP20" s="70">
        <v>41154.300000000003</v>
      </c>
      <c r="CQ20" s="69" t="s">
        <v>66</v>
      </c>
      <c r="CR20" s="70">
        <v>42708</v>
      </c>
      <c r="CS20" s="69" t="s">
        <v>66</v>
      </c>
      <c r="CT20" s="70">
        <v>44728.5</v>
      </c>
      <c r="CU20" s="69" t="s">
        <v>66</v>
      </c>
      <c r="CV20" s="70">
        <v>45673.4</v>
      </c>
      <c r="CW20" s="69" t="s">
        <v>66</v>
      </c>
      <c r="CX20" s="70">
        <v>46438.400000000001</v>
      </c>
      <c r="CY20" s="69" t="s">
        <v>66</v>
      </c>
      <c r="CZ20" s="70">
        <v>47266.2</v>
      </c>
      <c r="DA20" s="69" t="s">
        <v>66</v>
      </c>
      <c r="DB20" s="70">
        <v>54110.5</v>
      </c>
      <c r="DC20" s="69" t="s">
        <v>66</v>
      </c>
      <c r="DD20" s="70">
        <v>55650.5</v>
      </c>
      <c r="DE20" s="69" t="s">
        <v>66</v>
      </c>
      <c r="DF20" s="70">
        <v>59354.1</v>
      </c>
      <c r="DG20" s="69" t="s">
        <v>66</v>
      </c>
      <c r="DH20" s="70">
        <v>62360.3</v>
      </c>
      <c r="DI20" s="69" t="s">
        <v>66</v>
      </c>
      <c r="DJ20" s="70">
        <v>66321.5</v>
      </c>
      <c r="DK20" s="69" t="s">
        <v>66</v>
      </c>
      <c r="DL20" s="70">
        <v>65499.4</v>
      </c>
      <c r="DM20" s="69" t="s">
        <v>66</v>
      </c>
      <c r="DN20" s="70">
        <v>65508.1</v>
      </c>
      <c r="DO20" s="69" t="s">
        <v>66</v>
      </c>
      <c r="DP20" s="70">
        <v>64483.3</v>
      </c>
      <c r="DQ20" s="69" t="s">
        <v>66</v>
      </c>
      <c r="DR20" s="70">
        <v>63695.6</v>
      </c>
      <c r="DS20" s="69" t="s">
        <v>66</v>
      </c>
      <c r="DT20" s="70">
        <v>63348.6</v>
      </c>
      <c r="DU20" s="69" t="s">
        <v>66</v>
      </c>
      <c r="DV20" s="70">
        <v>63329</v>
      </c>
      <c r="DW20" s="69" t="s">
        <v>66</v>
      </c>
      <c r="DX20" s="70">
        <v>61241.8</v>
      </c>
      <c r="DY20" s="69" t="s">
        <v>68</v>
      </c>
      <c r="DZ20" s="70">
        <v>60223.7</v>
      </c>
      <c r="EA20" s="69" t="s">
        <v>66</v>
      </c>
      <c r="EB20" s="70" t="s">
        <v>67</v>
      </c>
    </row>
    <row r="21" spans="1:132" ht="15.75">
      <c r="A21" s="75"/>
      <c r="B21" s="76"/>
      <c r="C21" s="75"/>
      <c r="D21" s="76"/>
      <c r="E21" s="75"/>
      <c r="F21" s="76"/>
      <c r="G21" s="75"/>
      <c r="H21" s="76"/>
      <c r="I21" s="75"/>
      <c r="J21" s="76"/>
      <c r="K21" s="75"/>
      <c r="L21" s="76"/>
      <c r="M21" s="75"/>
      <c r="N21" s="76"/>
      <c r="O21" s="75"/>
      <c r="P21" s="76"/>
      <c r="Q21" s="75"/>
      <c r="R21" s="76"/>
      <c r="S21" s="75"/>
      <c r="T21" s="76"/>
      <c r="U21" s="75"/>
      <c r="V21" s="76"/>
      <c r="W21" s="75"/>
      <c r="X21" s="76"/>
      <c r="Y21" s="75"/>
      <c r="Z21" s="76"/>
      <c r="AA21" s="75"/>
      <c r="AB21" s="76"/>
      <c r="AC21" s="75"/>
      <c r="AD21" s="76"/>
      <c r="AE21" s="75"/>
      <c r="AF21" s="76"/>
      <c r="AG21" s="75"/>
      <c r="AH21" s="76"/>
      <c r="AI21" s="75"/>
      <c r="AJ21" s="76"/>
      <c r="AK21" s="75"/>
      <c r="AL21" s="76"/>
      <c r="AM21" s="75"/>
      <c r="AN21" s="76"/>
      <c r="AO21" s="75"/>
      <c r="AP21" s="76"/>
      <c r="AQ21" s="75"/>
      <c r="AR21" s="76"/>
      <c r="AS21" s="75"/>
      <c r="AT21" s="76"/>
      <c r="AU21" s="75"/>
      <c r="AV21" s="76"/>
      <c r="AW21" s="75"/>
      <c r="AX21" s="76"/>
      <c r="AY21" s="75"/>
      <c r="AZ21" s="76"/>
      <c r="BA21" s="75"/>
      <c r="BB21" s="76"/>
      <c r="BC21" s="75"/>
      <c r="BD21" s="76"/>
      <c r="BE21" s="75"/>
      <c r="BF21" s="76"/>
      <c r="BG21" s="75"/>
      <c r="BH21" s="76"/>
      <c r="BI21" s="75"/>
      <c r="BJ21" s="76"/>
      <c r="BK21" s="75"/>
      <c r="BL21" s="76"/>
      <c r="BM21" s="75"/>
      <c r="BN21" s="76"/>
      <c r="BO21" s="75"/>
      <c r="BP21" s="76"/>
      <c r="BQ21" s="75"/>
      <c r="BR21" s="76"/>
      <c r="BS21" s="75"/>
      <c r="BT21" s="76"/>
      <c r="BU21" s="75"/>
      <c r="BV21" s="76"/>
      <c r="BW21" s="75"/>
      <c r="BX21" s="76"/>
      <c r="BY21" s="75"/>
      <c r="BZ21" s="76"/>
      <c r="CA21" s="75"/>
      <c r="CB21" s="76"/>
      <c r="CC21" s="75"/>
      <c r="CD21" s="76"/>
      <c r="CE21" s="75"/>
      <c r="CF21" s="76"/>
      <c r="CG21" s="75"/>
      <c r="CH21" s="76"/>
      <c r="CI21" s="75"/>
      <c r="CJ21" s="76"/>
      <c r="CK21" s="75"/>
      <c r="CL21" s="76"/>
      <c r="CM21" s="75"/>
      <c r="CN21" s="76"/>
      <c r="CO21" s="75"/>
      <c r="CP21" s="76"/>
      <c r="CQ21" s="75"/>
      <c r="CR21" s="76"/>
      <c r="CS21" s="75"/>
      <c r="CT21" s="76"/>
      <c r="CU21" s="75"/>
      <c r="CV21" s="76"/>
      <c r="CW21" s="75"/>
      <c r="CX21" s="76"/>
      <c r="CY21" s="75"/>
      <c r="CZ21" s="76"/>
      <c r="DA21" s="75"/>
      <c r="DB21" s="76"/>
      <c r="DC21" s="75"/>
      <c r="DD21" s="76"/>
      <c r="DE21" s="75"/>
      <c r="DF21" s="76"/>
      <c r="DG21" s="75"/>
      <c r="DH21" s="76"/>
      <c r="DI21" s="75"/>
      <c r="DJ21" s="76"/>
      <c r="DK21" s="75"/>
      <c r="DL21" s="76"/>
      <c r="DM21" s="75"/>
      <c r="DN21" s="76"/>
      <c r="DO21" s="75"/>
      <c r="DP21" s="76"/>
      <c r="DQ21" s="75"/>
      <c r="DR21" s="76"/>
      <c r="DS21" s="75"/>
      <c r="DT21" s="76"/>
      <c r="DU21" s="75"/>
      <c r="DV21" s="76"/>
      <c r="DW21" s="75"/>
      <c r="DX21" s="76"/>
      <c r="DY21" s="75"/>
      <c r="DZ21" s="76"/>
    </row>
    <row r="22" spans="1:132">
      <c r="A22" s="45" t="s">
        <v>89</v>
      </c>
    </row>
    <row r="23" spans="1:132">
      <c r="A23" s="45" t="s">
        <v>147</v>
      </c>
      <c r="B23" s="45"/>
      <c r="D23" s="45" t="s">
        <v>90</v>
      </c>
    </row>
    <row r="24" spans="1:132">
      <c r="A24" s="1"/>
    </row>
    <row r="25" spans="1:132">
      <c r="A25" s="46" t="s">
        <v>92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1:132">
      <c r="A26" s="1"/>
    </row>
    <row r="27" spans="1:132">
      <c r="A27" s="47" t="s">
        <v>91</v>
      </c>
    </row>
    <row r="28" spans="1:132">
      <c r="A28" s="1"/>
    </row>
    <row r="29" spans="1:132">
      <c r="A29" s="1"/>
    </row>
    <row r="30" spans="1:132">
      <c r="A30" s="1"/>
    </row>
    <row r="31" spans="1:132">
      <c r="A31" s="1"/>
    </row>
    <row r="32" spans="1:13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2"/>
    </row>
    <row r="71" spans="1:1">
      <c r="A71" s="2"/>
    </row>
  </sheetData>
  <mergeCells count="64">
    <mergeCell ref="DW1:DX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U1:CV1"/>
    <mergeCell ref="CW1:CX1"/>
    <mergeCell ref="CE1:CF1"/>
    <mergeCell ref="CG1:CH1"/>
    <mergeCell ref="CI1:CJ1"/>
    <mergeCell ref="CK1:CL1"/>
    <mergeCell ref="CM1:CN1"/>
    <mergeCell ref="CY1:CZ1"/>
    <mergeCell ref="DA1:DB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CA1:CB1"/>
    <mergeCell ref="CC1:CD1"/>
    <mergeCell ref="CO1:CP1"/>
    <mergeCell ref="CQ1:CR1"/>
    <mergeCell ref="CS1:CT1"/>
    <mergeCell ref="BY1:BZ1"/>
    <mergeCell ref="W1:X1"/>
    <mergeCell ref="U1:V1"/>
    <mergeCell ref="AS1:AT1"/>
    <mergeCell ref="AU1:AV1"/>
    <mergeCell ref="AG1:AH1"/>
    <mergeCell ref="AW1:AX1"/>
    <mergeCell ref="AY1:AZ1"/>
    <mergeCell ref="AI1:AJ1"/>
    <mergeCell ref="AK1:AL1"/>
    <mergeCell ref="AM1:AN1"/>
    <mergeCell ref="AO1:AP1"/>
    <mergeCell ref="AQ1:AR1"/>
    <mergeCell ref="K1:L1"/>
    <mergeCell ref="M1:N1"/>
    <mergeCell ref="O1:P1"/>
    <mergeCell ref="BE1:BF1"/>
    <mergeCell ref="Y1:Z1"/>
    <mergeCell ref="AA1:AB1"/>
    <mergeCell ref="AC1:AD1"/>
    <mergeCell ref="AE1:AF1"/>
    <mergeCell ref="Q1:R1"/>
    <mergeCell ref="S1:T1"/>
    <mergeCell ref="BA1:BB1"/>
    <mergeCell ref="BC1:BD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22"/>
  <sheetViews>
    <sheetView tabSelected="1" topLeftCell="BA1" workbookViewId="0">
      <selection activeCell="BF25" sqref="BF25"/>
    </sheetView>
  </sheetViews>
  <sheetFormatPr defaultRowHeight="15"/>
  <cols>
    <col min="1" max="1" width="30.5703125" bestFit="1" customWidth="1"/>
    <col min="2" max="16" width="10.5703125" bestFit="1" customWidth="1"/>
    <col min="17" max="17" width="9.7109375" bestFit="1" customWidth="1"/>
    <col min="18" max="29" width="10.5703125" bestFit="1" customWidth="1"/>
    <col min="30" max="30" width="9.7109375" bestFit="1" customWidth="1"/>
    <col min="31" max="35" width="10.5703125" bestFit="1" customWidth="1"/>
    <col min="36" max="36" width="9.7109375" bestFit="1" customWidth="1"/>
    <col min="37" max="37" width="10.5703125" bestFit="1" customWidth="1"/>
    <col min="38" max="38" width="9.7109375" bestFit="1" customWidth="1"/>
    <col min="39" max="44" width="10.5703125" bestFit="1" customWidth="1"/>
    <col min="45" max="45" width="9.7109375" bestFit="1" customWidth="1"/>
    <col min="46" max="65" width="10.5703125" bestFit="1" customWidth="1"/>
    <col min="66" max="66" width="7.85546875" bestFit="1" customWidth="1"/>
  </cols>
  <sheetData>
    <row r="1" spans="1:66">
      <c r="A1" s="21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6</v>
      </c>
      <c r="G1" s="22" t="s">
        <v>7</v>
      </c>
      <c r="H1" s="22" t="s">
        <v>8</v>
      </c>
      <c r="I1" s="22" t="s">
        <v>9</v>
      </c>
      <c r="J1" s="22" t="s">
        <v>10</v>
      </c>
      <c r="K1" s="22" t="s">
        <v>11</v>
      </c>
      <c r="L1" s="22" t="s">
        <v>12</v>
      </c>
      <c r="M1" s="22" t="s">
        <v>13</v>
      </c>
      <c r="N1" s="22" t="s">
        <v>14</v>
      </c>
      <c r="O1" s="22" t="s">
        <v>15</v>
      </c>
      <c r="P1" s="22" t="s">
        <v>16</v>
      </c>
      <c r="Q1" s="22" t="s">
        <v>17</v>
      </c>
      <c r="R1" s="22" t="s">
        <v>18</v>
      </c>
      <c r="S1" s="22" t="s">
        <v>19</v>
      </c>
      <c r="T1" s="22" t="s">
        <v>20</v>
      </c>
      <c r="U1" s="22" t="s">
        <v>21</v>
      </c>
      <c r="V1" s="22" t="s">
        <v>22</v>
      </c>
      <c r="W1" s="22" t="s">
        <v>23</v>
      </c>
      <c r="X1" s="22" t="s">
        <v>24</v>
      </c>
      <c r="Y1" s="22" t="s">
        <v>25</v>
      </c>
      <c r="Z1" s="22" t="s">
        <v>26</v>
      </c>
      <c r="AA1" s="22" t="s">
        <v>27</v>
      </c>
      <c r="AB1" s="22" t="s">
        <v>28</v>
      </c>
      <c r="AC1" s="22" t="s">
        <v>29</v>
      </c>
      <c r="AD1" s="22" t="s">
        <v>30</v>
      </c>
      <c r="AE1" s="22" t="s">
        <v>31</v>
      </c>
      <c r="AF1" s="22" t="s">
        <v>32</v>
      </c>
      <c r="AG1" s="22" t="s">
        <v>33</v>
      </c>
      <c r="AH1" s="22" t="s">
        <v>34</v>
      </c>
      <c r="AI1" s="22" t="s">
        <v>35</v>
      </c>
      <c r="AJ1" s="22" t="s">
        <v>36</v>
      </c>
      <c r="AK1" s="22" t="s">
        <v>37</v>
      </c>
      <c r="AL1" s="22" t="s">
        <v>38</v>
      </c>
      <c r="AM1" s="22" t="s">
        <v>39</v>
      </c>
      <c r="AN1" s="22" t="s">
        <v>40</v>
      </c>
      <c r="AO1" s="22" t="s">
        <v>41</v>
      </c>
      <c r="AP1" s="22" t="s">
        <v>42</v>
      </c>
      <c r="AQ1" s="22" t="s">
        <v>43</v>
      </c>
      <c r="AR1" s="22" t="s">
        <v>44</v>
      </c>
      <c r="AS1" s="22" t="s">
        <v>45</v>
      </c>
      <c r="AT1" s="22" t="s">
        <v>46</v>
      </c>
      <c r="AU1" s="22" t="s">
        <v>47</v>
      </c>
      <c r="AV1" s="22" t="s">
        <v>48</v>
      </c>
      <c r="AW1" s="22" t="s">
        <v>49</v>
      </c>
      <c r="AX1" s="22" t="s">
        <v>50</v>
      </c>
      <c r="AY1" s="22" t="s">
        <v>51</v>
      </c>
      <c r="AZ1" s="22" t="s">
        <v>52</v>
      </c>
      <c r="BA1" s="22" t="s">
        <v>53</v>
      </c>
      <c r="BB1" s="22" t="s">
        <v>54</v>
      </c>
      <c r="BC1" s="22" t="s">
        <v>55</v>
      </c>
      <c r="BD1" s="22" t="s">
        <v>56</v>
      </c>
      <c r="BE1" s="22" t="s">
        <v>57</v>
      </c>
      <c r="BF1" s="22" t="s">
        <v>58</v>
      </c>
      <c r="BG1" s="22" t="s">
        <v>59</v>
      </c>
      <c r="BH1" s="22" t="s">
        <v>60</v>
      </c>
      <c r="BI1" s="22" t="s">
        <v>61</v>
      </c>
      <c r="BJ1" s="22" t="s">
        <v>62</v>
      </c>
      <c r="BK1" s="22" t="s">
        <v>63</v>
      </c>
      <c r="BL1" s="22" t="s">
        <v>64</v>
      </c>
      <c r="BM1" s="23" t="s">
        <v>65</v>
      </c>
      <c r="BN1" s="39" t="s">
        <v>86</v>
      </c>
    </row>
    <row r="2" spans="1:66" ht="15.75">
      <c r="A2" s="20" t="s">
        <v>0</v>
      </c>
      <c r="B2" s="70">
        <v>3.34</v>
      </c>
      <c r="C2" s="70">
        <v>3.34</v>
      </c>
      <c r="D2" s="70">
        <v>3.46</v>
      </c>
      <c r="E2" s="70">
        <v>3.51</v>
      </c>
      <c r="F2" s="70">
        <v>3.48</v>
      </c>
      <c r="G2" s="70">
        <v>3.49</v>
      </c>
      <c r="H2" s="70">
        <v>3.51</v>
      </c>
      <c r="I2" s="70">
        <v>3.52</v>
      </c>
      <c r="J2" s="70">
        <v>3.52</v>
      </c>
      <c r="K2" s="70">
        <v>3.51</v>
      </c>
      <c r="L2" s="70">
        <v>3.48</v>
      </c>
      <c r="M2" s="70">
        <v>3.44</v>
      </c>
      <c r="N2" s="70">
        <v>3.44</v>
      </c>
      <c r="O2" s="70">
        <v>3.51</v>
      </c>
      <c r="P2" s="70">
        <v>3.64</v>
      </c>
      <c r="Q2" s="70">
        <v>3.51</v>
      </c>
      <c r="R2" s="70">
        <v>3.47</v>
      </c>
      <c r="S2" s="70">
        <v>3.47</v>
      </c>
      <c r="T2" s="70">
        <v>3.48</v>
      </c>
      <c r="U2" s="70">
        <v>3.46</v>
      </c>
      <c r="V2" s="70">
        <v>3.46</v>
      </c>
      <c r="W2" s="70">
        <v>3.47</v>
      </c>
      <c r="X2" s="70">
        <v>3.34</v>
      </c>
      <c r="Y2" s="70">
        <v>3.28</v>
      </c>
      <c r="Z2" s="70">
        <v>3.26</v>
      </c>
      <c r="AA2" s="70">
        <v>3.25</v>
      </c>
      <c r="AB2" s="70">
        <v>3.34</v>
      </c>
      <c r="AC2" s="70">
        <v>3.43</v>
      </c>
      <c r="AD2" s="70">
        <v>3.35</v>
      </c>
      <c r="AE2" s="70">
        <v>3.25</v>
      </c>
      <c r="AF2" s="70">
        <v>3.24</v>
      </c>
      <c r="AG2" s="70">
        <v>3.19</v>
      </c>
      <c r="AH2" s="70">
        <v>3.18</v>
      </c>
      <c r="AI2" s="70">
        <v>3.16</v>
      </c>
      <c r="AJ2" s="70">
        <v>3.08</v>
      </c>
      <c r="AK2" s="70">
        <v>2.99</v>
      </c>
      <c r="AL2" s="70">
        <v>2.74</v>
      </c>
      <c r="AM2" s="70">
        <v>2.96</v>
      </c>
      <c r="AN2" s="70">
        <v>2.97</v>
      </c>
      <c r="AO2" s="70">
        <v>3.13</v>
      </c>
      <c r="AP2" s="70">
        <v>3.16</v>
      </c>
      <c r="AQ2" s="70">
        <v>3.01</v>
      </c>
      <c r="AR2" s="70">
        <v>2.88</v>
      </c>
      <c r="AS2" s="70">
        <v>2.88</v>
      </c>
      <c r="AT2" s="70">
        <v>2.84</v>
      </c>
      <c r="AU2" s="70">
        <v>2.82</v>
      </c>
      <c r="AV2" s="70">
        <v>2.78</v>
      </c>
      <c r="AW2" s="70">
        <v>2.8</v>
      </c>
      <c r="AX2" s="70">
        <v>2.8</v>
      </c>
      <c r="AY2" s="70">
        <v>2.74</v>
      </c>
      <c r="AZ2" s="70">
        <v>2.77</v>
      </c>
      <c r="BA2" s="70">
        <v>2.69</v>
      </c>
      <c r="BB2" s="70">
        <v>2.66</v>
      </c>
      <c r="BC2" s="70">
        <v>2.67</v>
      </c>
      <c r="BD2" s="70">
        <v>2.59</v>
      </c>
      <c r="BE2" s="70">
        <v>2.5499999999999998</v>
      </c>
      <c r="BF2" s="70">
        <v>2.58</v>
      </c>
      <c r="BG2" s="70">
        <v>2.78</v>
      </c>
      <c r="BH2" s="70">
        <v>2.78</v>
      </c>
      <c r="BI2" s="70">
        <v>2.79</v>
      </c>
      <c r="BJ2" s="70">
        <v>2.8</v>
      </c>
      <c r="BK2" s="70">
        <v>2.79</v>
      </c>
      <c r="BL2" s="70">
        <v>2.89</v>
      </c>
      <c r="BM2" s="70">
        <v>2.98</v>
      </c>
      <c r="BN2" s="70">
        <v>3.09</v>
      </c>
    </row>
    <row r="3" spans="1:66" ht="15.75">
      <c r="A3" s="102" t="s">
        <v>71</v>
      </c>
      <c r="B3" s="17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37"/>
    </row>
    <row r="4" spans="1:66" ht="15.75">
      <c r="A4" s="102" t="s">
        <v>70</v>
      </c>
      <c r="B4" s="17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37"/>
    </row>
    <row r="5" spans="1:66" ht="15.75">
      <c r="A5" s="20" t="s">
        <v>72</v>
      </c>
      <c r="B5" s="70">
        <v>22.26</v>
      </c>
      <c r="C5" s="70">
        <v>11.58</v>
      </c>
      <c r="D5" s="70">
        <v>14.73</v>
      </c>
      <c r="E5" s="70">
        <v>16.91</v>
      </c>
      <c r="F5" s="70">
        <v>10.9</v>
      </c>
      <c r="G5" s="70">
        <v>13.59</v>
      </c>
      <c r="H5" s="70">
        <v>13.25</v>
      </c>
      <c r="I5" s="70">
        <v>11.41</v>
      </c>
      <c r="J5" s="70">
        <v>10.33</v>
      </c>
      <c r="K5" s="70">
        <v>16.02</v>
      </c>
      <c r="L5" s="70">
        <v>5.85</v>
      </c>
      <c r="M5" s="70">
        <v>3.14</v>
      </c>
      <c r="N5" s="70">
        <v>2.5</v>
      </c>
      <c r="O5" s="70">
        <v>2.6</v>
      </c>
      <c r="P5" s="70">
        <v>5.4</v>
      </c>
      <c r="Q5" s="70">
        <v>3.8</v>
      </c>
      <c r="R5" s="70">
        <v>3.82</v>
      </c>
      <c r="S5" s="70">
        <v>3.74</v>
      </c>
      <c r="T5" s="70">
        <v>2.77</v>
      </c>
      <c r="U5" s="70">
        <v>2.5099999999999998</v>
      </c>
      <c r="V5" s="70">
        <v>2.48</v>
      </c>
      <c r="W5" s="70">
        <v>2.46</v>
      </c>
      <c r="X5" s="70">
        <v>2.73</v>
      </c>
      <c r="Y5" s="70">
        <v>3</v>
      </c>
      <c r="Z5" s="70">
        <v>2.93</v>
      </c>
      <c r="AA5" s="70">
        <v>2.99</v>
      </c>
      <c r="AB5" s="70">
        <v>2.99</v>
      </c>
      <c r="AC5" s="70">
        <v>3.34</v>
      </c>
      <c r="AD5" s="70">
        <v>4.12</v>
      </c>
      <c r="AE5" s="70">
        <v>4.53</v>
      </c>
      <c r="AF5" s="70">
        <v>4.51</v>
      </c>
      <c r="AG5" s="70">
        <v>4.51</v>
      </c>
      <c r="AH5" s="70">
        <v>4.51</v>
      </c>
      <c r="AI5" s="70">
        <v>4.5199999999999996</v>
      </c>
      <c r="AJ5" s="70">
        <v>4.97</v>
      </c>
      <c r="AK5" s="70">
        <v>4.99</v>
      </c>
      <c r="AL5" s="70">
        <v>5.21</v>
      </c>
      <c r="AM5" s="70">
        <v>5.68</v>
      </c>
      <c r="AN5" s="70">
        <v>6.43</v>
      </c>
      <c r="AO5" s="70">
        <v>6.53</v>
      </c>
      <c r="AP5" s="70">
        <v>6.07</v>
      </c>
      <c r="AQ5" s="70">
        <v>3.13</v>
      </c>
      <c r="AR5" s="70">
        <v>1.2</v>
      </c>
      <c r="AS5" s="70">
        <v>1.24</v>
      </c>
      <c r="AT5" s="70">
        <v>1.23</v>
      </c>
      <c r="AU5" s="70">
        <v>1.62</v>
      </c>
      <c r="AV5" s="70">
        <v>2.74</v>
      </c>
      <c r="AW5" s="70">
        <v>2.97</v>
      </c>
      <c r="AX5" s="70">
        <v>3.67</v>
      </c>
      <c r="AY5" s="70">
        <v>4.2699999999999996</v>
      </c>
      <c r="AZ5" s="70">
        <v>4.2699999999999996</v>
      </c>
      <c r="BA5" s="70">
        <v>4.24</v>
      </c>
      <c r="BB5" s="70">
        <v>4.25</v>
      </c>
      <c r="BC5" s="70">
        <v>4.2300000000000004</v>
      </c>
      <c r="BD5" s="70">
        <v>4.2300000000000004</v>
      </c>
      <c r="BE5" s="70">
        <v>4.24</v>
      </c>
      <c r="BF5" s="70">
        <v>4.24</v>
      </c>
      <c r="BG5" s="70">
        <v>4.26</v>
      </c>
      <c r="BH5" s="70">
        <v>4.2699999999999996</v>
      </c>
      <c r="BI5" s="70">
        <v>4.08</v>
      </c>
      <c r="BJ5" s="70">
        <v>4.01</v>
      </c>
      <c r="BK5" s="70">
        <v>3.99</v>
      </c>
      <c r="BL5" s="70">
        <v>3.69</v>
      </c>
      <c r="BM5" s="70">
        <v>3.79</v>
      </c>
      <c r="BN5" s="70">
        <v>3.35</v>
      </c>
    </row>
    <row r="6" spans="1:66" ht="15.75">
      <c r="A6" s="20" t="s">
        <v>73</v>
      </c>
      <c r="B6" s="70">
        <v>4.18</v>
      </c>
      <c r="C6" s="70">
        <v>3.16</v>
      </c>
      <c r="D6" s="70">
        <v>2.78</v>
      </c>
      <c r="E6" s="70">
        <v>3.76</v>
      </c>
      <c r="F6" s="70">
        <v>3.87</v>
      </c>
      <c r="G6" s="70">
        <v>3.44</v>
      </c>
      <c r="H6" s="70">
        <v>3.71</v>
      </c>
      <c r="I6" s="70">
        <v>4</v>
      </c>
      <c r="J6" s="70">
        <v>3.68</v>
      </c>
      <c r="K6" s="70">
        <v>2.58</v>
      </c>
      <c r="L6" s="70">
        <v>1.46</v>
      </c>
      <c r="M6" s="70">
        <v>0.22</v>
      </c>
      <c r="N6" s="70">
        <v>-1.01</v>
      </c>
      <c r="O6" s="70">
        <v>7.0000000000000007E-2</v>
      </c>
      <c r="P6" s="70">
        <v>0.26</v>
      </c>
      <c r="Q6" s="70">
        <v>1.44</v>
      </c>
      <c r="R6" s="70">
        <v>2.82</v>
      </c>
      <c r="S6" s="70">
        <v>2.38</v>
      </c>
      <c r="T6" s="70">
        <v>1.94</v>
      </c>
      <c r="U6" s="70">
        <v>1.88</v>
      </c>
      <c r="V6" s="70">
        <v>2.99</v>
      </c>
      <c r="W6" s="70">
        <v>3.4</v>
      </c>
      <c r="X6" s="70">
        <v>4.41</v>
      </c>
      <c r="Y6" s="70">
        <v>3.83</v>
      </c>
      <c r="Z6" s="70">
        <v>2.19</v>
      </c>
      <c r="AA6" s="70">
        <v>1.76</v>
      </c>
      <c r="AB6" s="70">
        <v>1.24</v>
      </c>
      <c r="AC6" s="70">
        <v>1.27</v>
      </c>
      <c r="AD6" s="70">
        <v>2.36</v>
      </c>
      <c r="AE6" s="70">
        <v>2.3199999999999998</v>
      </c>
      <c r="AF6" s="70">
        <v>1.8</v>
      </c>
      <c r="AG6" s="70">
        <v>1.51</v>
      </c>
      <c r="AH6" s="70">
        <v>0.41</v>
      </c>
      <c r="AI6" s="70">
        <v>0.8</v>
      </c>
      <c r="AJ6" s="70">
        <v>2.4</v>
      </c>
      <c r="AK6" s="70">
        <v>3.5</v>
      </c>
      <c r="AL6" s="70">
        <v>4.84</v>
      </c>
      <c r="AM6" s="70">
        <v>5.53</v>
      </c>
      <c r="AN6" s="70">
        <v>6.09</v>
      </c>
      <c r="AO6" s="70">
        <v>6.64</v>
      </c>
      <c r="AP6" s="70">
        <v>5.59</v>
      </c>
      <c r="AQ6" s="70">
        <v>3.96</v>
      </c>
      <c r="AR6" s="70">
        <v>1.91</v>
      </c>
      <c r="AS6" s="70">
        <v>0.41</v>
      </c>
      <c r="AT6" s="70">
        <v>0.67</v>
      </c>
      <c r="AU6" s="70">
        <v>1.1399999999999999</v>
      </c>
      <c r="AV6" s="70">
        <v>2.16</v>
      </c>
      <c r="AW6" s="70">
        <v>2.12</v>
      </c>
      <c r="AX6" s="70">
        <v>2.35</v>
      </c>
      <c r="AY6" s="70">
        <v>3.11</v>
      </c>
      <c r="AZ6" s="70">
        <v>3.47</v>
      </c>
      <c r="BA6" s="70">
        <v>4.53</v>
      </c>
      <c r="BB6" s="70">
        <v>4.2</v>
      </c>
      <c r="BC6" s="70">
        <v>4.0599999999999996</v>
      </c>
      <c r="BD6" s="70">
        <v>3.51</v>
      </c>
      <c r="BE6" s="70">
        <v>2.85</v>
      </c>
      <c r="BF6" s="70">
        <v>2.64</v>
      </c>
      <c r="BG6" s="70">
        <v>2.5299999999999998</v>
      </c>
      <c r="BH6" s="70">
        <v>3.11</v>
      </c>
      <c r="BI6" s="70">
        <v>2.95</v>
      </c>
      <c r="BJ6" s="70">
        <v>3.39</v>
      </c>
      <c r="BK6" s="70">
        <v>3.48</v>
      </c>
      <c r="BL6" s="70">
        <v>2.91</v>
      </c>
      <c r="BM6" s="70">
        <v>3.15</v>
      </c>
      <c r="BN6" s="70">
        <v>2.95</v>
      </c>
    </row>
    <row r="7" spans="1:66" ht="15.75">
      <c r="A7" s="107" t="s">
        <v>146</v>
      </c>
      <c r="B7" s="3">
        <v>1488486.5504999999</v>
      </c>
      <c r="C7" s="19">
        <v>1492506.0872500001</v>
      </c>
      <c r="D7" s="19">
        <v>1532354.43625</v>
      </c>
      <c r="E7" s="19">
        <v>1550142.9790000001</v>
      </c>
      <c r="F7" s="19">
        <v>1566882.4055000001</v>
      </c>
      <c r="G7" s="19">
        <v>1596895.50725</v>
      </c>
      <c r="H7" s="19">
        <v>1617562.9257499999</v>
      </c>
      <c r="I7" s="19">
        <v>1624050.1042500001</v>
      </c>
      <c r="J7" s="19">
        <v>1627515.6425000001</v>
      </c>
      <c r="K7" s="19">
        <v>1635051.29675</v>
      </c>
      <c r="L7" s="19">
        <v>1640350.61675</v>
      </c>
      <c r="M7" s="19">
        <v>1650908.29425</v>
      </c>
      <c r="N7" s="19">
        <v>1649195.672</v>
      </c>
      <c r="O7" s="19">
        <v>1668153.6165</v>
      </c>
      <c r="P7" s="19">
        <v>1668182.81125</v>
      </c>
      <c r="Q7" s="19">
        <v>1659854.3797500001</v>
      </c>
      <c r="R7" s="19">
        <v>1662592.835</v>
      </c>
      <c r="S7" s="19">
        <v>1671154.949</v>
      </c>
      <c r="T7" s="19">
        <v>1681299.75825</v>
      </c>
      <c r="U7" s="19">
        <v>1703421.3515000001</v>
      </c>
      <c r="V7" s="19">
        <v>1726112.281</v>
      </c>
      <c r="W7" s="19">
        <v>1748938.2337499999</v>
      </c>
      <c r="X7" s="19">
        <v>1784992.514</v>
      </c>
      <c r="Y7" s="19">
        <v>1811190.1025</v>
      </c>
      <c r="Z7" s="19">
        <v>1831786.0647499999</v>
      </c>
      <c r="AA7" s="19">
        <v>1829273.55825</v>
      </c>
      <c r="AB7" s="19">
        <v>1860326.0662499999</v>
      </c>
      <c r="AC7" s="19">
        <v>1881950.7275</v>
      </c>
      <c r="AD7" s="19">
        <v>1916822.3495</v>
      </c>
      <c r="AE7" s="19">
        <v>1949863.0617500001</v>
      </c>
      <c r="AF7" s="19">
        <v>1964224.9782499999</v>
      </c>
      <c r="AG7" s="19">
        <v>1980995.9087499999</v>
      </c>
      <c r="AH7" s="19">
        <v>1987379.6575</v>
      </c>
      <c r="AI7" s="19">
        <v>2011054.2350000001</v>
      </c>
      <c r="AJ7" s="19">
        <v>2018928.79</v>
      </c>
      <c r="AK7" s="19">
        <v>2032244.09075</v>
      </c>
      <c r="AL7" s="19">
        <v>2050636.8895</v>
      </c>
      <c r="AM7" s="19">
        <v>2066827.45475</v>
      </c>
      <c r="AN7" s="19">
        <v>2069944.9505</v>
      </c>
      <c r="AO7" s="19">
        <v>1995786.7277500001</v>
      </c>
      <c r="AP7" s="19">
        <v>1889964.8489999999</v>
      </c>
      <c r="AQ7" s="19">
        <v>1878900.5857500001</v>
      </c>
      <c r="AR7" s="19">
        <v>1932481.8512500001</v>
      </c>
      <c r="AS7" s="19">
        <v>1969966.8102500001</v>
      </c>
      <c r="AT7" s="19">
        <v>1986703.1610000001</v>
      </c>
      <c r="AU7" s="19">
        <v>2010973.696</v>
      </c>
      <c r="AV7" s="19">
        <v>2032935.1255000001</v>
      </c>
      <c r="AW7" s="19">
        <v>2076175.0117500001</v>
      </c>
      <c r="AX7" s="19">
        <v>2068384.6722500001</v>
      </c>
      <c r="AY7" s="19">
        <v>2108723.4550000001</v>
      </c>
      <c r="AZ7" s="19">
        <v>2155941.8165000002</v>
      </c>
      <c r="BA7" s="19">
        <v>2163689.4872499998</v>
      </c>
      <c r="BB7" s="19">
        <v>2196324.4980000001</v>
      </c>
      <c r="BC7" s="19">
        <v>2210985.4222499998</v>
      </c>
      <c r="BD7" s="19">
        <v>2226711.4422499998</v>
      </c>
      <c r="BE7" s="19">
        <v>2258067.6159999999</v>
      </c>
      <c r="BF7" s="19">
        <v>2282740.77275</v>
      </c>
      <c r="BG7" s="19">
        <v>2266819.0612499998</v>
      </c>
      <c r="BH7" s="19">
        <v>2282446.9750000001</v>
      </c>
      <c r="BI7" s="19">
        <v>2281120.8347499999</v>
      </c>
      <c r="BJ7" s="19">
        <v>2294907.18175</v>
      </c>
      <c r="BK7" s="19">
        <v>2321357.9730000002</v>
      </c>
      <c r="BL7" s="19">
        <v>2332740.307</v>
      </c>
      <c r="BM7" s="19">
        <v>2343417.6042499999</v>
      </c>
      <c r="BN7" s="38" t="s">
        <v>67</v>
      </c>
    </row>
    <row r="8" spans="1:66">
      <c r="A8" s="111" t="s">
        <v>148</v>
      </c>
      <c r="B8" s="112"/>
      <c r="C8" s="38"/>
      <c r="D8" s="38"/>
      <c r="E8" s="38"/>
      <c r="F8" s="111">
        <v>34941.616991586299</v>
      </c>
      <c r="G8" s="111">
        <v>35361.298150733899</v>
      </c>
      <c r="H8" s="111">
        <v>36160.9121008824</v>
      </c>
      <c r="I8" s="111">
        <v>36727.172756797401</v>
      </c>
      <c r="J8" s="111">
        <v>35365.178041394</v>
      </c>
      <c r="K8" s="111">
        <v>36088.836138789899</v>
      </c>
      <c r="L8" s="111">
        <v>36684.398452900998</v>
      </c>
      <c r="M8" s="111">
        <v>36490.587366915097</v>
      </c>
      <c r="N8" s="111">
        <v>37166.146389705398</v>
      </c>
      <c r="O8" s="111">
        <v>37694.374563991798</v>
      </c>
      <c r="P8" s="111">
        <v>38481.146672971998</v>
      </c>
      <c r="Q8" s="111">
        <v>38332.332373330799</v>
      </c>
      <c r="R8" s="111">
        <v>37520.546837437098</v>
      </c>
      <c r="S8" s="111">
        <v>38830.873473891697</v>
      </c>
      <c r="T8" s="111">
        <v>39644.7668182747</v>
      </c>
      <c r="U8" s="111">
        <v>39490.812870396498</v>
      </c>
      <c r="V8" s="111">
        <v>39277.152520530697</v>
      </c>
      <c r="W8" s="111">
        <v>40053.850268075497</v>
      </c>
      <c r="X8" s="111">
        <v>40861.615304188497</v>
      </c>
      <c r="Y8" s="111">
        <v>40576.381907205301</v>
      </c>
      <c r="Z8" s="111">
        <v>40601.020964017698</v>
      </c>
      <c r="AA8" s="111">
        <v>41347.897634327601</v>
      </c>
      <c r="AB8" s="111">
        <v>42411.097415188502</v>
      </c>
      <c r="AC8" s="111">
        <v>42293.983986466199</v>
      </c>
      <c r="AD8" s="111">
        <v>42939.814766869</v>
      </c>
      <c r="AE8" s="111">
        <v>43935.425428836301</v>
      </c>
      <c r="AF8" s="111">
        <v>45099.679107664597</v>
      </c>
      <c r="AG8" s="111">
        <v>45031.080696630001</v>
      </c>
      <c r="AH8" s="111">
        <v>46181</v>
      </c>
      <c r="AI8" s="111">
        <v>47902</v>
      </c>
      <c r="AJ8" s="111">
        <v>48878</v>
      </c>
      <c r="AK8" s="111">
        <v>49355</v>
      </c>
      <c r="AL8" s="111">
        <v>50176</v>
      </c>
      <c r="AM8" s="111">
        <v>53701</v>
      </c>
      <c r="AN8" s="111">
        <v>53685</v>
      </c>
      <c r="AO8" s="111">
        <v>51815</v>
      </c>
      <c r="AP8" s="111">
        <v>51806</v>
      </c>
      <c r="AQ8" s="111">
        <v>54145</v>
      </c>
      <c r="AR8" s="111">
        <v>55210</v>
      </c>
      <c r="AS8" s="111">
        <v>54118</v>
      </c>
      <c r="AT8" s="111">
        <v>55143</v>
      </c>
      <c r="AU8" s="111">
        <v>59025</v>
      </c>
      <c r="AV8" s="111">
        <v>60848</v>
      </c>
      <c r="AW8" s="111">
        <v>59015</v>
      </c>
      <c r="AX8" s="111">
        <v>59634</v>
      </c>
      <c r="AY8" s="111">
        <v>63479</v>
      </c>
      <c r="AZ8" s="111">
        <v>63389</v>
      </c>
      <c r="BA8" s="111">
        <v>61543</v>
      </c>
      <c r="BB8" s="111">
        <v>63409</v>
      </c>
      <c r="BC8" s="111">
        <v>67003</v>
      </c>
      <c r="BD8" s="111">
        <v>66892</v>
      </c>
      <c r="BE8" s="111">
        <v>65879</v>
      </c>
      <c r="BF8" s="111">
        <v>66574</v>
      </c>
      <c r="BG8" s="111">
        <v>70587</v>
      </c>
      <c r="BH8" s="111">
        <v>70322</v>
      </c>
      <c r="BI8" s="111">
        <v>69753</v>
      </c>
      <c r="BJ8" s="111">
        <v>70035.847999999998</v>
      </c>
      <c r="BK8" s="111">
        <v>73481.066999999995</v>
      </c>
      <c r="BL8" s="111">
        <v>72923.914000000004</v>
      </c>
      <c r="BM8" s="111">
        <v>72264.107999999993</v>
      </c>
      <c r="BN8" s="111">
        <v>72417.066831999997</v>
      </c>
    </row>
    <row r="9" spans="1:66" ht="15.75">
      <c r="A9" s="103" t="s">
        <v>74</v>
      </c>
      <c r="B9" s="17">
        <v>80.25</v>
      </c>
      <c r="C9" s="16">
        <v>80.91</v>
      </c>
      <c r="D9" s="16">
        <v>81.93</v>
      </c>
      <c r="E9" s="16">
        <v>83.35</v>
      </c>
      <c r="F9" s="16">
        <v>83.59</v>
      </c>
      <c r="G9" s="16">
        <v>85.17</v>
      </c>
      <c r="H9" s="16">
        <v>85.28</v>
      </c>
      <c r="I9" s="16">
        <v>85.76</v>
      </c>
      <c r="J9" s="16">
        <v>85.52</v>
      </c>
      <c r="K9" s="16">
        <v>85.97</v>
      </c>
      <c r="L9" s="16">
        <v>85.7</v>
      </c>
      <c r="M9" s="16">
        <v>85.94</v>
      </c>
      <c r="N9" s="16">
        <v>86.73</v>
      </c>
      <c r="O9" s="16">
        <v>87.21</v>
      </c>
      <c r="P9" s="16">
        <v>87.63</v>
      </c>
      <c r="Q9" s="16">
        <v>87.69</v>
      </c>
      <c r="R9" s="16">
        <v>88.14</v>
      </c>
      <c r="S9" s="16">
        <v>88.96</v>
      </c>
      <c r="T9" s="16">
        <v>90.45</v>
      </c>
      <c r="U9" s="16">
        <v>91.51</v>
      </c>
      <c r="V9" s="16">
        <v>92.03</v>
      </c>
      <c r="W9" s="16">
        <v>92.71</v>
      </c>
      <c r="X9" s="16">
        <v>93.55</v>
      </c>
      <c r="Y9" s="16">
        <v>94.36</v>
      </c>
      <c r="Z9" s="16">
        <v>95.36</v>
      </c>
      <c r="AA9" s="16">
        <v>95.86</v>
      </c>
      <c r="AB9" s="16">
        <v>96.67</v>
      </c>
      <c r="AC9" s="16">
        <v>97.22</v>
      </c>
      <c r="AD9" s="16">
        <v>98.39</v>
      </c>
      <c r="AE9" s="16">
        <v>98.68</v>
      </c>
      <c r="AF9" s="16">
        <v>98.77</v>
      </c>
      <c r="AG9" s="16">
        <v>99.54</v>
      </c>
      <c r="AH9" s="16">
        <v>99.6</v>
      </c>
      <c r="AI9" s="16">
        <v>100.37</v>
      </c>
      <c r="AJ9" s="16">
        <v>101.04</v>
      </c>
      <c r="AK9" s="16">
        <v>101.4</v>
      </c>
      <c r="AL9" s="16">
        <v>100.71</v>
      </c>
      <c r="AM9" s="16">
        <v>101.21</v>
      </c>
      <c r="AN9" s="16">
        <v>100.72</v>
      </c>
      <c r="AO9" s="16">
        <v>98.6</v>
      </c>
      <c r="AP9" s="16">
        <v>97.23</v>
      </c>
      <c r="AQ9" s="16">
        <v>97.1</v>
      </c>
      <c r="AR9" s="16">
        <v>97.42</v>
      </c>
      <c r="AS9" s="16">
        <v>98.36</v>
      </c>
      <c r="AT9" s="16">
        <v>98.78</v>
      </c>
      <c r="AU9" s="16">
        <v>99.74</v>
      </c>
      <c r="AV9" s="16">
        <v>100.41</v>
      </c>
      <c r="AW9" s="16">
        <v>101.05</v>
      </c>
      <c r="AX9" s="16">
        <v>100.66</v>
      </c>
      <c r="AY9" s="16">
        <v>101.39</v>
      </c>
      <c r="AZ9" s="16">
        <v>101.6</v>
      </c>
      <c r="BA9" s="16">
        <v>102.75</v>
      </c>
      <c r="BB9" s="16">
        <v>103.32</v>
      </c>
      <c r="BC9" s="16">
        <v>103.74</v>
      </c>
      <c r="BD9" s="16">
        <v>104.38</v>
      </c>
      <c r="BE9" s="16">
        <v>104.39</v>
      </c>
      <c r="BF9" s="16">
        <v>105.1</v>
      </c>
      <c r="BG9" s="16">
        <v>105.56</v>
      </c>
      <c r="BH9" s="16">
        <v>106.73</v>
      </c>
      <c r="BI9" s="16">
        <v>107.66</v>
      </c>
      <c r="BJ9" s="16">
        <v>107.08</v>
      </c>
      <c r="BK9" s="16">
        <v>108.29</v>
      </c>
      <c r="BL9" s="16">
        <v>109.61</v>
      </c>
      <c r="BM9" s="16">
        <v>110.22</v>
      </c>
      <c r="BN9" s="16">
        <v>110.01</v>
      </c>
    </row>
    <row r="10" spans="1:66" ht="15.75">
      <c r="A10" s="103" t="s">
        <v>75</v>
      </c>
      <c r="B10" s="17">
        <v>4.7300000000000004</v>
      </c>
      <c r="C10" s="16">
        <v>4.74</v>
      </c>
      <c r="D10" s="16">
        <v>5.09</v>
      </c>
      <c r="E10" s="16">
        <v>5.3</v>
      </c>
      <c r="F10" s="16">
        <v>5.67</v>
      </c>
      <c r="G10" s="16">
        <v>6.27</v>
      </c>
      <c r="H10" s="16">
        <v>6.52</v>
      </c>
      <c r="I10" s="16">
        <v>6.47</v>
      </c>
      <c r="J10" s="16">
        <v>5.59</v>
      </c>
      <c r="K10" s="16">
        <v>4.32</v>
      </c>
      <c r="L10" s="16">
        <v>3.49</v>
      </c>
      <c r="M10" s="16">
        <v>2.13</v>
      </c>
      <c r="N10" s="16">
        <v>1.73</v>
      </c>
      <c r="O10" s="16">
        <v>1.75</v>
      </c>
      <c r="P10" s="16">
        <v>1.74</v>
      </c>
      <c r="Q10" s="16">
        <v>1.44</v>
      </c>
      <c r="R10" s="16">
        <v>1.25</v>
      </c>
      <c r="S10" s="16">
        <v>1.24</v>
      </c>
      <c r="T10" s="16">
        <v>1.01</v>
      </c>
      <c r="U10" s="16">
        <v>0.99</v>
      </c>
      <c r="V10" s="16">
        <v>1</v>
      </c>
      <c r="W10" s="16">
        <v>1.01</v>
      </c>
      <c r="X10" s="16">
        <v>1.44</v>
      </c>
      <c r="Y10" s="16">
        <v>1.94</v>
      </c>
      <c r="Z10" s="16">
        <v>2.4700000000000002</v>
      </c>
      <c r="AA10" s="16">
        <v>2.94</v>
      </c>
      <c r="AB10" s="16">
        <v>3.46</v>
      </c>
      <c r="AC10" s="16">
        <v>3.97</v>
      </c>
      <c r="AD10" s="16">
        <v>4.45</v>
      </c>
      <c r="AE10" s="16">
        <v>4.9000000000000004</v>
      </c>
      <c r="AF10" s="16">
        <v>5.25</v>
      </c>
      <c r="AG10" s="16">
        <v>5.24</v>
      </c>
      <c r="AH10" s="16">
        <v>5.25</v>
      </c>
      <c r="AI10" s="16">
        <v>5.25</v>
      </c>
      <c r="AJ10" s="16">
        <v>5.07</v>
      </c>
      <c r="AK10" s="16">
        <v>4.49</v>
      </c>
      <c r="AL10" s="16">
        <v>3.17</v>
      </c>
      <c r="AM10" s="16">
        <v>2.08</v>
      </c>
      <c r="AN10" s="16">
        <v>1.94</v>
      </c>
      <c r="AO10" s="16">
        <v>0.5</v>
      </c>
      <c r="AP10" s="16">
        <v>0.18</v>
      </c>
      <c r="AQ10" s="16">
        <v>0.18</v>
      </c>
      <c r="AR10" s="16">
        <v>0.15</v>
      </c>
      <c r="AS10" s="16">
        <v>0.12</v>
      </c>
      <c r="AT10" s="16">
        <v>0.13</v>
      </c>
      <c r="AU10" s="16">
        <v>0.19</v>
      </c>
      <c r="AV10" s="16">
        <v>0.18</v>
      </c>
      <c r="AW10" s="16">
        <v>0.18</v>
      </c>
      <c r="AX10" s="16">
        <v>0.15</v>
      </c>
      <c r="AY10" s="16">
        <v>0.09</v>
      </c>
      <c r="AZ10" s="16">
        <v>0.08</v>
      </c>
      <c r="BA10" s="16">
        <v>7.0000000000000007E-2</v>
      </c>
      <c r="BB10" s="16">
        <v>0.1</v>
      </c>
      <c r="BC10" s="16">
        <v>0.15</v>
      </c>
      <c r="BD10" s="16">
        <v>0.14000000000000001</v>
      </c>
      <c r="BE10" s="16">
        <v>0.16</v>
      </c>
      <c r="BF10" s="16">
        <v>0.14000000000000001</v>
      </c>
      <c r="BG10" s="16">
        <v>0.11</v>
      </c>
      <c r="BH10" s="16">
        <v>0.08</v>
      </c>
      <c r="BI10" s="16">
        <v>0.08</v>
      </c>
      <c r="BJ10" s="16">
        <v>7.0000000000000007E-2</v>
      </c>
      <c r="BK10" s="16">
        <v>0.09</v>
      </c>
      <c r="BL10" s="16">
        <v>0.09</v>
      </c>
      <c r="BM10" s="16">
        <v>0.1</v>
      </c>
      <c r="BN10" s="16">
        <v>0.11</v>
      </c>
    </row>
    <row r="11" spans="1:66" ht="15.75">
      <c r="A11" s="103" t="s">
        <v>76</v>
      </c>
      <c r="B11" s="17">
        <v>1.66</v>
      </c>
      <c r="C11" s="16">
        <v>2.1</v>
      </c>
      <c r="D11" s="16">
        <v>2.34</v>
      </c>
      <c r="E11" s="16">
        <v>2.62</v>
      </c>
      <c r="F11" s="16">
        <v>3.24</v>
      </c>
      <c r="G11" s="16">
        <v>3.32</v>
      </c>
      <c r="H11" s="16">
        <v>3.5</v>
      </c>
      <c r="I11" s="16">
        <v>3.42</v>
      </c>
      <c r="J11" s="16">
        <v>3.39</v>
      </c>
      <c r="K11" s="16">
        <v>3.37</v>
      </c>
      <c r="L11" s="16">
        <v>2.69</v>
      </c>
      <c r="M11" s="16">
        <v>1.85</v>
      </c>
      <c r="N11" s="16">
        <v>1.25</v>
      </c>
      <c r="O11" s="16">
        <v>1.29</v>
      </c>
      <c r="P11" s="16">
        <v>1.59</v>
      </c>
      <c r="Q11" s="16">
        <v>2.2000000000000002</v>
      </c>
      <c r="R11" s="16">
        <v>2.86</v>
      </c>
      <c r="S11" s="16">
        <v>2.13</v>
      </c>
      <c r="T11" s="16">
        <v>2.19</v>
      </c>
      <c r="U11" s="16">
        <v>1.89</v>
      </c>
      <c r="V11" s="16">
        <v>1.78</v>
      </c>
      <c r="W11" s="16">
        <v>2.86</v>
      </c>
      <c r="X11" s="16">
        <v>2.72</v>
      </c>
      <c r="Y11" s="16">
        <v>3.32</v>
      </c>
      <c r="Z11" s="16">
        <v>3.04</v>
      </c>
      <c r="AA11" s="16">
        <v>2.94</v>
      </c>
      <c r="AB11" s="16">
        <v>3.83</v>
      </c>
      <c r="AC11" s="16">
        <v>3.73</v>
      </c>
      <c r="AD11" s="16">
        <v>3.64</v>
      </c>
      <c r="AE11" s="16">
        <v>4.01</v>
      </c>
      <c r="AF11" s="16">
        <v>3.33</v>
      </c>
      <c r="AG11" s="16">
        <v>1.93</v>
      </c>
      <c r="AH11" s="16">
        <v>2.42</v>
      </c>
      <c r="AI11" s="16">
        <v>2.65</v>
      </c>
      <c r="AJ11" s="16">
        <v>2.36</v>
      </c>
      <c r="AK11" s="16">
        <v>3.97</v>
      </c>
      <c r="AL11" s="16">
        <v>4.09</v>
      </c>
      <c r="AM11" s="16">
        <v>4.37</v>
      </c>
      <c r="AN11" s="16">
        <v>5.3</v>
      </c>
      <c r="AO11" s="16">
        <v>1.6</v>
      </c>
      <c r="AP11" s="16">
        <v>-0.04</v>
      </c>
      <c r="AQ11" s="16">
        <v>-1.1499999999999999</v>
      </c>
      <c r="AR11" s="16">
        <v>-1.62</v>
      </c>
      <c r="AS11" s="16">
        <v>1.44</v>
      </c>
      <c r="AT11" s="16">
        <v>2.36</v>
      </c>
      <c r="AU11" s="16">
        <v>1.76</v>
      </c>
      <c r="AV11" s="16">
        <v>1.17</v>
      </c>
      <c r="AW11" s="16">
        <v>1.27</v>
      </c>
      <c r="AX11" s="16">
        <v>2.14</v>
      </c>
      <c r="AY11" s="16">
        <v>3.43</v>
      </c>
      <c r="AZ11" s="16">
        <v>3.75</v>
      </c>
      <c r="BA11" s="16">
        <v>3.29</v>
      </c>
      <c r="BB11" s="16">
        <v>2.81</v>
      </c>
      <c r="BC11" s="16">
        <v>1.88</v>
      </c>
      <c r="BD11" s="16">
        <v>1.69</v>
      </c>
      <c r="BE11" s="16">
        <v>1.88</v>
      </c>
      <c r="BF11" s="16">
        <v>1.68</v>
      </c>
      <c r="BG11" s="16">
        <v>1.39</v>
      </c>
      <c r="BH11" s="16">
        <v>1.55</v>
      </c>
      <c r="BI11" s="16">
        <v>1.23</v>
      </c>
      <c r="BJ11" s="16">
        <v>1.4</v>
      </c>
      <c r="BK11" s="16">
        <v>2.0499999999999998</v>
      </c>
      <c r="BL11" s="16">
        <v>1.78</v>
      </c>
      <c r="BM11" s="16">
        <v>1.24</v>
      </c>
      <c r="BN11" s="16">
        <v>-0.06</v>
      </c>
    </row>
    <row r="12" spans="1:66" ht="15.75">
      <c r="A12" s="103" t="s">
        <v>77</v>
      </c>
      <c r="B12" s="17">
        <v>1904675</v>
      </c>
      <c r="C12" s="16">
        <v>1932875</v>
      </c>
      <c r="D12" s="16">
        <v>1954825</v>
      </c>
      <c r="E12" s="16">
        <v>1983525</v>
      </c>
      <c r="F12" s="16">
        <v>2013725</v>
      </c>
      <c r="G12" s="16">
        <v>2033050</v>
      </c>
      <c r="H12" s="16">
        <v>2052825</v>
      </c>
      <c r="I12" s="16">
        <v>2071100</v>
      </c>
      <c r="J12" s="16">
        <v>2079850</v>
      </c>
      <c r="K12" s="16">
        <v>2085200</v>
      </c>
      <c r="L12" s="16">
        <v>2092800</v>
      </c>
      <c r="M12" s="16">
        <v>2124775</v>
      </c>
      <c r="N12" s="16">
        <v>2131150</v>
      </c>
      <c r="O12" s="16">
        <v>2142025</v>
      </c>
      <c r="P12" s="16">
        <v>2157000</v>
      </c>
      <c r="Q12" s="16">
        <v>2168600</v>
      </c>
      <c r="R12" s="16">
        <v>2178125</v>
      </c>
      <c r="S12" s="16">
        <v>2202375</v>
      </c>
      <c r="T12" s="16">
        <v>2234850</v>
      </c>
      <c r="U12" s="16">
        <v>2252200</v>
      </c>
      <c r="V12" s="16">
        <v>2274100</v>
      </c>
      <c r="W12" s="16">
        <v>2288875</v>
      </c>
      <c r="X12" s="16">
        <v>2310750</v>
      </c>
      <c r="Y12" s="16">
        <v>2334450</v>
      </c>
      <c r="Z12" s="16">
        <v>2352300</v>
      </c>
      <c r="AA12" s="16">
        <v>2377875</v>
      </c>
      <c r="AB12" s="16">
        <v>2396300</v>
      </c>
      <c r="AC12" s="16">
        <v>2405325</v>
      </c>
      <c r="AD12" s="16">
        <v>2432300</v>
      </c>
      <c r="AE12" s="16">
        <v>2445250</v>
      </c>
      <c r="AF12" s="16">
        <v>2459525</v>
      </c>
      <c r="AG12" s="16">
        <v>2484600</v>
      </c>
      <c r="AH12" s="16">
        <v>2497675</v>
      </c>
      <c r="AI12" s="16">
        <v>2506150</v>
      </c>
      <c r="AJ12" s="16">
        <v>2517300</v>
      </c>
      <c r="AK12" s="16">
        <v>2520450</v>
      </c>
      <c r="AL12" s="16">
        <v>2515250</v>
      </c>
      <c r="AM12" s="16">
        <v>2519475</v>
      </c>
      <c r="AN12" s="16">
        <v>2501275</v>
      </c>
      <c r="AO12" s="16">
        <v>2471175</v>
      </c>
      <c r="AP12" s="16">
        <v>2462700</v>
      </c>
      <c r="AQ12" s="16">
        <v>2451600</v>
      </c>
      <c r="AR12" s="16">
        <v>2466475</v>
      </c>
      <c r="AS12" s="16">
        <v>2466200</v>
      </c>
      <c r="AT12" s="16">
        <v>2479425</v>
      </c>
      <c r="AU12" s="16">
        <v>2499600</v>
      </c>
      <c r="AV12" s="16">
        <v>2515775</v>
      </c>
      <c r="AW12" s="16">
        <v>2541525</v>
      </c>
      <c r="AX12" s="16">
        <v>2554275</v>
      </c>
      <c r="AY12" s="16">
        <v>2559425</v>
      </c>
      <c r="AZ12" s="16">
        <v>2570550</v>
      </c>
      <c r="BA12" s="16">
        <v>2579200</v>
      </c>
      <c r="BB12" s="16">
        <v>2596900</v>
      </c>
      <c r="BC12" s="16">
        <v>2605050</v>
      </c>
      <c r="BD12" s="16">
        <v>2617600</v>
      </c>
      <c r="BE12" s="16">
        <v>2630150</v>
      </c>
      <c r="BF12" s="16">
        <v>2653425</v>
      </c>
      <c r="BG12" s="16">
        <v>2665100</v>
      </c>
      <c r="BH12" s="16">
        <v>2678325</v>
      </c>
      <c r="BI12" s="16">
        <v>2702850</v>
      </c>
      <c r="BJ12" s="16">
        <v>2711075</v>
      </c>
      <c r="BK12" s="16">
        <v>2728150</v>
      </c>
      <c r="BL12" s="16">
        <v>2749875</v>
      </c>
      <c r="BM12" s="16">
        <v>2779900</v>
      </c>
      <c r="BN12" s="16">
        <v>2793275</v>
      </c>
    </row>
    <row r="13" spans="1:66" ht="15.75">
      <c r="A13" s="109" t="s">
        <v>124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</row>
    <row r="14" spans="1:66" ht="15.75">
      <c r="A14" s="109" t="s">
        <v>125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</row>
    <row r="15" spans="1:66" ht="15.75">
      <c r="A15" s="104" t="s">
        <v>126</v>
      </c>
      <c r="B15" s="72">
        <v>278103</v>
      </c>
      <c r="C15" s="72">
        <v>278864</v>
      </c>
      <c r="D15" s="72">
        <v>279751</v>
      </c>
      <c r="E15" s="72">
        <v>280592</v>
      </c>
      <c r="F15" s="72">
        <v>281304</v>
      </c>
      <c r="G15" s="72">
        <v>282002</v>
      </c>
      <c r="H15" s="72">
        <v>282769</v>
      </c>
      <c r="I15" s="72">
        <v>283518</v>
      </c>
      <c r="J15" s="72">
        <v>284169</v>
      </c>
      <c r="K15" s="72">
        <v>284838</v>
      </c>
      <c r="L15" s="72">
        <v>285584</v>
      </c>
      <c r="M15" s="72">
        <v>286311</v>
      </c>
      <c r="N15" s="72">
        <v>286935</v>
      </c>
      <c r="O15" s="72">
        <v>287574</v>
      </c>
      <c r="P15" s="72">
        <v>288303</v>
      </c>
      <c r="Q15" s="72">
        <v>289007</v>
      </c>
      <c r="R15" s="72">
        <v>289609</v>
      </c>
      <c r="S15" s="72">
        <v>290253</v>
      </c>
      <c r="T15" s="72">
        <v>290974</v>
      </c>
      <c r="U15" s="72">
        <v>291669</v>
      </c>
      <c r="V15" s="72">
        <v>292237</v>
      </c>
      <c r="W15" s="72">
        <v>292875</v>
      </c>
      <c r="X15" s="72">
        <v>293603</v>
      </c>
      <c r="Y15" s="72">
        <v>294334</v>
      </c>
      <c r="Z15" s="72">
        <v>294957</v>
      </c>
      <c r="AA15" s="72">
        <v>295588</v>
      </c>
      <c r="AB15" s="72">
        <v>296340</v>
      </c>
      <c r="AC15" s="72">
        <v>297086</v>
      </c>
      <c r="AD15" s="72">
        <v>297736</v>
      </c>
      <c r="AE15" s="72">
        <v>298408</v>
      </c>
      <c r="AF15" s="72">
        <v>299180</v>
      </c>
      <c r="AG15" s="72">
        <v>299946</v>
      </c>
      <c r="AH15" s="72">
        <v>300609</v>
      </c>
      <c r="AI15" s="72">
        <v>301284</v>
      </c>
      <c r="AJ15" s="72">
        <v>302062</v>
      </c>
      <c r="AK15" s="72">
        <v>302829</v>
      </c>
      <c r="AL15" s="72">
        <v>303494</v>
      </c>
      <c r="AM15" s="72">
        <v>304160</v>
      </c>
      <c r="AN15" s="72">
        <v>304902</v>
      </c>
      <c r="AO15" s="72">
        <v>305616</v>
      </c>
      <c r="AP15" s="72">
        <v>306237</v>
      </c>
      <c r="AQ15" s="72">
        <v>306866</v>
      </c>
      <c r="AR15" s="72">
        <v>307573</v>
      </c>
      <c r="AS15" s="72">
        <v>308285</v>
      </c>
      <c r="AT15" s="72">
        <v>308900</v>
      </c>
      <c r="AU15" s="72">
        <v>309457</v>
      </c>
      <c r="AV15" s="72">
        <v>310067</v>
      </c>
      <c r="AW15" s="72">
        <v>310680</v>
      </c>
      <c r="AX15" s="72">
        <v>311191</v>
      </c>
      <c r="AY15" s="72">
        <v>311708</v>
      </c>
      <c r="AZ15" s="72">
        <v>312321</v>
      </c>
      <c r="BA15" s="72">
        <v>312915</v>
      </c>
      <c r="BB15" s="72">
        <v>313407</v>
      </c>
      <c r="BC15" s="72">
        <v>313920</v>
      </c>
      <c r="BD15" s="72">
        <v>314532</v>
      </c>
      <c r="BE15" s="72">
        <v>315125</v>
      </c>
      <c r="BF15" s="72">
        <v>315620</v>
      </c>
      <c r="BG15" s="72">
        <v>316140</v>
      </c>
      <c r="BH15" s="72">
        <v>316754</v>
      </c>
      <c r="BI15" s="72">
        <v>317765</v>
      </c>
      <c r="BJ15" s="72">
        <v>318288</v>
      </c>
      <c r="BK15" s="72">
        <v>318833</v>
      </c>
      <c r="BL15" s="72">
        <v>319470</v>
      </c>
      <c r="BM15" s="72">
        <v>320100</v>
      </c>
      <c r="BN15" s="72">
        <v>320623</v>
      </c>
    </row>
    <row r="16" spans="1:66" ht="15.75">
      <c r="A16" s="105" t="s">
        <v>127</v>
      </c>
      <c r="B16" s="110" t="s">
        <v>128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</row>
    <row r="17" spans="1:66" s="4" customFormat="1">
      <c r="A17" s="108" t="s">
        <v>130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</row>
    <row r="18" spans="1:66" s="4" customFormat="1">
      <c r="A18" s="108" t="s">
        <v>129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</row>
    <row r="19" spans="1:66" s="4" customFormat="1">
      <c r="A19" s="111" t="s">
        <v>149</v>
      </c>
      <c r="B19" s="77"/>
      <c r="C19" s="77"/>
      <c r="D19" s="77"/>
      <c r="E19" s="77"/>
      <c r="F19" s="111">
        <v>54674.835965365601</v>
      </c>
      <c r="G19" s="111">
        <v>58255.510050814402</v>
      </c>
      <c r="H19" s="111">
        <v>54621.737448009102</v>
      </c>
      <c r="I19" s="111">
        <v>54654.5889838863</v>
      </c>
      <c r="J19" s="111">
        <v>51760.439166522003</v>
      </c>
      <c r="K19" s="111">
        <v>58431.038928540802</v>
      </c>
      <c r="L19" s="111">
        <v>56119.670620957397</v>
      </c>
      <c r="M19" s="111">
        <v>57268.385544972698</v>
      </c>
      <c r="N19" s="111">
        <v>55137.768973312697</v>
      </c>
      <c r="O19" s="111">
        <v>62307.210810366603</v>
      </c>
      <c r="P19" s="111">
        <v>58404.395188676499</v>
      </c>
      <c r="Q19" s="111">
        <v>59923.660783615698</v>
      </c>
      <c r="R19" s="111">
        <v>58249.247864537501</v>
      </c>
      <c r="S19" s="111">
        <v>65202.449025907197</v>
      </c>
      <c r="T19" s="111">
        <v>60551.720320275002</v>
      </c>
      <c r="U19" s="111">
        <v>61589.213148130497</v>
      </c>
      <c r="V19" s="111">
        <v>60913.815574515</v>
      </c>
      <c r="W19" s="111">
        <v>67639.712867290902</v>
      </c>
      <c r="X19" s="111">
        <v>63145.752850670098</v>
      </c>
      <c r="Y19" s="111">
        <v>66070.504940596802</v>
      </c>
      <c r="Z19" s="111">
        <v>64340.889412765799</v>
      </c>
      <c r="AA19" s="111">
        <v>71310.367619886703</v>
      </c>
      <c r="AB19" s="111">
        <v>67229.826186852093</v>
      </c>
      <c r="AC19" s="111">
        <v>71090.070667286403</v>
      </c>
      <c r="AD19" s="111">
        <v>69670.764068816206</v>
      </c>
      <c r="AE19" s="111">
        <v>75823.935493798606</v>
      </c>
      <c r="AF19" s="111">
        <v>72806.269064419306</v>
      </c>
      <c r="AG19" s="111">
        <v>76296.862183394507</v>
      </c>
      <c r="AH19" s="111">
        <v>73353.8223477219</v>
      </c>
      <c r="AI19" s="111">
        <v>80625.630687436598</v>
      </c>
      <c r="AJ19" s="111">
        <v>80689.081253260199</v>
      </c>
      <c r="AK19" s="111">
        <v>85024.4647115814</v>
      </c>
      <c r="AL19" s="111">
        <v>80813.100588584406</v>
      </c>
      <c r="AM19" s="111">
        <v>89146.442872664702</v>
      </c>
      <c r="AN19" s="111">
        <v>88439.838446769994</v>
      </c>
      <c r="AO19" s="111">
        <v>90523.621767662698</v>
      </c>
      <c r="AP19" s="111">
        <v>82894.933264843596</v>
      </c>
      <c r="AQ19" s="111">
        <v>88427.178875734506</v>
      </c>
      <c r="AR19" s="111">
        <v>88282.9842511897</v>
      </c>
      <c r="AS19" s="111">
        <v>92978.920425870005</v>
      </c>
      <c r="AT19" s="111">
        <v>87418.207066118397</v>
      </c>
      <c r="AU19" s="111">
        <v>96887.261514041398</v>
      </c>
      <c r="AV19" s="111">
        <v>96918.823207164896</v>
      </c>
      <c r="AW19" s="111">
        <v>101155.707814191</v>
      </c>
      <c r="AX19" s="111">
        <v>94996.282066379106</v>
      </c>
      <c r="AY19" s="111">
        <v>102176.041850792</v>
      </c>
      <c r="AZ19" s="111">
        <v>102605.532138336</v>
      </c>
      <c r="BA19" s="111">
        <v>107274.127070036</v>
      </c>
      <c r="BB19" s="111">
        <v>100668.839988653</v>
      </c>
      <c r="BC19" s="111">
        <v>107960.878591478</v>
      </c>
      <c r="BD19" s="111">
        <v>109624.76297183501</v>
      </c>
      <c r="BE19" s="111">
        <v>113018.504355215</v>
      </c>
      <c r="BF19" s="111">
        <v>105089.685048199</v>
      </c>
      <c r="BG19" s="111">
        <v>114648.754313565</v>
      </c>
      <c r="BH19" s="111">
        <v>115276.173290012</v>
      </c>
      <c r="BI19" s="111">
        <v>121144.41218798701</v>
      </c>
      <c r="BJ19" s="111">
        <v>110554.40762939199</v>
      </c>
      <c r="BK19" s="111">
        <v>116786.530965182</v>
      </c>
      <c r="BL19" s="111">
        <v>117233.23448337401</v>
      </c>
      <c r="BM19" s="111">
        <v>122269.808235032</v>
      </c>
      <c r="BN19" s="111">
        <v>112508.848387109</v>
      </c>
    </row>
    <row r="20" spans="1:66" s="4" customFormat="1">
      <c r="A20" s="106" t="s">
        <v>131</v>
      </c>
      <c r="B20" s="72">
        <v>2966175</v>
      </c>
      <c r="C20" s="72">
        <v>2990625</v>
      </c>
      <c r="D20" s="72">
        <v>3028275</v>
      </c>
      <c r="E20" s="72">
        <v>3080825</v>
      </c>
      <c r="F20" s="72">
        <v>3089775</v>
      </c>
      <c r="G20" s="72">
        <v>3148125</v>
      </c>
      <c r="H20" s="72">
        <v>3151925</v>
      </c>
      <c r="I20" s="72">
        <v>3169825</v>
      </c>
      <c r="J20" s="72">
        <v>3160825</v>
      </c>
      <c r="K20" s="72">
        <v>3177575</v>
      </c>
      <c r="L20" s="72">
        <v>3167525</v>
      </c>
      <c r="M20" s="72">
        <v>3176325</v>
      </c>
      <c r="N20" s="72">
        <v>3205575</v>
      </c>
      <c r="O20" s="72">
        <v>3223250</v>
      </c>
      <c r="P20" s="72">
        <v>3238950</v>
      </c>
      <c r="Q20" s="72">
        <v>3241000</v>
      </c>
      <c r="R20" s="72">
        <v>3257800</v>
      </c>
      <c r="S20" s="72">
        <v>3288025</v>
      </c>
      <c r="T20" s="72">
        <v>3343100</v>
      </c>
      <c r="U20" s="72">
        <v>3382175</v>
      </c>
      <c r="V20" s="72">
        <v>3401625</v>
      </c>
      <c r="W20" s="72">
        <v>3426550</v>
      </c>
      <c r="X20" s="72">
        <v>3457700</v>
      </c>
      <c r="Y20" s="72">
        <v>3487600</v>
      </c>
      <c r="Z20" s="72">
        <v>3524775</v>
      </c>
      <c r="AA20" s="72">
        <v>3543175</v>
      </c>
      <c r="AB20" s="72">
        <v>3572950</v>
      </c>
      <c r="AC20" s="72">
        <v>3593350</v>
      </c>
      <c r="AD20" s="72">
        <v>3636525</v>
      </c>
      <c r="AE20" s="72">
        <v>3647400</v>
      </c>
      <c r="AF20" s="72">
        <v>3650650</v>
      </c>
      <c r="AG20" s="72">
        <v>3679225</v>
      </c>
      <c r="AH20" s="72">
        <v>3681500</v>
      </c>
      <c r="AI20" s="72">
        <v>3709675</v>
      </c>
      <c r="AJ20" s="72">
        <v>3734625</v>
      </c>
      <c r="AK20" s="72">
        <v>3747950</v>
      </c>
      <c r="AL20" s="72">
        <v>3722375</v>
      </c>
      <c r="AM20" s="72">
        <v>3740850</v>
      </c>
      <c r="AN20" s="72">
        <v>3722900</v>
      </c>
      <c r="AO20" s="72">
        <v>3644250</v>
      </c>
      <c r="AP20" s="72">
        <v>3593750</v>
      </c>
      <c r="AQ20" s="72">
        <v>3588900</v>
      </c>
      <c r="AR20" s="72">
        <v>3600625</v>
      </c>
      <c r="AS20" s="72">
        <v>3635475</v>
      </c>
      <c r="AT20" s="72">
        <v>3651200</v>
      </c>
      <c r="AU20" s="72">
        <v>3686475</v>
      </c>
      <c r="AV20" s="72">
        <v>3711375</v>
      </c>
      <c r="AW20" s="72">
        <v>3734750</v>
      </c>
      <c r="AX20" s="72">
        <v>3720325</v>
      </c>
      <c r="AY20" s="72">
        <v>3747400</v>
      </c>
      <c r="AZ20" s="72">
        <v>3755275</v>
      </c>
      <c r="BA20" s="72">
        <v>3797575</v>
      </c>
      <c r="BB20" s="72">
        <v>3818750</v>
      </c>
      <c r="BC20" s="72">
        <v>3834175</v>
      </c>
      <c r="BD20" s="72">
        <v>3857825</v>
      </c>
      <c r="BE20" s="72">
        <v>3858425</v>
      </c>
      <c r="BF20" s="72">
        <v>3884600</v>
      </c>
      <c r="BG20" s="72">
        <v>3901650</v>
      </c>
      <c r="BH20" s="72">
        <v>3944975</v>
      </c>
      <c r="BI20" s="72">
        <v>3979050</v>
      </c>
      <c r="BJ20" s="72">
        <v>3957925</v>
      </c>
      <c r="BK20" s="72">
        <v>4002600</v>
      </c>
      <c r="BL20" s="72">
        <v>4051400</v>
      </c>
      <c r="BM20" s="72">
        <v>4073675</v>
      </c>
      <c r="BN20" s="72">
        <v>4076200</v>
      </c>
    </row>
    <row r="21" spans="1:66" ht="15.75">
      <c r="A21" s="71" t="s">
        <v>139</v>
      </c>
      <c r="B21" s="70">
        <v>9285.7199999999993</v>
      </c>
      <c r="C21" s="70">
        <v>9185.4699999999993</v>
      </c>
      <c r="D21" s="70">
        <v>8986.31</v>
      </c>
      <c r="E21" s="70">
        <v>8783.32</v>
      </c>
      <c r="F21" s="70">
        <v>9093.32</v>
      </c>
      <c r="G21" s="70">
        <v>8995.3799999999992</v>
      </c>
      <c r="H21" s="70">
        <v>8937.99</v>
      </c>
      <c r="I21" s="70">
        <v>8424.16</v>
      </c>
      <c r="J21" s="70">
        <v>8275.23</v>
      </c>
      <c r="K21" s="70">
        <v>8485.7000000000007</v>
      </c>
      <c r="L21" s="70">
        <v>8730.9</v>
      </c>
      <c r="M21" s="70">
        <v>8720.89</v>
      </c>
      <c r="N21" s="70">
        <v>8676.89</v>
      </c>
      <c r="O21" s="70">
        <v>8998.2999999999993</v>
      </c>
      <c r="P21" s="70">
        <v>9649.1</v>
      </c>
      <c r="Q21" s="70">
        <v>9392.09</v>
      </c>
      <c r="R21" s="70">
        <v>10151.799999999999</v>
      </c>
      <c r="S21" s="70">
        <v>9705.6299999999992</v>
      </c>
      <c r="T21" s="70">
        <v>9403.75</v>
      </c>
      <c r="U21" s="70">
        <v>9834.7900000000009</v>
      </c>
      <c r="V21" s="70">
        <v>10008.700000000001</v>
      </c>
      <c r="W21" s="70">
        <v>10497.9</v>
      </c>
      <c r="X21" s="70">
        <v>10797.8</v>
      </c>
      <c r="Y21" s="70">
        <v>12237</v>
      </c>
      <c r="Z21" s="70">
        <v>13174.9</v>
      </c>
      <c r="AA21" s="70">
        <v>13436.5</v>
      </c>
      <c r="AB21" s="70">
        <v>13265.1</v>
      </c>
      <c r="AC21" s="70">
        <v>13655.2</v>
      </c>
      <c r="AD21" s="70">
        <v>13948.2</v>
      </c>
      <c r="AE21" s="70">
        <v>13885.6</v>
      </c>
      <c r="AF21" s="70">
        <v>14664.2</v>
      </c>
      <c r="AG21" s="70">
        <v>16792</v>
      </c>
      <c r="AH21" s="70">
        <v>17864.3</v>
      </c>
      <c r="AI21" s="70">
        <v>21065.1</v>
      </c>
      <c r="AJ21" s="70">
        <v>23929.9</v>
      </c>
      <c r="AK21" s="70">
        <v>26918.1</v>
      </c>
      <c r="AL21" s="70">
        <v>32708.2</v>
      </c>
      <c r="AM21" s="70">
        <v>34706.699999999997</v>
      </c>
      <c r="AN21" s="70">
        <v>33848.400000000001</v>
      </c>
      <c r="AO21" s="70">
        <v>30331.599999999999</v>
      </c>
      <c r="AP21" s="70">
        <v>30042.799999999999</v>
      </c>
      <c r="AQ21" s="70">
        <v>29885.3</v>
      </c>
      <c r="AR21" s="70">
        <v>31148</v>
      </c>
      <c r="AS21" s="70">
        <v>32073.8</v>
      </c>
      <c r="AT21" s="70">
        <v>34169.199999999997</v>
      </c>
      <c r="AU21" s="70">
        <v>34125.199999999997</v>
      </c>
      <c r="AV21" s="70">
        <v>41154.300000000003</v>
      </c>
      <c r="AW21" s="70">
        <v>42708</v>
      </c>
      <c r="AX21" s="70">
        <v>44728.5</v>
      </c>
      <c r="AY21" s="70">
        <v>45673.4</v>
      </c>
      <c r="AZ21" s="70">
        <v>46438.400000000001</v>
      </c>
      <c r="BA21" s="70">
        <v>47266.2</v>
      </c>
      <c r="BB21" s="70">
        <v>54110.5</v>
      </c>
      <c r="BC21" s="70">
        <v>55650.5</v>
      </c>
      <c r="BD21" s="70">
        <v>59354.1</v>
      </c>
      <c r="BE21" s="70">
        <v>62360.3</v>
      </c>
      <c r="BF21" s="70">
        <v>66321.5</v>
      </c>
      <c r="BG21" s="70">
        <v>65499.4</v>
      </c>
      <c r="BH21" s="70">
        <v>65508.1</v>
      </c>
      <c r="BI21" s="70">
        <v>64483.3</v>
      </c>
      <c r="BJ21" s="70">
        <v>63695.6</v>
      </c>
      <c r="BK21" s="70">
        <v>63348.6</v>
      </c>
      <c r="BL21" s="70">
        <v>63329</v>
      </c>
      <c r="BM21" s="70">
        <v>61241.8</v>
      </c>
      <c r="BN21" s="70">
        <v>60223.7</v>
      </c>
    </row>
    <row r="22" spans="1:66">
      <c r="A22" s="118" t="s">
        <v>157</v>
      </c>
      <c r="B22" s="40"/>
      <c r="C22" s="40"/>
      <c r="D22" s="40"/>
      <c r="E22" s="40"/>
      <c r="F22" s="119">
        <f>F8/F19</f>
        <v>0.639080417428604</v>
      </c>
      <c r="G22" s="119">
        <f t="shared" ref="G22:BM22" si="0">G8/G19</f>
        <v>0.60700349408818799</v>
      </c>
      <c r="H22" s="119">
        <f t="shared" si="0"/>
        <v>0.6620242011763473</v>
      </c>
      <c r="I22" s="119">
        <f t="shared" si="0"/>
        <v>0.67198699028960951</v>
      </c>
      <c r="J22" s="119">
        <f t="shared" si="0"/>
        <v>0.68324725622242688</v>
      </c>
      <c r="K22" s="119">
        <f t="shared" si="0"/>
        <v>0.61763125901159033</v>
      </c>
      <c r="L22" s="119">
        <f t="shared" si="0"/>
        <v>0.65368164222976621</v>
      </c>
      <c r="M22" s="119">
        <f t="shared" si="0"/>
        <v>0.63718554346637102</v>
      </c>
      <c r="N22" s="119">
        <f t="shared" si="0"/>
        <v>0.67405967056255456</v>
      </c>
      <c r="O22" s="119">
        <f t="shared" si="0"/>
        <v>0.60497611871466173</v>
      </c>
      <c r="P22" s="119">
        <f t="shared" si="0"/>
        <v>0.65887415747835298</v>
      </c>
      <c r="Q22" s="119">
        <f t="shared" si="0"/>
        <v>0.63968609180518576</v>
      </c>
      <c r="R22" s="119">
        <f t="shared" si="0"/>
        <v>0.64413787667599798</v>
      </c>
      <c r="S22" s="119">
        <f t="shared" si="0"/>
        <v>0.59554317443602223</v>
      </c>
      <c r="T22" s="119">
        <f t="shared" si="0"/>
        <v>0.65472568918905072</v>
      </c>
      <c r="U22" s="119">
        <f t="shared" si="0"/>
        <v>0.64119690529923934</v>
      </c>
      <c r="V22" s="119">
        <f t="shared" si="0"/>
        <v>0.64479875624411542</v>
      </c>
      <c r="W22" s="119">
        <f t="shared" si="0"/>
        <v>0.59216469985112352</v>
      </c>
      <c r="X22" s="119">
        <f t="shared" si="0"/>
        <v>0.64709997837574085</v>
      </c>
      <c r="Y22" s="119">
        <f t="shared" si="0"/>
        <v>0.61413760866043088</v>
      </c>
      <c r="Z22" s="119">
        <f t="shared" si="0"/>
        <v>0.63102983708462845</v>
      </c>
      <c r="AA22" s="119">
        <f t="shared" si="0"/>
        <v>0.57983010064860041</v>
      </c>
      <c r="AB22" s="119">
        <f t="shared" si="0"/>
        <v>0.63083752882708921</v>
      </c>
      <c r="AC22" s="119">
        <f t="shared" si="0"/>
        <v>0.5949351799692143</v>
      </c>
      <c r="AD22" s="119">
        <f t="shared" si="0"/>
        <v>0.6163247287550323</v>
      </c>
      <c r="AE22" s="119">
        <f t="shared" si="0"/>
        <v>0.57944005600223214</v>
      </c>
      <c r="AF22" s="119">
        <f t="shared" si="0"/>
        <v>0.61944774381667878</v>
      </c>
      <c r="AG22" s="119">
        <f t="shared" si="0"/>
        <v>0.59020881603740072</v>
      </c>
      <c r="AH22" s="119">
        <f t="shared" si="0"/>
        <v>0.62956501136486742</v>
      </c>
      <c r="AI22" s="119">
        <f t="shared" si="0"/>
        <v>0.59412868577367017</v>
      </c>
      <c r="AJ22" s="119">
        <f t="shared" si="0"/>
        <v>0.60575730000674799</v>
      </c>
      <c r="AK22" s="119">
        <f t="shared" si="0"/>
        <v>0.58047998499515663</v>
      </c>
      <c r="AL22" s="119">
        <f t="shared" si="0"/>
        <v>0.62088943048285694</v>
      </c>
      <c r="AM22" s="119">
        <f t="shared" si="0"/>
        <v>0.60239083321255582</v>
      </c>
      <c r="AN22" s="119">
        <f t="shared" si="0"/>
        <v>0.60702281848142259</v>
      </c>
      <c r="AO22" s="119">
        <f t="shared" si="0"/>
        <v>0.57239203412550177</v>
      </c>
      <c r="AP22" s="119">
        <f t="shared" si="0"/>
        <v>0.62495978897146109</v>
      </c>
      <c r="AQ22" s="119">
        <f t="shared" si="0"/>
        <v>0.61231174270626931</v>
      </c>
      <c r="AR22" s="119">
        <f t="shared" si="0"/>
        <v>0.62537532536181784</v>
      </c>
      <c r="AS22" s="119">
        <f t="shared" si="0"/>
        <v>0.58204590623470465</v>
      </c>
      <c r="AT22" s="119">
        <f t="shared" si="0"/>
        <v>0.63079536689985904</v>
      </c>
      <c r="AU22" s="119">
        <f t="shared" si="0"/>
        <v>0.60921321417930463</v>
      </c>
      <c r="AV22" s="119">
        <f t="shared" si="0"/>
        <v>0.6278243790675917</v>
      </c>
      <c r="AW22" s="119">
        <f t="shared" si="0"/>
        <v>0.58340751377472799</v>
      </c>
      <c r="AX22" s="119">
        <f t="shared" si="0"/>
        <v>0.62775088353805741</v>
      </c>
      <c r="AY22" s="119">
        <f t="shared" si="0"/>
        <v>0.62127088552420717</v>
      </c>
      <c r="AZ22" s="119">
        <f t="shared" si="0"/>
        <v>0.61779319963505441</v>
      </c>
      <c r="BA22" s="119">
        <f t="shared" si="0"/>
        <v>0.57369844603648423</v>
      </c>
      <c r="BB22" s="119">
        <f t="shared" si="0"/>
        <v>0.62987712987600952</v>
      </c>
      <c r="BC22" s="119">
        <f t="shared" si="0"/>
        <v>0.62062295966984604</v>
      </c>
      <c r="BD22" s="119">
        <f t="shared" si="0"/>
        <v>0.61019060097932443</v>
      </c>
      <c r="BE22" s="119">
        <f t="shared" si="0"/>
        <v>0.58290454625858046</v>
      </c>
      <c r="BF22" s="119">
        <f t="shared" si="0"/>
        <v>0.63349699801142312</v>
      </c>
      <c r="BG22" s="119">
        <f t="shared" si="0"/>
        <v>0.61568047923960989</v>
      </c>
      <c r="BH22" s="119">
        <f t="shared" si="0"/>
        <v>0.61003065935476353</v>
      </c>
      <c r="BI22" s="119">
        <f t="shared" si="0"/>
        <v>0.57578388255960256</v>
      </c>
      <c r="BJ22" s="119">
        <f t="shared" si="0"/>
        <v>0.6334966601673534</v>
      </c>
      <c r="BK22" s="119">
        <f t="shared" si="0"/>
        <v>0.62919128081565479</v>
      </c>
      <c r="BL22" s="119">
        <f t="shared" si="0"/>
        <v>0.62204130357200083</v>
      </c>
      <c r="BM22" s="119">
        <f t="shared" si="0"/>
        <v>0.59102168428277058</v>
      </c>
      <c r="BN22" s="120">
        <f>AVERAGE(F22:BM22)</f>
        <v>0.6188117742917586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70"/>
  <sheetViews>
    <sheetView workbookViewId="0">
      <selection sqref="A1:CB65"/>
    </sheetView>
  </sheetViews>
  <sheetFormatPr defaultRowHeight="15"/>
  <cols>
    <col min="1" max="1" width="7" customWidth="1"/>
    <col min="2" max="2" width="8" customWidth="1"/>
    <col min="3" max="4" width="6.140625" customWidth="1"/>
    <col min="5" max="5" width="7" customWidth="1"/>
    <col min="6" max="6" width="10.42578125" customWidth="1"/>
    <col min="7" max="7" width="9.42578125" bestFit="1" customWidth="1"/>
    <col min="8" max="8" width="6.85546875" customWidth="1"/>
    <col min="9" max="9" width="22.7109375" bestFit="1" customWidth="1"/>
    <col min="10" max="10" width="22.140625" customWidth="1"/>
    <col min="11" max="11" width="9" customWidth="1"/>
    <col min="12" max="12" width="11.42578125" bestFit="1" customWidth="1"/>
    <col min="13" max="13" width="8.85546875" customWidth="1"/>
    <col min="14" max="14" width="25.5703125" bestFit="1" customWidth="1"/>
    <col min="15" max="15" width="24.85546875" customWidth="1"/>
    <col min="16" max="16" width="16.42578125" customWidth="1"/>
    <col min="17" max="17" width="22.42578125" customWidth="1"/>
    <col min="18" max="18" width="18.5703125" customWidth="1"/>
    <col min="19" max="19" width="24.42578125" customWidth="1"/>
    <col min="20" max="20" width="28.42578125" customWidth="1"/>
    <col min="21" max="21" width="27.85546875" customWidth="1"/>
    <col min="22" max="22" width="26.140625" customWidth="1"/>
    <col min="23" max="23" width="30.140625" customWidth="1"/>
    <col min="24" max="24" width="29.42578125" customWidth="1"/>
    <col min="25" max="26" width="10.85546875" customWidth="1"/>
    <col min="27" max="27" width="11.5703125" customWidth="1"/>
    <col min="28" max="28" width="15.7109375" customWidth="1"/>
    <col min="29" max="29" width="9.42578125" customWidth="1"/>
    <col min="30" max="30" width="11.42578125" customWidth="1"/>
    <col min="31" max="31" width="6.85546875" customWidth="1"/>
    <col min="32" max="32" width="8.85546875" customWidth="1"/>
    <col min="33" max="33" width="11.7109375" bestFit="1" customWidth="1"/>
    <col min="34" max="34" width="10.42578125" customWidth="1"/>
    <col min="35" max="35" width="11.7109375" customWidth="1"/>
    <col min="36" max="36" width="10.42578125" customWidth="1"/>
    <col min="37" max="37" width="13.85546875" bestFit="1" customWidth="1"/>
    <col min="38" max="38" width="12" customWidth="1"/>
    <col min="39" max="39" width="13.85546875" customWidth="1"/>
    <col min="40" max="40" width="12" customWidth="1"/>
    <col min="41" max="41" width="15.28515625" customWidth="1"/>
    <col min="42" max="42" width="11.5703125" customWidth="1"/>
    <col min="43" max="43" width="19" customWidth="1"/>
    <col min="44" max="44" width="15.85546875" bestFit="1" customWidth="1"/>
    <col min="45" max="45" width="10.42578125" customWidth="1"/>
    <col min="46" max="46" width="16.85546875" customWidth="1"/>
    <col min="47" max="47" width="10.42578125" customWidth="1"/>
    <col min="48" max="48" width="16.85546875" customWidth="1"/>
    <col min="49" max="50" width="11" customWidth="1"/>
    <col min="51" max="51" width="25.7109375" customWidth="1"/>
    <col min="52" max="52" width="28.42578125" customWidth="1"/>
    <col min="53" max="53" width="12.28515625" bestFit="1" customWidth="1"/>
    <col min="54" max="55" width="16.85546875" customWidth="1"/>
    <col min="56" max="56" width="14.42578125" bestFit="1" customWidth="1"/>
    <col min="57" max="58" width="18.5703125" customWidth="1"/>
    <col min="59" max="59" width="17.7109375" customWidth="1"/>
    <col min="60" max="60" width="14" customWidth="1"/>
    <col min="61" max="61" width="18.42578125" customWidth="1"/>
    <col min="62" max="62" width="18.28515625" bestFit="1" customWidth="1"/>
    <col min="63" max="63" width="11" customWidth="1"/>
    <col min="64" max="64" width="19.28515625" customWidth="1"/>
    <col min="65" max="65" width="10.42578125" customWidth="1"/>
    <col min="66" max="66" width="19.28515625" customWidth="1"/>
    <col min="67" max="67" width="10.42578125" bestFit="1" customWidth="1"/>
    <col min="68" max="68" width="11" customWidth="1"/>
    <col min="69" max="69" width="28" bestFit="1" customWidth="1"/>
    <col min="70" max="70" width="25" customWidth="1"/>
    <col min="71" max="71" width="30.85546875" customWidth="1"/>
    <col min="72" max="72" width="11.28515625" bestFit="1" customWidth="1"/>
    <col min="73" max="73" width="32.42578125" customWidth="1"/>
    <col min="74" max="74" width="30.85546875" bestFit="1" customWidth="1"/>
    <col min="75" max="75" width="30.28515625" bestFit="1" customWidth="1"/>
    <col min="76" max="76" width="31.85546875" bestFit="1" customWidth="1"/>
    <col min="77" max="77" width="24.42578125" bestFit="1" customWidth="1"/>
    <col min="78" max="78" width="31.85546875" bestFit="1" customWidth="1"/>
    <col min="79" max="79" width="14" customWidth="1"/>
    <col min="80" max="80" width="18.140625" bestFit="1" customWidth="1"/>
    <col min="81" max="81" width="12" bestFit="1" customWidth="1"/>
  </cols>
  <sheetData>
    <row r="1" spans="1:81" ht="15.75">
      <c r="A1" s="55" t="s">
        <v>1</v>
      </c>
      <c r="B1" s="56" t="s">
        <v>0</v>
      </c>
      <c r="C1" s="57" t="s">
        <v>71</v>
      </c>
      <c r="D1" s="57" t="s">
        <v>70</v>
      </c>
      <c r="E1" s="57" t="s">
        <v>69</v>
      </c>
      <c r="F1" s="58" t="s">
        <v>87</v>
      </c>
      <c r="G1" s="57" t="s">
        <v>72</v>
      </c>
      <c r="H1" s="57" t="s">
        <v>73</v>
      </c>
      <c r="I1" s="107" t="s">
        <v>146</v>
      </c>
      <c r="J1" s="111" t="s">
        <v>148</v>
      </c>
      <c r="K1" s="57" t="s">
        <v>74</v>
      </c>
      <c r="L1" s="57" t="s">
        <v>75</v>
      </c>
      <c r="M1" s="57" t="s">
        <v>76</v>
      </c>
      <c r="N1" s="57" t="s">
        <v>77</v>
      </c>
      <c r="O1" s="91" t="s">
        <v>136</v>
      </c>
      <c r="P1" s="86" t="s">
        <v>124</v>
      </c>
      <c r="Q1" s="73" t="s">
        <v>125</v>
      </c>
      <c r="R1" s="82" t="s">
        <v>126</v>
      </c>
      <c r="S1" s="79" t="s">
        <v>127</v>
      </c>
      <c r="T1" s="111" t="s">
        <v>149</v>
      </c>
      <c r="U1" s="80" t="s">
        <v>132</v>
      </c>
      <c r="V1" s="78" t="s">
        <v>129</v>
      </c>
      <c r="W1" s="80" t="s">
        <v>131</v>
      </c>
      <c r="X1" s="80" t="s">
        <v>133</v>
      </c>
      <c r="Y1" s="95" t="s">
        <v>139</v>
      </c>
      <c r="Z1" s="95" t="s">
        <v>140</v>
      </c>
      <c r="AA1" s="101" t="s">
        <v>143</v>
      </c>
      <c r="AB1" s="96" t="s">
        <v>141</v>
      </c>
      <c r="AC1" s="59" t="s">
        <v>84</v>
      </c>
      <c r="AD1" s="59" t="s">
        <v>83</v>
      </c>
      <c r="AE1" s="59" t="s">
        <v>80</v>
      </c>
      <c r="AF1" s="59" t="s">
        <v>81</v>
      </c>
      <c r="AG1" s="59" t="s">
        <v>93</v>
      </c>
      <c r="AH1" s="59" t="s">
        <v>97</v>
      </c>
      <c r="AI1" s="59" t="s">
        <v>94</v>
      </c>
      <c r="AJ1" s="59" t="s">
        <v>98</v>
      </c>
      <c r="AK1" s="59" t="s">
        <v>95</v>
      </c>
      <c r="AL1" s="59" t="s">
        <v>99</v>
      </c>
      <c r="AM1" s="59" t="s">
        <v>96</v>
      </c>
      <c r="AN1" s="59" t="s">
        <v>100</v>
      </c>
      <c r="AO1" s="59" t="s">
        <v>101</v>
      </c>
      <c r="AP1" s="60" t="s">
        <v>150</v>
      </c>
      <c r="AQ1" s="59" t="s">
        <v>103</v>
      </c>
      <c r="AR1" s="59" t="s">
        <v>102</v>
      </c>
      <c r="AS1" s="59" t="s">
        <v>104</v>
      </c>
      <c r="AT1" s="59" t="s">
        <v>112</v>
      </c>
      <c r="AU1" s="59" t="s">
        <v>105</v>
      </c>
      <c r="AV1" s="59" t="s">
        <v>112</v>
      </c>
      <c r="AW1" s="59" t="s">
        <v>82</v>
      </c>
      <c r="AX1" s="59" t="s">
        <v>85</v>
      </c>
      <c r="AY1" s="61" t="s">
        <v>106</v>
      </c>
      <c r="AZ1" s="59" t="s">
        <v>120</v>
      </c>
      <c r="BA1" s="62" t="s">
        <v>107</v>
      </c>
      <c r="BB1" s="62" t="s">
        <v>112</v>
      </c>
      <c r="BC1" s="62" t="s">
        <v>113</v>
      </c>
      <c r="BD1" s="62" t="s">
        <v>108</v>
      </c>
      <c r="BE1" s="62" t="s">
        <v>114</v>
      </c>
      <c r="BF1" s="62" t="s">
        <v>115</v>
      </c>
      <c r="BG1" s="62" t="s">
        <v>109</v>
      </c>
      <c r="BH1" s="63" t="s">
        <v>151</v>
      </c>
      <c r="BI1" s="62" t="s">
        <v>111</v>
      </c>
      <c r="BJ1" s="62" t="s">
        <v>110</v>
      </c>
      <c r="BK1" s="62" t="s">
        <v>118</v>
      </c>
      <c r="BL1" s="62" t="s">
        <v>123</v>
      </c>
      <c r="BM1" s="62" t="s">
        <v>117</v>
      </c>
      <c r="BN1" s="62" t="s">
        <v>123</v>
      </c>
      <c r="BO1" s="62" t="s">
        <v>78</v>
      </c>
      <c r="BP1" s="58" t="s">
        <v>119</v>
      </c>
      <c r="BQ1" s="64" t="s">
        <v>121</v>
      </c>
      <c r="BR1" s="64" t="s">
        <v>152</v>
      </c>
      <c r="BS1" s="64" t="s">
        <v>153</v>
      </c>
      <c r="BT1" s="62" t="s">
        <v>79</v>
      </c>
      <c r="BU1" s="74" t="s">
        <v>138</v>
      </c>
      <c r="BV1" s="66" t="s">
        <v>122</v>
      </c>
      <c r="BW1" s="88" t="s">
        <v>135</v>
      </c>
      <c r="BX1" s="89" t="s">
        <v>134</v>
      </c>
      <c r="BY1" s="89" t="s">
        <v>137</v>
      </c>
      <c r="BZ1" s="89" t="s">
        <v>134</v>
      </c>
      <c r="CA1" s="98" t="s">
        <v>144</v>
      </c>
      <c r="CB1" s="98" t="s">
        <v>142</v>
      </c>
    </row>
    <row r="2" spans="1:81">
      <c r="A2" s="23" t="s">
        <v>2</v>
      </c>
      <c r="B2" s="70">
        <v>3.34</v>
      </c>
      <c r="C2" s="113"/>
      <c r="D2" s="113"/>
      <c r="E2" s="41"/>
      <c r="F2" s="41"/>
      <c r="G2" s="70">
        <v>22.26</v>
      </c>
      <c r="H2" s="70">
        <v>4.18</v>
      </c>
      <c r="I2" s="3">
        <v>1488486.5504999999</v>
      </c>
      <c r="J2" s="115"/>
      <c r="K2" s="54">
        <v>80.25</v>
      </c>
      <c r="L2" s="54">
        <v>4.7300000000000004</v>
      </c>
      <c r="M2" s="54">
        <v>1.66</v>
      </c>
      <c r="N2" s="54">
        <v>1904675</v>
      </c>
      <c r="O2" s="92">
        <f>N2/R2*1000</f>
        <v>6848.8114115993003</v>
      </c>
      <c r="R2" s="83">
        <v>278103</v>
      </c>
      <c r="S2" s="24" t="s">
        <v>128</v>
      </c>
      <c r="T2" s="77"/>
      <c r="U2" s="81" t="e">
        <f>T2/#REF!*1000</f>
        <v>#REF!</v>
      </c>
      <c r="W2" s="81">
        <v>2966175</v>
      </c>
      <c r="X2" s="87">
        <f>W2/R2*1000</f>
        <v>10665.74254862407</v>
      </c>
      <c r="Y2" s="70">
        <v>9285.7199999999993</v>
      </c>
      <c r="Z2" s="97">
        <f>Y2*B2</f>
        <v>31014.304799999998</v>
      </c>
      <c r="AA2" s="97" t="e">
        <f>Z2/#REF!*1000</f>
        <v>#REF!</v>
      </c>
      <c r="AB2" s="97">
        <f>Z2/AH2</f>
        <v>414.70219491543122</v>
      </c>
      <c r="AC2" s="25">
        <f>G2/4</f>
        <v>5.5650000000000004</v>
      </c>
      <c r="AD2" s="25">
        <f>L2/4</f>
        <v>1.1825000000000001</v>
      </c>
      <c r="AE2" s="25">
        <f>H2/4</f>
        <v>1.0449999999999999</v>
      </c>
      <c r="AF2" s="25">
        <f>M2/4</f>
        <v>0.41499999999999998</v>
      </c>
      <c r="AG2" s="25">
        <f>(1+H2/4/100)*100</f>
        <v>101.045</v>
      </c>
      <c r="AH2" s="26">
        <f>(AG2/((1/4)*$AG$46+(1/4)*$AG$47+(1/4)*$AG$48+(1/4)*$AG$49))*100</f>
        <v>74.786931876077091</v>
      </c>
      <c r="AI2" s="25">
        <f>(1+H2/100)*100</f>
        <v>104.18</v>
      </c>
      <c r="AJ2" s="26">
        <f>(AI2/((1/4)*$AI$46+(1/4)*$AI$47+(1/4)*$AI$48+(1/4)*$AI$49))*100</f>
        <v>31.764720593131141</v>
      </c>
      <c r="AK2" s="25">
        <f>(1+M2/4/100)*100</f>
        <v>100.41500000000001</v>
      </c>
      <c r="AL2" s="26">
        <f>(AK2/((1/4)*$AK$46+(1/4)*$AK$47+(1/4)*$AK$48+(1/4)*$AK$49))*100</f>
        <v>75.221427685547681</v>
      </c>
      <c r="AM2" s="26">
        <f>(1+M2/100)*100</f>
        <v>101.66</v>
      </c>
      <c r="AN2" s="26">
        <f>(AM2/((1/4)*$AM$46+(1/4)*$AM$47+(1/4)*$AM$48+(1/4)*$AM$49))*100</f>
        <v>32.440636311324582</v>
      </c>
      <c r="AO2" s="26">
        <f>(B2/((1/4)*$B$46+(1/4)*$B$47+(1/4)*$B$48+(1/4)*$B$49))*100</f>
        <v>118.86120996441282</v>
      </c>
      <c r="AP2" s="29">
        <f>(B2*AK2)/AG2</f>
        <v>3.3191756148250779</v>
      </c>
      <c r="AQ2" s="30">
        <f>((AO2/100)*(AK2/100))/(AG2/100)</f>
        <v>1.1812012864146186</v>
      </c>
      <c r="AR2" s="30">
        <f>(AO2*AK2)/AG2</f>
        <v>118.12012864146186</v>
      </c>
      <c r="AS2" s="30" t="e">
        <f>D2/C2</f>
        <v>#DIV/0!</v>
      </c>
      <c r="AT2" s="30" t="s">
        <v>116</v>
      </c>
      <c r="AU2" s="30" t="e">
        <f>D2/C2*100</f>
        <v>#DIV/0!</v>
      </c>
      <c r="AV2" s="30" t="s">
        <v>116</v>
      </c>
      <c r="AW2" s="30" t="e">
        <f>(D3/D2-1)*100</f>
        <v>#DIV/0!</v>
      </c>
      <c r="AX2" s="30" t="e">
        <f>(D3/D2-1)*4*100</f>
        <v>#DIV/0!</v>
      </c>
      <c r="AY2" s="26">
        <f>(I2/((1/4)*$I$46+(1/4)*$I$47+(1/4)*$I$48+(1/4)*$I$49))*100</f>
        <v>73.443969925730485</v>
      </c>
      <c r="AZ2" s="26">
        <f>(N2/((1/4)*$N$46+(1/4)*$N$47+(1/4)*$N$48+(1/4)*$N$49))*100</f>
        <v>75.911252375745107</v>
      </c>
      <c r="BA2" s="31">
        <f>LN(AH2)</f>
        <v>4.3146431621782151</v>
      </c>
      <c r="BB2" s="31" t="s">
        <v>116</v>
      </c>
      <c r="BC2" s="31" t="s">
        <v>116</v>
      </c>
      <c r="BD2" s="31">
        <f>LN(AL2)</f>
        <v>4.3204361329943177</v>
      </c>
      <c r="BE2" s="31" t="s">
        <v>116</v>
      </c>
      <c r="BF2" s="31" t="s">
        <v>116</v>
      </c>
      <c r="BG2" s="31">
        <f>LN(AO2)</f>
        <v>4.7779565096310463</v>
      </c>
      <c r="BH2" s="32">
        <f>LN(AP2)</f>
        <v>1.1997164433070386</v>
      </c>
      <c r="BI2" s="31">
        <f>LN(AQ2)</f>
        <v>0.16653195996138448</v>
      </c>
      <c r="BJ2" s="31">
        <f>LN(AR2)</f>
        <v>4.7717021459494759</v>
      </c>
      <c r="BK2" s="31" t="e">
        <f>LN(AS2)</f>
        <v>#DIV/0!</v>
      </c>
      <c r="BL2" s="31" t="s">
        <v>116</v>
      </c>
      <c r="BM2" s="31" t="e">
        <f t="shared" ref="BM2:BM34" si="0">LN(AU2)</f>
        <v>#DIV/0!</v>
      </c>
      <c r="BN2" s="31" t="s">
        <v>116</v>
      </c>
      <c r="BO2" s="31" t="e">
        <f>LN(#REF!)</f>
        <v>#REF!</v>
      </c>
      <c r="BP2" s="31" t="e">
        <f>LN(#REF!)</f>
        <v>#REF!</v>
      </c>
      <c r="BQ2" s="31">
        <f t="shared" ref="BQ2:BQ33" si="1">LN(AY2)</f>
        <v>4.2965228015741328</v>
      </c>
      <c r="BR2" s="31" t="e">
        <f>LN(J2)</f>
        <v>#NUM!</v>
      </c>
      <c r="BS2" s="31" t="e">
        <f>LN(T2)</f>
        <v>#NUM!</v>
      </c>
      <c r="BT2" s="31">
        <f t="shared" ref="BT2:BT33" si="2">LN(K2)</f>
        <v>4.385146762010125</v>
      </c>
      <c r="BU2" s="31">
        <f>LN(W2)</f>
        <v>14.902783801962389</v>
      </c>
      <c r="BV2" s="67">
        <f>LN(AZ2)</f>
        <v>4.3295649260581097</v>
      </c>
      <c r="BW2" s="93" t="e">
        <f>LN(U2)</f>
        <v>#REF!</v>
      </c>
      <c r="BX2" s="93">
        <f>LN(X2)</f>
        <v>9.2747922532941391</v>
      </c>
      <c r="BY2" s="93" t="e">
        <f>LN(J2)</f>
        <v>#NUM!</v>
      </c>
      <c r="BZ2" s="93">
        <f>LN(O2)</f>
        <v>8.8318303996456855</v>
      </c>
      <c r="CA2" s="99" t="e">
        <f>LN(AA2)</f>
        <v>#REF!</v>
      </c>
      <c r="CB2" s="99">
        <f>LN(AB2)</f>
        <v>6.0275606600172802</v>
      </c>
      <c r="CC2" s="100"/>
    </row>
    <row r="3" spans="1:81">
      <c r="A3" s="23" t="s">
        <v>3</v>
      </c>
      <c r="B3" s="70">
        <v>3.34</v>
      </c>
      <c r="C3" s="37"/>
      <c r="D3" s="37"/>
      <c r="G3" s="70">
        <v>11.58</v>
      </c>
      <c r="H3" s="70">
        <v>3.16</v>
      </c>
      <c r="I3" s="19">
        <v>1492506.0872500001</v>
      </c>
      <c r="J3" s="115"/>
      <c r="K3" s="16">
        <v>80.91</v>
      </c>
      <c r="L3" s="16">
        <v>4.74</v>
      </c>
      <c r="M3" s="16">
        <v>2.1</v>
      </c>
      <c r="N3" s="16">
        <v>1932875</v>
      </c>
      <c r="O3" s="92">
        <f t="shared" ref="O3:O65" si="3">N3/R3*1000</f>
        <v>6931.2460554248664</v>
      </c>
      <c r="R3" s="83">
        <v>278864</v>
      </c>
      <c r="S3" s="24"/>
      <c r="T3" s="77"/>
      <c r="U3" s="81" t="e">
        <f>T3/#REF!*1000</f>
        <v>#REF!</v>
      </c>
      <c r="W3" s="81">
        <v>2990625</v>
      </c>
      <c r="X3" s="87">
        <f t="shared" ref="X3:X66" si="4">W3/R3*1000</f>
        <v>10724.313643926787</v>
      </c>
      <c r="Y3" s="70">
        <v>9185.4699999999993</v>
      </c>
      <c r="Z3" s="97">
        <f t="shared" ref="Z3:Z66" si="5">Y3*B3</f>
        <v>30679.469799999995</v>
      </c>
      <c r="AA3" s="97" t="e">
        <f>Z3/#REF!*1000</f>
        <v>#REF!</v>
      </c>
      <c r="AB3" s="97">
        <f t="shared" ref="AB3:AB65" si="6">Z3/AH3</f>
        <v>407.00963287427118</v>
      </c>
      <c r="AC3" s="25">
        <f t="shared" ref="AC3:AC65" si="7">G3/4</f>
        <v>2.895</v>
      </c>
      <c r="AD3" s="25">
        <f t="shared" ref="AD3:AD65" si="8">L3/4</f>
        <v>1.1850000000000001</v>
      </c>
      <c r="AE3" s="25">
        <f t="shared" ref="AE3:AE65" si="9">H3/4</f>
        <v>0.79</v>
      </c>
      <c r="AF3" s="25">
        <f t="shared" ref="AF3:AF65" si="10">M3/4</f>
        <v>0.52500000000000002</v>
      </c>
      <c r="AG3" s="25">
        <f>(1+H3/4/100)*AG2</f>
        <v>101.8432555</v>
      </c>
      <c r="AH3" s="26">
        <f t="shared" ref="AH3:AH65" si="11">(AG3/((1/4)*$AG$46+(1/4)*$AG$47+(1/4)*$AG$48+(1/4)*$AG$49))*100</f>
        <v>75.377748637898094</v>
      </c>
      <c r="AI3" s="25">
        <f>(1+H3/100)*AI2</f>
        <v>107.47208800000001</v>
      </c>
      <c r="AJ3" s="26">
        <f t="shared" ref="AJ3:AJ65" si="12">(AI3/((1/4)*$AI$46+(1/4)*$AI$47+(1/4)*$AI$48+(1/4)*$AI$49))*100</f>
        <v>32.768485763874089</v>
      </c>
      <c r="AK3" s="25">
        <f>(1+M3/4/100)*AK2</f>
        <v>100.94217875000001</v>
      </c>
      <c r="AL3" s="26">
        <f t="shared" ref="AL3:AL65" si="13">(AK3/((1/4)*$AK$46+(1/4)*$AK$47+(1/4)*$AK$48+(1/4)*$AK$49))*100</f>
        <v>75.616340180896799</v>
      </c>
      <c r="AM3" s="26">
        <f>(1+M3/100)*AM2</f>
        <v>103.79485999999999</v>
      </c>
      <c r="AN3" s="26">
        <f t="shared" ref="AN3:AN65" si="14">(AM3/((1/4)*$AM$46+(1/4)*$AM$47+(1/4)*$AM$48+(1/4)*$AM$49))*100</f>
        <v>33.121889673862398</v>
      </c>
      <c r="AO3" s="26">
        <f t="shared" ref="AO3:AO65" si="15">(B3/((1/4)*$B$46+(1/4)*$B$47+(1/4)*$B$48+(1/4)*$B$49))*100</f>
        <v>118.86120996441282</v>
      </c>
      <c r="AP3" s="29">
        <f t="shared" ref="AP3:AP65" si="16">(B3*AK3)/AG3</f>
        <v>3.3104487417431394</v>
      </c>
      <c r="AQ3" s="30">
        <f t="shared" ref="AQ3:AQ65" si="17">((AO3/100)*(AK3/100))/(AG3/100)</f>
        <v>1.1780956376310106</v>
      </c>
      <c r="AR3" s="30">
        <f t="shared" ref="AR3:AR65" si="18">(AO3*AK3)/AG3</f>
        <v>117.80956376310105</v>
      </c>
      <c r="AS3" s="30" t="e">
        <f t="shared" ref="AS3:AS65" si="19">D3/C3</f>
        <v>#DIV/0!</v>
      </c>
      <c r="AT3" s="30" t="e">
        <f>(AS3-AS2)/AS2*100</f>
        <v>#DIV/0!</v>
      </c>
      <c r="AU3" s="30" t="e">
        <f t="shared" ref="AU3:AU65" si="20">D3/C3*100</f>
        <v>#DIV/0!</v>
      </c>
      <c r="AV3" s="30" t="e">
        <f>(AU3-AU2)/AU2*100</f>
        <v>#DIV/0!</v>
      </c>
      <c r="AW3" s="30" t="e">
        <f t="shared" ref="AW3:AW65" si="21">(D4/D3-1)*100</f>
        <v>#DIV/0!</v>
      </c>
      <c r="AX3" s="30" t="e">
        <f t="shared" ref="AX3:AX65" si="22">(D4/D3-1)*4*100</f>
        <v>#DIV/0!</v>
      </c>
      <c r="AY3" s="26">
        <f t="shared" ref="AY3:AY65" si="23">(I3/((1/4)*$I$46+(1/4)*$I$47+(1/4)*$I$48+(1/4)*$I$49))*100</f>
        <v>73.642299387345844</v>
      </c>
      <c r="AZ3" s="26">
        <f t="shared" ref="AZ3:AZ65" si="24">(N3/((1/4)*$N$46+(1/4)*$N$47+(1/4)*$N$48+(1/4)*$N$49))*100</f>
        <v>77.035169745898031</v>
      </c>
      <c r="BA3" s="31">
        <f t="shared" ref="BA3:BA65" si="25">LN(AH3)</f>
        <v>4.3225121205569108</v>
      </c>
      <c r="BB3" s="31">
        <f>(BA3-BA2)*100</f>
        <v>0.78689583786957229</v>
      </c>
      <c r="BC3" s="31">
        <f>BB3*4</f>
        <v>3.1475833514782892</v>
      </c>
      <c r="BD3" s="31">
        <f t="shared" ref="BD3:BD65" si="26">LN(AL3)</f>
        <v>4.3256723997895641</v>
      </c>
      <c r="BE3" s="31">
        <f>(BD3-BD2)*100</f>
        <v>0.52362667952463582</v>
      </c>
      <c r="BF3" s="31">
        <f>BE3*4</f>
        <v>2.0945067180985433</v>
      </c>
      <c r="BG3" s="31">
        <f t="shared" ref="BG3:BG65" si="27">LN(AO3)</f>
        <v>4.7779565096310463</v>
      </c>
      <c r="BH3" s="32">
        <f t="shared" ref="BH3:BH34" si="28">LN(AP3)</f>
        <v>1.1970837517235902</v>
      </c>
      <c r="BI3" s="31">
        <f t="shared" ref="BI3:BI65" si="29">LN(AQ3)</f>
        <v>0.16389926837793578</v>
      </c>
      <c r="BJ3" s="31">
        <f t="shared" ref="BJ3:BJ34" si="30">LN(AR3)</f>
        <v>4.7690694543660275</v>
      </c>
      <c r="BK3" s="31" t="e">
        <f t="shared" ref="BK3:BK34" si="31">LN(AS3)</f>
        <v>#DIV/0!</v>
      </c>
      <c r="BL3" s="31" t="e">
        <f>(BK3-BK2)*100</f>
        <v>#DIV/0!</v>
      </c>
      <c r="BM3" s="31" t="e">
        <f t="shared" si="0"/>
        <v>#DIV/0!</v>
      </c>
      <c r="BN3" s="31" t="e">
        <f>(BM3-BM2)*100</f>
        <v>#DIV/0!</v>
      </c>
      <c r="BO3" s="31" t="e">
        <f>LN(#REF!)</f>
        <v>#REF!</v>
      </c>
      <c r="BP3" s="31" t="e">
        <f>LN(#REF!)</f>
        <v>#REF!</v>
      </c>
      <c r="BQ3" s="31">
        <f t="shared" si="1"/>
        <v>4.2992195805833422</v>
      </c>
      <c r="BR3" s="31" t="e">
        <f t="shared" ref="BR3:BR65" si="32">LN(J3)</f>
        <v>#NUM!</v>
      </c>
      <c r="BS3" s="31" t="e">
        <f t="shared" ref="BS3:BS65" si="33">LN(T3)</f>
        <v>#NUM!</v>
      </c>
      <c r="BT3" s="31">
        <f t="shared" si="2"/>
        <v>4.3933374258197482</v>
      </c>
      <c r="BU3" s="31">
        <f t="shared" ref="BU3:BU65" si="34">LN(W3)</f>
        <v>14.910992953623456</v>
      </c>
      <c r="BV3" s="67">
        <f t="shared" ref="BV3:BV65" si="35">LN(AZ3)</f>
        <v>4.3442620675219059</v>
      </c>
      <c r="BW3" s="93" t="e">
        <f t="shared" ref="BW3:BW65" si="36">LN(U3)</f>
        <v>#REF!</v>
      </c>
      <c r="BX3" s="93">
        <f t="shared" ref="BX3:BX65" si="37">LN(X3)</f>
        <v>9.2802687458441309</v>
      </c>
      <c r="BY3" s="93" t="e">
        <f t="shared" ref="BY3:BY65" si="38">LN(J3)</f>
        <v>#NUM!</v>
      </c>
      <c r="BZ3" s="93">
        <f t="shared" ref="BZ3:BZ65" si="39">LN(O3)</f>
        <v>8.8437948819984058</v>
      </c>
      <c r="CA3" s="99" t="e">
        <f t="shared" ref="CA3:CB65" si="40">LN(AA3)</f>
        <v>#REF!</v>
      </c>
      <c r="CB3" s="99">
        <f t="shared" si="40"/>
        <v>6.0088368531582645</v>
      </c>
    </row>
    <row r="4" spans="1:81">
      <c r="A4" s="23" t="s">
        <v>4</v>
      </c>
      <c r="B4" s="70">
        <v>3.46</v>
      </c>
      <c r="C4" s="37"/>
      <c r="D4" s="37"/>
      <c r="G4" s="70">
        <v>14.73</v>
      </c>
      <c r="H4" s="70">
        <v>2.78</v>
      </c>
      <c r="I4" s="19">
        <v>1532354.43625</v>
      </c>
      <c r="J4" s="115"/>
      <c r="K4" s="16">
        <v>81.93</v>
      </c>
      <c r="L4" s="16">
        <v>5.09</v>
      </c>
      <c r="M4" s="16">
        <v>2.34</v>
      </c>
      <c r="N4" s="16">
        <v>1954825</v>
      </c>
      <c r="O4" s="92">
        <f t="shared" si="3"/>
        <v>6987.7319473388843</v>
      </c>
      <c r="R4" s="83">
        <v>279751</v>
      </c>
      <c r="S4" s="24"/>
      <c r="T4" s="77"/>
      <c r="U4" s="81" t="e">
        <f>T4/#REF!*1000</f>
        <v>#REF!</v>
      </c>
      <c r="W4" s="81">
        <v>3028275</v>
      </c>
      <c r="X4" s="87">
        <f t="shared" si="4"/>
        <v>10824.894280985591</v>
      </c>
      <c r="Y4" s="70">
        <v>8986.31</v>
      </c>
      <c r="Z4" s="97">
        <f t="shared" si="5"/>
        <v>31092.632599999997</v>
      </c>
      <c r="AA4" s="97" t="e">
        <f>Z4/#REF!*1000</f>
        <v>#REF!</v>
      </c>
      <c r="AB4" s="97">
        <f t="shared" si="6"/>
        <v>409.64383849961973</v>
      </c>
      <c r="AC4" s="25">
        <f t="shared" si="7"/>
        <v>3.6825000000000001</v>
      </c>
      <c r="AD4" s="25">
        <f t="shared" si="8"/>
        <v>1.2725</v>
      </c>
      <c r="AE4" s="25">
        <f t="shared" si="9"/>
        <v>0.69499999999999995</v>
      </c>
      <c r="AF4" s="25">
        <f t="shared" si="10"/>
        <v>0.58499999999999996</v>
      </c>
      <c r="AG4" s="25">
        <f t="shared" ref="AG4:AG65" si="41">(1+H4/4/100)*AG3</f>
        <v>102.551066125725</v>
      </c>
      <c r="AH4" s="26">
        <f t="shared" si="11"/>
        <v>75.901623990931483</v>
      </c>
      <c r="AI4" s="25">
        <f t="shared" ref="AI4:AI65" si="42">(1+H4/100)*AI3</f>
        <v>110.45981204640002</v>
      </c>
      <c r="AJ4" s="26">
        <f t="shared" si="12"/>
        <v>33.67944966810979</v>
      </c>
      <c r="AK4" s="25">
        <f t="shared" ref="AK4:AK65" si="43">(1+M4/4/100)*AK3</f>
        <v>101.5326904956875</v>
      </c>
      <c r="AL4" s="26">
        <f t="shared" si="13"/>
        <v>76.05869577095504</v>
      </c>
      <c r="AM4" s="26">
        <f t="shared" ref="AM4:AM65" si="44">(1+M4/100)*AM3</f>
        <v>106.223659724</v>
      </c>
      <c r="AN4" s="26">
        <f t="shared" si="14"/>
        <v>33.896941892230778</v>
      </c>
      <c r="AO4" s="26">
        <f t="shared" si="15"/>
        <v>123.13167259786479</v>
      </c>
      <c r="AP4" s="29">
        <f t="shared" si="16"/>
        <v>3.4256407308763626</v>
      </c>
      <c r="AQ4" s="30">
        <f t="shared" si="17"/>
        <v>1.21908922806988</v>
      </c>
      <c r="AR4" s="30">
        <f t="shared" si="18"/>
        <v>121.90892280698802</v>
      </c>
      <c r="AS4" s="30" t="e">
        <f t="shared" si="19"/>
        <v>#DIV/0!</v>
      </c>
      <c r="AT4" s="30" t="e">
        <f t="shared" ref="AT4:AT65" si="45">(AS4-AS3)/AS3*100</f>
        <v>#DIV/0!</v>
      </c>
      <c r="AU4" s="30" t="e">
        <f t="shared" si="20"/>
        <v>#DIV/0!</v>
      </c>
      <c r="AV4" s="30" t="e">
        <f t="shared" ref="AV4:AV65" si="46">(AU4-AU3)/AU3*100</f>
        <v>#DIV/0!</v>
      </c>
      <c r="AW4" s="30" t="e">
        <f t="shared" si="21"/>
        <v>#DIV/0!</v>
      </c>
      <c r="AX4" s="30" t="e">
        <f t="shared" si="22"/>
        <v>#DIV/0!</v>
      </c>
      <c r="AY4" s="26">
        <f t="shared" si="23"/>
        <v>75.608471634292201</v>
      </c>
      <c r="AZ4" s="26">
        <f t="shared" si="24"/>
        <v>77.909991954226271</v>
      </c>
      <c r="BA4" s="31">
        <f t="shared" si="25"/>
        <v>4.3294380806276438</v>
      </c>
      <c r="BB4" s="31">
        <f t="shared" ref="BB4:BB65" si="47">(BA4-BA3)*100</f>
        <v>0.69259600707329838</v>
      </c>
      <c r="BC4" s="31">
        <f t="shared" ref="BC4:BC65" si="48">BB4*4</f>
        <v>2.7703840282931935</v>
      </c>
      <c r="BD4" s="31">
        <f t="shared" si="26"/>
        <v>4.3315053549820073</v>
      </c>
      <c r="BE4" s="31">
        <f t="shared" ref="BE4:BE65" si="49">(BD4-BD3)*100</f>
        <v>0.5832955192443201</v>
      </c>
      <c r="BF4" s="31">
        <f t="shared" ref="BF4:BF65" si="50">BE4*4</f>
        <v>2.3331820769772804</v>
      </c>
      <c r="BG4" s="31">
        <f t="shared" si="27"/>
        <v>4.8132542917120702</v>
      </c>
      <c r="BH4" s="32">
        <f t="shared" si="28"/>
        <v>1.2312885289263245</v>
      </c>
      <c r="BI4" s="31">
        <f t="shared" si="29"/>
        <v>0.19810404558067005</v>
      </c>
      <c r="BJ4" s="31">
        <f t="shared" si="30"/>
        <v>4.8032742315687615</v>
      </c>
      <c r="BK4" s="31" t="e">
        <f t="shared" si="31"/>
        <v>#DIV/0!</v>
      </c>
      <c r="BL4" s="31" t="e">
        <f t="shared" ref="BL4:BL65" si="51">(BK4-BK3)*100</f>
        <v>#DIV/0!</v>
      </c>
      <c r="BM4" s="31" t="e">
        <f t="shared" si="0"/>
        <v>#DIV/0!</v>
      </c>
      <c r="BN4" s="31" t="e">
        <f t="shared" ref="BN4:BN65" si="52">(BM4-BM3)*100</f>
        <v>#DIV/0!</v>
      </c>
      <c r="BO4" s="31" t="e">
        <f>LN(#REF!)</f>
        <v>#REF!</v>
      </c>
      <c r="BP4" s="31" t="e">
        <f>LN(#REF!)</f>
        <v>#REF!</v>
      </c>
      <c r="BQ4" s="31">
        <f t="shared" si="1"/>
        <v>4.3255683355620445</v>
      </c>
      <c r="BR4" s="31" t="e">
        <f t="shared" si="32"/>
        <v>#NUM!</v>
      </c>
      <c r="BS4" s="31" t="e">
        <f t="shared" si="33"/>
        <v>#NUM!</v>
      </c>
      <c r="BT4" s="31">
        <f t="shared" si="2"/>
        <v>4.4058652241537235</v>
      </c>
      <c r="BU4" s="31">
        <f t="shared" si="34"/>
        <v>14.923503708438135</v>
      </c>
      <c r="BV4" s="67">
        <f t="shared" si="35"/>
        <v>4.3555542110726586</v>
      </c>
      <c r="BW4" s="93" t="e">
        <f t="shared" si="36"/>
        <v>#REF!</v>
      </c>
      <c r="BX4" s="93">
        <f t="shared" si="37"/>
        <v>9.2896037866322931</v>
      </c>
      <c r="BY4" s="93" t="e">
        <f t="shared" si="38"/>
        <v>#NUM!</v>
      </c>
      <c r="BZ4" s="93">
        <f t="shared" si="39"/>
        <v>8.8519113115226418</v>
      </c>
      <c r="CA4" s="99" t="e">
        <f t="shared" si="40"/>
        <v>#REF!</v>
      </c>
      <c r="CB4" s="99">
        <f t="shared" si="40"/>
        <v>6.015288095585217</v>
      </c>
    </row>
    <row r="5" spans="1:81">
      <c r="A5" s="23" t="s">
        <v>5</v>
      </c>
      <c r="B5" s="70">
        <v>3.51</v>
      </c>
      <c r="C5" s="114">
        <v>39.723207940468399</v>
      </c>
      <c r="D5" s="114">
        <v>66.574217421497593</v>
      </c>
      <c r="E5" s="40"/>
      <c r="F5" s="40"/>
      <c r="G5" s="70">
        <v>16.91</v>
      </c>
      <c r="H5" s="70">
        <v>3.76</v>
      </c>
      <c r="I5" s="19">
        <v>1550142.9790000001</v>
      </c>
      <c r="J5" s="115"/>
      <c r="K5" s="16">
        <v>83.35</v>
      </c>
      <c r="L5" s="16">
        <v>5.3</v>
      </c>
      <c r="M5" s="16">
        <v>2.62</v>
      </c>
      <c r="N5" s="16">
        <v>1983525</v>
      </c>
      <c r="O5" s="92">
        <f t="shared" si="3"/>
        <v>7069.0718195814561</v>
      </c>
      <c r="R5" s="83">
        <v>280592</v>
      </c>
      <c r="S5" s="24"/>
      <c r="T5" s="77"/>
      <c r="U5" s="81" t="e">
        <f>T5/#REF!*1000</f>
        <v>#REF!</v>
      </c>
      <c r="W5" s="81">
        <v>3080825</v>
      </c>
      <c r="X5" s="87">
        <f t="shared" si="4"/>
        <v>10979.732137765866</v>
      </c>
      <c r="Y5" s="70">
        <v>8783.32</v>
      </c>
      <c r="Z5" s="97">
        <f t="shared" si="5"/>
        <v>30829.453199999996</v>
      </c>
      <c r="AA5" s="97" t="e">
        <f>Z5/#REF!*1000</f>
        <v>#REF!</v>
      </c>
      <c r="AB5" s="97">
        <f t="shared" si="6"/>
        <v>402.39396018802472</v>
      </c>
      <c r="AC5" s="25">
        <f t="shared" si="7"/>
        <v>4.2275</v>
      </c>
      <c r="AD5" s="25">
        <f t="shared" si="8"/>
        <v>1.325</v>
      </c>
      <c r="AE5" s="25">
        <f t="shared" si="9"/>
        <v>0.94</v>
      </c>
      <c r="AF5" s="25">
        <f t="shared" si="10"/>
        <v>0.65500000000000003</v>
      </c>
      <c r="AG5" s="25">
        <f t="shared" si="41"/>
        <v>103.51504614730682</v>
      </c>
      <c r="AH5" s="26">
        <f t="shared" si="11"/>
        <v>76.615099256446257</v>
      </c>
      <c r="AI5" s="25">
        <f t="shared" si="42"/>
        <v>114.61310097934467</v>
      </c>
      <c r="AJ5" s="26">
        <f t="shared" si="12"/>
        <v>34.945796975630714</v>
      </c>
      <c r="AK5" s="25">
        <f t="shared" si="43"/>
        <v>102.19772961843427</v>
      </c>
      <c r="AL5" s="26">
        <f t="shared" si="13"/>
        <v>76.556880228254812</v>
      </c>
      <c r="AM5" s="26">
        <f t="shared" si="44"/>
        <v>109.0067196087688</v>
      </c>
      <c r="AN5" s="26">
        <f t="shared" si="14"/>
        <v>34.785041769807229</v>
      </c>
      <c r="AO5" s="26">
        <f t="shared" si="15"/>
        <v>124.91103202846976</v>
      </c>
      <c r="AP5" s="29">
        <f t="shared" si="16"/>
        <v>3.4653322807801019</v>
      </c>
      <c r="AQ5" s="30">
        <f t="shared" si="17"/>
        <v>1.2332143347971896</v>
      </c>
      <c r="AR5" s="30">
        <f t="shared" si="18"/>
        <v>123.32143347971896</v>
      </c>
      <c r="AS5" s="30">
        <f t="shared" si="19"/>
        <v>1.6759526954940231</v>
      </c>
      <c r="AT5" s="30" t="e">
        <f t="shared" si="45"/>
        <v>#DIV/0!</v>
      </c>
      <c r="AU5" s="30">
        <f t="shared" si="20"/>
        <v>167.5952695494023</v>
      </c>
      <c r="AV5" s="30" t="e">
        <f t="shared" si="46"/>
        <v>#DIV/0!</v>
      </c>
      <c r="AW5" s="30">
        <f t="shared" si="21"/>
        <v>1.8749506698455543</v>
      </c>
      <c r="AX5" s="30">
        <f t="shared" si="22"/>
        <v>7.499802679382217</v>
      </c>
      <c r="AY5" s="26">
        <f t="shared" si="23"/>
        <v>76.486182755238985</v>
      </c>
      <c r="AZ5" s="26">
        <f t="shared" si="24"/>
        <v>79.053836937325158</v>
      </c>
      <c r="BA5" s="31">
        <f t="shared" si="25"/>
        <v>4.3387941755516692</v>
      </c>
      <c r="BB5" s="31">
        <f t="shared" si="47"/>
        <v>0.93560949240254487</v>
      </c>
      <c r="BC5" s="31">
        <f t="shared" si="48"/>
        <v>3.7424379696101795</v>
      </c>
      <c r="BD5" s="31">
        <f t="shared" si="26"/>
        <v>4.3380339969447084</v>
      </c>
      <c r="BE5" s="31">
        <f t="shared" si="49"/>
        <v>0.65286419627010872</v>
      </c>
      <c r="BF5" s="31">
        <f t="shared" si="50"/>
        <v>2.6114567850804349</v>
      </c>
      <c r="BG5" s="31">
        <f t="shared" si="27"/>
        <v>4.8276017401202118</v>
      </c>
      <c r="BH5" s="32">
        <f t="shared" si="28"/>
        <v>1.2428085243731413</v>
      </c>
      <c r="BI5" s="31">
        <f t="shared" si="29"/>
        <v>0.20962404102748708</v>
      </c>
      <c r="BJ5" s="31">
        <f t="shared" si="30"/>
        <v>4.8147942270155788</v>
      </c>
      <c r="BK5" s="31">
        <f t="shared" si="31"/>
        <v>0.51638177701599763</v>
      </c>
      <c r="BL5" s="31" t="e">
        <f t="shared" si="51"/>
        <v>#DIV/0!</v>
      </c>
      <c r="BM5" s="31">
        <f t="shared" si="0"/>
        <v>5.1215519630040891</v>
      </c>
      <c r="BN5" s="31" t="e">
        <f t="shared" si="52"/>
        <v>#DIV/0!</v>
      </c>
      <c r="BO5" s="31" t="e">
        <f>LN(#REF!)</f>
        <v>#REF!</v>
      </c>
      <c r="BP5" s="31" t="e">
        <f>LN(#REF!)</f>
        <v>#REF!</v>
      </c>
      <c r="BQ5" s="31">
        <f t="shared" si="1"/>
        <v>4.337110106940596</v>
      </c>
      <c r="BR5" s="31" t="e">
        <f t="shared" si="32"/>
        <v>#NUM!</v>
      </c>
      <c r="BS5" s="31" t="e">
        <f t="shared" si="33"/>
        <v>#NUM!</v>
      </c>
      <c r="BT5" s="31">
        <f t="shared" si="2"/>
        <v>4.4230486091968029</v>
      </c>
      <c r="BU5" s="31">
        <f t="shared" si="34"/>
        <v>14.940707976225294</v>
      </c>
      <c r="BV5" s="67">
        <f t="shared" si="35"/>
        <v>4.3701291005841254</v>
      </c>
      <c r="BW5" s="93" t="e">
        <f t="shared" si="36"/>
        <v>#REF!</v>
      </c>
      <c r="BX5" s="93">
        <f t="shared" si="37"/>
        <v>9.3038063192983582</v>
      </c>
      <c r="BY5" s="93" t="e">
        <f t="shared" si="38"/>
        <v>#NUM!</v>
      </c>
      <c r="BZ5" s="93">
        <f t="shared" si="39"/>
        <v>8.8634844659130145</v>
      </c>
      <c r="CA5" s="99" t="e">
        <f t="shared" si="40"/>
        <v>#REF!</v>
      </c>
      <c r="CB5" s="99">
        <f t="shared" si="40"/>
        <v>5.9974316091997864</v>
      </c>
    </row>
    <row r="6" spans="1:81">
      <c r="A6" s="23" t="s">
        <v>6</v>
      </c>
      <c r="B6" s="70">
        <v>3.48</v>
      </c>
      <c r="C6" s="114">
        <v>39.400535189636102</v>
      </c>
      <c r="D6" s="114">
        <v>67.822451156986403</v>
      </c>
      <c r="G6" s="70">
        <v>10.9</v>
      </c>
      <c r="H6" s="70">
        <v>3.87</v>
      </c>
      <c r="I6" s="19">
        <v>1566882.4055000001</v>
      </c>
      <c r="J6" s="111">
        <v>34941.616991586299</v>
      </c>
      <c r="K6" s="16">
        <v>83.59</v>
      </c>
      <c r="L6" s="16">
        <v>5.67</v>
      </c>
      <c r="M6" s="16">
        <v>3.24</v>
      </c>
      <c r="N6" s="16">
        <v>2013725</v>
      </c>
      <c r="O6" s="92">
        <f t="shared" si="3"/>
        <v>7158.536672070074</v>
      </c>
      <c r="R6" s="83">
        <v>281304</v>
      </c>
      <c r="S6" s="24"/>
      <c r="T6" s="111">
        <v>54674.835965365601</v>
      </c>
      <c r="U6" s="81" t="e">
        <f>T6/#REF!*1000</f>
        <v>#REF!</v>
      </c>
      <c r="W6" s="81">
        <v>3089775</v>
      </c>
      <c r="X6" s="87">
        <f t="shared" si="4"/>
        <v>10983.757785171914</v>
      </c>
      <c r="Y6" s="70">
        <v>9093.32</v>
      </c>
      <c r="Z6" s="97">
        <f t="shared" si="5"/>
        <v>31644.7536</v>
      </c>
      <c r="AA6" s="97" t="e">
        <f>Z6/#REF!*1000</f>
        <v>#REF!</v>
      </c>
      <c r="AB6" s="97">
        <f t="shared" si="6"/>
        <v>409.07764469493128</v>
      </c>
      <c r="AC6" s="25">
        <f t="shared" si="7"/>
        <v>2.7250000000000001</v>
      </c>
      <c r="AD6" s="25">
        <f t="shared" si="8"/>
        <v>1.4175</v>
      </c>
      <c r="AE6" s="25">
        <f t="shared" si="9"/>
        <v>0.96750000000000003</v>
      </c>
      <c r="AF6" s="25">
        <f t="shared" si="10"/>
        <v>0.81</v>
      </c>
      <c r="AG6" s="25">
        <f t="shared" si="41"/>
        <v>104.51655421878202</v>
      </c>
      <c r="AH6" s="26">
        <f t="shared" si="11"/>
        <v>77.356350341752361</v>
      </c>
      <c r="AI6" s="25">
        <f t="shared" si="42"/>
        <v>119.0486279872453</v>
      </c>
      <c r="AJ6" s="26">
        <f t="shared" si="12"/>
        <v>36.298199318587628</v>
      </c>
      <c r="AK6" s="25">
        <f t="shared" si="43"/>
        <v>103.02553122834358</v>
      </c>
      <c r="AL6" s="26">
        <f t="shared" si="13"/>
        <v>77.176990958103673</v>
      </c>
      <c r="AM6" s="26">
        <f t="shared" si="44"/>
        <v>112.53853732409291</v>
      </c>
      <c r="AN6" s="26">
        <f t="shared" si="14"/>
        <v>35.912077123148983</v>
      </c>
      <c r="AO6" s="26">
        <f t="shared" si="15"/>
        <v>123.84341637010678</v>
      </c>
      <c r="AP6" s="29">
        <f t="shared" si="16"/>
        <v>3.4303546586901028</v>
      </c>
      <c r="AQ6" s="30">
        <f t="shared" si="17"/>
        <v>1.2207667824519945</v>
      </c>
      <c r="AR6" s="30">
        <f t="shared" si="18"/>
        <v>122.07667824519942</v>
      </c>
      <c r="AS6" s="30">
        <f t="shared" si="19"/>
        <v>1.7213586269971883</v>
      </c>
      <c r="AT6" s="30">
        <f t="shared" si="45"/>
        <v>2.709260925158798</v>
      </c>
      <c r="AU6" s="30">
        <f t="shared" si="20"/>
        <v>172.13586269971884</v>
      </c>
      <c r="AV6" s="30">
        <f t="shared" si="46"/>
        <v>2.7092609251588105</v>
      </c>
      <c r="AW6" s="30">
        <f t="shared" si="21"/>
        <v>0.38129775579980318</v>
      </c>
      <c r="AX6" s="30">
        <f t="shared" si="22"/>
        <v>1.5251910231992127</v>
      </c>
      <c r="AY6" s="26">
        <f t="shared" si="23"/>
        <v>77.312129040092557</v>
      </c>
      <c r="AZ6" s="26">
        <f t="shared" si="24"/>
        <v>80.257464759261978</v>
      </c>
      <c r="BA6" s="31">
        <f t="shared" si="25"/>
        <v>4.3484226724436246</v>
      </c>
      <c r="BB6" s="31">
        <f t="shared" si="47"/>
        <v>0.96284968919553293</v>
      </c>
      <c r="BC6" s="31">
        <f t="shared" si="48"/>
        <v>3.8513987567821317</v>
      </c>
      <c r="BD6" s="31">
        <f t="shared" si="26"/>
        <v>4.3461013680224667</v>
      </c>
      <c r="BE6" s="31">
        <f t="shared" si="49"/>
        <v>0.80673710777583452</v>
      </c>
      <c r="BF6" s="31">
        <f t="shared" si="50"/>
        <v>3.2269484311033381</v>
      </c>
      <c r="BG6" s="31">
        <f t="shared" si="27"/>
        <v>4.81901799642882</v>
      </c>
      <c r="BH6" s="32">
        <f t="shared" si="28"/>
        <v>1.2326636548675522</v>
      </c>
      <c r="BI6" s="31">
        <f t="shared" si="29"/>
        <v>0.19947917152189834</v>
      </c>
      <c r="BJ6" s="31">
        <f t="shared" si="30"/>
        <v>4.8046493575099891</v>
      </c>
      <c r="BK6" s="31">
        <f t="shared" si="31"/>
        <v>0.54311387843597347</v>
      </c>
      <c r="BL6" s="31">
        <f t="shared" si="51"/>
        <v>2.673210141997584</v>
      </c>
      <c r="BM6" s="31">
        <f t="shared" si="0"/>
        <v>5.1482840644240646</v>
      </c>
      <c r="BN6" s="31">
        <f t="shared" si="52"/>
        <v>2.6732101419975507</v>
      </c>
      <c r="BO6" s="31" t="e">
        <f>LN(#REF!)</f>
        <v>#REF!</v>
      </c>
      <c r="BP6" s="31" t="e">
        <f>LN(#REF!)</f>
        <v>#REF!</v>
      </c>
      <c r="BQ6" s="31">
        <f t="shared" si="1"/>
        <v>4.3478508519532255</v>
      </c>
      <c r="BR6" s="31">
        <f t="shared" si="32"/>
        <v>10.461433861712404</v>
      </c>
      <c r="BS6" s="31">
        <f t="shared" si="33"/>
        <v>10.909158845364257</v>
      </c>
      <c r="BT6" s="31">
        <f t="shared" si="2"/>
        <v>4.4259238957110645</v>
      </c>
      <c r="BU6" s="31">
        <f t="shared" si="34"/>
        <v>14.943608830688769</v>
      </c>
      <c r="BV6" s="67">
        <f t="shared" si="35"/>
        <v>4.3852397764911473</v>
      </c>
      <c r="BW6" s="93" t="e">
        <f t="shared" si="36"/>
        <v>#REF!</v>
      </c>
      <c r="BX6" s="93">
        <f t="shared" si="37"/>
        <v>9.3041728955997787</v>
      </c>
      <c r="BY6" s="93">
        <f t="shared" si="38"/>
        <v>10.461433861712404</v>
      </c>
      <c r="BZ6" s="93">
        <f t="shared" si="39"/>
        <v>8.8760608636579832</v>
      </c>
      <c r="CA6" s="99" t="e">
        <f t="shared" si="40"/>
        <v>#REF!</v>
      </c>
      <c r="CB6" s="99">
        <f t="shared" si="40"/>
        <v>6.0139049783553116</v>
      </c>
    </row>
    <row r="7" spans="1:81">
      <c r="A7" s="23" t="s">
        <v>7</v>
      </c>
      <c r="B7" s="70">
        <v>3.49</v>
      </c>
      <c r="C7" s="114">
        <v>38.774149629119201</v>
      </c>
      <c r="D7" s="114">
        <v>68.081056641176403</v>
      </c>
      <c r="G7" s="70">
        <v>13.59</v>
      </c>
      <c r="H7" s="70">
        <v>3.44</v>
      </c>
      <c r="I7" s="19">
        <v>1596895.50725</v>
      </c>
      <c r="J7" s="111">
        <v>35361.298150733899</v>
      </c>
      <c r="K7" s="16">
        <v>85.17</v>
      </c>
      <c r="L7" s="16">
        <v>6.27</v>
      </c>
      <c r="M7" s="16">
        <v>3.32</v>
      </c>
      <c r="N7" s="16">
        <v>2033050</v>
      </c>
      <c r="O7" s="92">
        <f t="shared" si="3"/>
        <v>7209.3460330068574</v>
      </c>
      <c r="R7" s="83">
        <v>282002</v>
      </c>
      <c r="S7" s="24"/>
      <c r="T7" s="111">
        <v>58255.510050814402</v>
      </c>
      <c r="U7" s="81" t="e">
        <f>T7/#REF!*1000</f>
        <v>#REF!</v>
      </c>
      <c r="W7" s="81">
        <v>3148125</v>
      </c>
      <c r="X7" s="87">
        <f t="shared" si="4"/>
        <v>11163.484656137191</v>
      </c>
      <c r="Y7" s="70">
        <v>8995.3799999999992</v>
      </c>
      <c r="Z7" s="97">
        <f t="shared" si="5"/>
        <v>31393.876199999999</v>
      </c>
      <c r="AA7" s="97" t="e">
        <f>Z7/#REF!*1000</f>
        <v>#REF!</v>
      </c>
      <c r="AB7" s="97">
        <f t="shared" si="6"/>
        <v>402.37408849113149</v>
      </c>
      <c r="AC7" s="25">
        <f t="shared" si="7"/>
        <v>3.3975</v>
      </c>
      <c r="AD7" s="25">
        <f t="shared" si="8"/>
        <v>1.5674999999999999</v>
      </c>
      <c r="AE7" s="25">
        <f t="shared" si="9"/>
        <v>0.86</v>
      </c>
      <c r="AF7" s="25">
        <f t="shared" si="10"/>
        <v>0.83</v>
      </c>
      <c r="AG7" s="25">
        <f t="shared" si="41"/>
        <v>105.41539658506353</v>
      </c>
      <c r="AH7" s="26">
        <f t="shared" si="11"/>
        <v>78.021614954691429</v>
      </c>
      <c r="AI7" s="25">
        <f t="shared" si="42"/>
        <v>123.14390079000653</v>
      </c>
      <c r="AJ7" s="26">
        <f t="shared" si="12"/>
        <v>37.546857375147034</v>
      </c>
      <c r="AK7" s="25">
        <f t="shared" si="43"/>
        <v>103.88064313753883</v>
      </c>
      <c r="AL7" s="26">
        <f t="shared" si="13"/>
        <v>77.817559983055929</v>
      </c>
      <c r="AM7" s="26">
        <f t="shared" si="44"/>
        <v>116.27481676325279</v>
      </c>
      <c r="AN7" s="26">
        <f t="shared" si="14"/>
        <v>37.104358083637528</v>
      </c>
      <c r="AO7" s="26">
        <f t="shared" si="15"/>
        <v>124.19928825622779</v>
      </c>
      <c r="AP7" s="29">
        <f t="shared" si="16"/>
        <v>3.4391887361298403</v>
      </c>
      <c r="AQ7" s="30">
        <f t="shared" si="17"/>
        <v>1.2239105822526122</v>
      </c>
      <c r="AR7" s="30">
        <f t="shared" si="18"/>
        <v>122.39105822526125</v>
      </c>
      <c r="AS7" s="30">
        <f t="shared" si="19"/>
        <v>1.7558362283217646</v>
      </c>
      <c r="AT7" s="30">
        <f t="shared" si="45"/>
        <v>2.0029295920002697</v>
      </c>
      <c r="AU7" s="30">
        <f t="shared" si="20"/>
        <v>175.58362283217645</v>
      </c>
      <c r="AV7" s="30">
        <f t="shared" si="46"/>
        <v>2.0029295920002581</v>
      </c>
      <c r="AW7" s="30">
        <f t="shared" si="21"/>
        <v>1.3587803135530319</v>
      </c>
      <c r="AX7" s="30">
        <f t="shared" si="22"/>
        <v>5.4351212542121274</v>
      </c>
      <c r="AY7" s="26">
        <f t="shared" si="23"/>
        <v>78.793016685039333</v>
      </c>
      <c r="AZ7" s="26">
        <f t="shared" si="24"/>
        <v>81.027666999623875</v>
      </c>
      <c r="BA7" s="31">
        <f t="shared" si="25"/>
        <v>4.3569859031041132</v>
      </c>
      <c r="BB7" s="31">
        <f t="shared" si="47"/>
        <v>0.85632306604885855</v>
      </c>
      <c r="BC7" s="31">
        <f t="shared" si="48"/>
        <v>3.4252922641954342</v>
      </c>
      <c r="BD7" s="31">
        <f t="shared" si="26"/>
        <v>4.3543671124394994</v>
      </c>
      <c r="BE7" s="31">
        <f t="shared" si="49"/>
        <v>0.82657444170326499</v>
      </c>
      <c r="BF7" s="31">
        <f t="shared" si="50"/>
        <v>3.30629776681306</v>
      </c>
      <c r="BG7" s="31">
        <f t="shared" si="27"/>
        <v>4.8218874388567734</v>
      </c>
      <c r="BH7" s="32">
        <f t="shared" si="28"/>
        <v>1.2352356110520499</v>
      </c>
      <c r="BI7" s="31">
        <f t="shared" si="29"/>
        <v>0.20205112770639561</v>
      </c>
      <c r="BJ7" s="31">
        <f t="shared" si="30"/>
        <v>4.8072213136944875</v>
      </c>
      <c r="BK7" s="31">
        <f t="shared" si="31"/>
        <v>0.56294522680989778</v>
      </c>
      <c r="BL7" s="31">
        <f t="shared" si="51"/>
        <v>1.9831348373924307</v>
      </c>
      <c r="BM7" s="31">
        <f t="shared" si="0"/>
        <v>5.1681154127979889</v>
      </c>
      <c r="BN7" s="31">
        <f t="shared" si="52"/>
        <v>1.9831348373924307</v>
      </c>
      <c r="BO7" s="31" t="e">
        <f>LN(#REF!)</f>
        <v>#REF!</v>
      </c>
      <c r="BP7" s="31" t="e">
        <f>LN(#REF!)</f>
        <v>#REF!</v>
      </c>
      <c r="BQ7" s="31">
        <f t="shared" si="1"/>
        <v>4.3668243721885514</v>
      </c>
      <c r="BR7" s="31">
        <f t="shared" si="32"/>
        <v>10.473373228485329</v>
      </c>
      <c r="BS7" s="31">
        <f t="shared" si="33"/>
        <v>10.972593960101326</v>
      </c>
      <c r="BT7" s="31">
        <f t="shared" si="2"/>
        <v>4.4446492591529898</v>
      </c>
      <c r="BU7" s="31">
        <f t="shared" si="34"/>
        <v>14.962317595482052</v>
      </c>
      <c r="BV7" s="67">
        <f t="shared" si="35"/>
        <v>4.3947906642479957</v>
      </c>
      <c r="BW7" s="93" t="e">
        <f t="shared" si="36"/>
        <v>#REF!</v>
      </c>
      <c r="BX7" s="93">
        <f t="shared" si="37"/>
        <v>9.3204034323705063</v>
      </c>
      <c r="BY7" s="93">
        <f t="shared" si="38"/>
        <v>10.473373228485329</v>
      </c>
      <c r="BZ7" s="93">
        <f t="shared" si="39"/>
        <v>8.8831335233922761</v>
      </c>
      <c r="CA7" s="99" t="e">
        <f t="shared" si="40"/>
        <v>#REF!</v>
      </c>
      <c r="CB7" s="99">
        <f t="shared" si="40"/>
        <v>5.9973822242945838</v>
      </c>
    </row>
    <row r="8" spans="1:81">
      <c r="A8" s="23" t="s">
        <v>8</v>
      </c>
      <c r="B8" s="70">
        <v>3.51</v>
      </c>
      <c r="C8" s="114">
        <v>40.027045313650497</v>
      </c>
      <c r="D8" s="114">
        <v>69.006128636075601</v>
      </c>
      <c r="G8" s="70">
        <v>13.25</v>
      </c>
      <c r="H8" s="70">
        <v>3.71</v>
      </c>
      <c r="I8" s="19">
        <v>1617562.9257499999</v>
      </c>
      <c r="J8" s="111">
        <v>36160.9121008824</v>
      </c>
      <c r="K8" s="16">
        <v>85.28</v>
      </c>
      <c r="L8" s="16">
        <v>6.52</v>
      </c>
      <c r="M8" s="16">
        <v>3.5</v>
      </c>
      <c r="N8" s="16">
        <v>2052825</v>
      </c>
      <c r="O8" s="92">
        <f t="shared" si="3"/>
        <v>7259.7243686542724</v>
      </c>
      <c r="R8" s="83">
        <v>282769</v>
      </c>
      <c r="S8" s="24"/>
      <c r="T8" s="111">
        <v>54621.737448009102</v>
      </c>
      <c r="U8" s="81" t="e">
        <f>T8/#REF!*1000</f>
        <v>#REF!</v>
      </c>
      <c r="W8" s="81">
        <v>3151925</v>
      </c>
      <c r="X8" s="87">
        <f t="shared" si="4"/>
        <v>11146.642665921654</v>
      </c>
      <c r="Y8" s="70">
        <v>8937.99</v>
      </c>
      <c r="Z8" s="97">
        <f t="shared" si="5"/>
        <v>31372.344899999996</v>
      </c>
      <c r="AA8" s="97" t="e">
        <f>Z8/#REF!*1000</f>
        <v>#REF!</v>
      </c>
      <c r="AB8" s="97">
        <f t="shared" si="6"/>
        <v>398.4029354315295</v>
      </c>
      <c r="AC8" s="25">
        <f t="shared" si="7"/>
        <v>3.3125</v>
      </c>
      <c r="AD8" s="25">
        <f t="shared" si="8"/>
        <v>1.63</v>
      </c>
      <c r="AE8" s="25">
        <f t="shared" si="9"/>
        <v>0.92749999999999999</v>
      </c>
      <c r="AF8" s="25">
        <f t="shared" si="10"/>
        <v>0.875</v>
      </c>
      <c r="AG8" s="25">
        <f t="shared" si="41"/>
        <v>106.39312438838999</v>
      </c>
      <c r="AH8" s="26">
        <f t="shared" si="11"/>
        <v>78.745265433396199</v>
      </c>
      <c r="AI8" s="25">
        <f t="shared" si="42"/>
        <v>127.71253950931576</v>
      </c>
      <c r="AJ8" s="26">
        <f t="shared" si="12"/>
        <v>38.939845783764987</v>
      </c>
      <c r="AK8" s="25">
        <f t="shared" si="43"/>
        <v>104.78959876499229</v>
      </c>
      <c r="AL8" s="26">
        <f t="shared" si="13"/>
        <v>78.498463632907672</v>
      </c>
      <c r="AM8" s="26">
        <f t="shared" si="44"/>
        <v>120.34443534996663</v>
      </c>
      <c r="AN8" s="26">
        <f t="shared" si="14"/>
        <v>38.403010616564835</v>
      </c>
      <c r="AO8" s="26">
        <f t="shared" si="15"/>
        <v>124.91103202846976</v>
      </c>
      <c r="AP8" s="29">
        <f t="shared" si="16"/>
        <v>3.4570983207751329</v>
      </c>
      <c r="AQ8" s="30">
        <f t="shared" si="17"/>
        <v>1.2302840999199764</v>
      </c>
      <c r="AR8" s="30">
        <f t="shared" si="18"/>
        <v>123.02840999199765</v>
      </c>
      <c r="AS8" s="30">
        <f t="shared" si="19"/>
        <v>1.7239875712870147</v>
      </c>
      <c r="AT8" s="30">
        <f t="shared" si="45"/>
        <v>-1.8138740117687908</v>
      </c>
      <c r="AU8" s="30">
        <f t="shared" si="20"/>
        <v>172.39875712870148</v>
      </c>
      <c r="AV8" s="30">
        <f t="shared" si="46"/>
        <v>-1.8138740117687839</v>
      </c>
      <c r="AW8" s="30">
        <f t="shared" si="21"/>
        <v>-2.2970252631661636</v>
      </c>
      <c r="AX8" s="30">
        <f t="shared" si="22"/>
        <v>-9.1881010526646545</v>
      </c>
      <c r="AY8" s="26">
        <f t="shared" si="23"/>
        <v>79.812775487862638</v>
      </c>
      <c r="AZ8" s="26">
        <f t="shared" si="24"/>
        <v>81.815804091637119</v>
      </c>
      <c r="BA8" s="31">
        <f t="shared" si="25"/>
        <v>4.366218154417691</v>
      </c>
      <c r="BB8" s="31">
        <f t="shared" si="47"/>
        <v>0.9232251313577855</v>
      </c>
      <c r="BC8" s="31">
        <f t="shared" si="48"/>
        <v>3.692900525431142</v>
      </c>
      <c r="BD8" s="31">
        <f t="shared" si="26"/>
        <v>4.3630790530415213</v>
      </c>
      <c r="BE8" s="31">
        <f t="shared" si="49"/>
        <v>0.87119406020219614</v>
      </c>
      <c r="BF8" s="31">
        <f t="shared" si="50"/>
        <v>3.4847762408087846</v>
      </c>
      <c r="BG8" s="31">
        <f t="shared" si="27"/>
        <v>4.8276017401202118</v>
      </c>
      <c r="BH8" s="32">
        <f t="shared" si="28"/>
        <v>1.2404296016039322</v>
      </c>
      <c r="BI8" s="31">
        <f t="shared" si="29"/>
        <v>0.20724511825827807</v>
      </c>
      <c r="BJ8" s="31">
        <f t="shared" si="30"/>
        <v>4.8124153042463691</v>
      </c>
      <c r="BK8" s="31">
        <f t="shared" si="31"/>
        <v>0.54463996298524486</v>
      </c>
      <c r="BL8" s="31">
        <f t="shared" si="51"/>
        <v>-1.8305263824652918</v>
      </c>
      <c r="BM8" s="31">
        <f t="shared" si="0"/>
        <v>5.1498101489733363</v>
      </c>
      <c r="BN8" s="31">
        <f t="shared" si="52"/>
        <v>-1.8305263824652585</v>
      </c>
      <c r="BO8" s="31" t="e">
        <f>LN(#REF!)</f>
        <v>#REF!</v>
      </c>
      <c r="BP8" s="31" t="e">
        <f>LN(#REF!)</f>
        <v>#REF!</v>
      </c>
      <c r="BQ8" s="31">
        <f t="shared" si="1"/>
        <v>4.3796835854749778</v>
      </c>
      <c r="BR8" s="31">
        <f t="shared" si="32"/>
        <v>10.49573403821682</v>
      </c>
      <c r="BS8" s="31">
        <f t="shared" si="33"/>
        <v>10.908187204261965</v>
      </c>
      <c r="BT8" s="31">
        <f t="shared" si="2"/>
        <v>4.445939960417534</v>
      </c>
      <c r="BU8" s="31">
        <f t="shared" si="34"/>
        <v>14.963523935260572</v>
      </c>
      <c r="BV8" s="67">
        <f t="shared" si="35"/>
        <v>4.4044704290014449</v>
      </c>
      <c r="BW8" s="93" t="e">
        <f t="shared" si="36"/>
        <v>#REF!</v>
      </c>
      <c r="BX8" s="93">
        <f t="shared" si="37"/>
        <v>9.3188936253513255</v>
      </c>
      <c r="BY8" s="93">
        <f t="shared" si="38"/>
        <v>10.49573403821682</v>
      </c>
      <c r="BZ8" s="93">
        <f t="shared" si="39"/>
        <v>8.8900971413480239</v>
      </c>
      <c r="CA8" s="99" t="e">
        <f t="shared" si="40"/>
        <v>#REF!</v>
      </c>
      <c r="CB8" s="99">
        <f t="shared" si="40"/>
        <v>5.9874638937343274</v>
      </c>
    </row>
    <row r="9" spans="1:81">
      <c r="A9" s="23" t="s">
        <v>9</v>
      </c>
      <c r="B9" s="70">
        <v>3.52</v>
      </c>
      <c r="C9" s="114">
        <v>37.582739453840396</v>
      </c>
      <c r="D9" s="114">
        <v>67.421040428172006</v>
      </c>
      <c r="G9" s="70">
        <v>11.41</v>
      </c>
      <c r="H9" s="70">
        <v>4</v>
      </c>
      <c r="I9" s="19">
        <v>1624050.1042500001</v>
      </c>
      <c r="J9" s="111">
        <v>36727.172756797401</v>
      </c>
      <c r="K9" s="16">
        <v>85.76</v>
      </c>
      <c r="L9" s="16">
        <v>6.47</v>
      </c>
      <c r="M9" s="16">
        <v>3.42</v>
      </c>
      <c r="N9" s="16">
        <v>2071100</v>
      </c>
      <c r="O9" s="92">
        <f t="shared" si="3"/>
        <v>7305.0035623840458</v>
      </c>
      <c r="R9" s="83">
        <v>283518</v>
      </c>
      <c r="S9" s="24"/>
      <c r="T9" s="111">
        <v>54654.5889838863</v>
      </c>
      <c r="U9" s="81" t="e">
        <f>T9/#REF!*1000</f>
        <v>#REF!</v>
      </c>
      <c r="W9" s="81">
        <v>3169825</v>
      </c>
      <c r="X9" s="87">
        <f t="shared" si="4"/>
        <v>11180.330702107098</v>
      </c>
      <c r="Y9" s="70">
        <v>8424.16</v>
      </c>
      <c r="Z9" s="97">
        <f t="shared" si="5"/>
        <v>29653.0432</v>
      </c>
      <c r="AA9" s="97" t="e">
        <f>Z9/#REF!*1000</f>
        <v>#REF!</v>
      </c>
      <c r="AB9" s="97">
        <f t="shared" si="6"/>
        <v>372.8408120956035</v>
      </c>
      <c r="AC9" s="25">
        <f t="shared" si="7"/>
        <v>2.8525</v>
      </c>
      <c r="AD9" s="25">
        <f t="shared" si="8"/>
        <v>1.6174999999999999</v>
      </c>
      <c r="AE9" s="25">
        <f t="shared" si="9"/>
        <v>1</v>
      </c>
      <c r="AF9" s="25">
        <f t="shared" si="10"/>
        <v>0.85499999999999998</v>
      </c>
      <c r="AG9" s="25">
        <f t="shared" si="41"/>
        <v>107.45705563227389</v>
      </c>
      <c r="AH9" s="26">
        <f t="shared" si="11"/>
        <v>79.532718087730146</v>
      </c>
      <c r="AI9" s="25">
        <f t="shared" si="42"/>
        <v>132.82104108968841</v>
      </c>
      <c r="AJ9" s="26">
        <f t="shared" si="12"/>
        <v>40.497439615115596</v>
      </c>
      <c r="AK9" s="25">
        <f t="shared" si="43"/>
        <v>105.68554983443298</v>
      </c>
      <c r="AL9" s="26">
        <f t="shared" si="13"/>
        <v>79.169625496969033</v>
      </c>
      <c r="AM9" s="26">
        <f t="shared" si="44"/>
        <v>124.46021503893549</v>
      </c>
      <c r="AN9" s="26">
        <f t="shared" si="14"/>
        <v>39.716393579651353</v>
      </c>
      <c r="AO9" s="26">
        <f t="shared" si="15"/>
        <v>125.26690391459077</v>
      </c>
      <c r="AP9" s="29">
        <f t="shared" si="16"/>
        <v>3.4619703027250339</v>
      </c>
      <c r="AQ9" s="30">
        <f t="shared" si="17"/>
        <v>1.2320179013256349</v>
      </c>
      <c r="AR9" s="30">
        <f t="shared" si="18"/>
        <v>123.20179013256352</v>
      </c>
      <c r="AS9" s="30">
        <f t="shared" si="19"/>
        <v>1.7939362965006687</v>
      </c>
      <c r="AT9" s="30">
        <f t="shared" si="45"/>
        <v>4.0573799010299618</v>
      </c>
      <c r="AU9" s="30">
        <f t="shared" si="20"/>
        <v>179.39362965006686</v>
      </c>
      <c r="AV9" s="30">
        <f t="shared" si="46"/>
        <v>4.0573799010299547</v>
      </c>
      <c r="AW9" s="30">
        <f t="shared" si="21"/>
        <v>-1.3100008581422684</v>
      </c>
      <c r="AX9" s="30">
        <f t="shared" si="22"/>
        <v>-5.2400034325690736</v>
      </c>
      <c r="AY9" s="26">
        <f t="shared" si="23"/>
        <v>80.132861781216661</v>
      </c>
      <c r="AZ9" s="26">
        <f t="shared" si="24"/>
        <v>82.544158344812473</v>
      </c>
      <c r="BA9" s="31">
        <f t="shared" si="25"/>
        <v>4.3761684852708589</v>
      </c>
      <c r="BB9" s="31">
        <f t="shared" si="47"/>
        <v>0.99503308531678769</v>
      </c>
      <c r="BC9" s="31">
        <f t="shared" si="48"/>
        <v>3.9801323412671508</v>
      </c>
      <c r="BD9" s="31">
        <f t="shared" si="26"/>
        <v>4.3715927088067259</v>
      </c>
      <c r="BE9" s="31">
        <f t="shared" si="49"/>
        <v>0.85136557652045752</v>
      </c>
      <c r="BF9" s="31">
        <f t="shared" si="50"/>
        <v>3.4054623060818301</v>
      </c>
      <c r="BG9" s="31">
        <f t="shared" si="27"/>
        <v>4.8304466922524432</v>
      </c>
      <c r="BH9" s="32">
        <f t="shared" si="28"/>
        <v>1.2418378786482003</v>
      </c>
      <c r="BI9" s="31">
        <f t="shared" si="29"/>
        <v>0.2086533953025459</v>
      </c>
      <c r="BJ9" s="31">
        <f t="shared" si="30"/>
        <v>4.8138235812906371</v>
      </c>
      <c r="BK9" s="31">
        <f t="shared" si="31"/>
        <v>0.58441225380918627</v>
      </c>
      <c r="BL9" s="31">
        <f t="shared" si="51"/>
        <v>3.9772290823941403</v>
      </c>
      <c r="BM9" s="31">
        <f t="shared" si="0"/>
        <v>5.1895824397972774</v>
      </c>
      <c r="BN9" s="31">
        <f t="shared" si="52"/>
        <v>3.977229082394107</v>
      </c>
      <c r="BO9" s="31" t="e">
        <f>LN(#REF!)</f>
        <v>#REF!</v>
      </c>
      <c r="BP9" s="31" t="e">
        <f>LN(#REF!)</f>
        <v>#REF!</v>
      </c>
      <c r="BQ9" s="31">
        <f t="shared" si="1"/>
        <v>4.3836860293818267</v>
      </c>
      <c r="BR9" s="31">
        <f t="shared" si="32"/>
        <v>10.511272162172824</v>
      </c>
      <c r="BS9" s="31">
        <f t="shared" si="33"/>
        <v>10.908788460507294</v>
      </c>
      <c r="BT9" s="31">
        <f t="shared" si="2"/>
        <v>4.4515526973224917</v>
      </c>
      <c r="BU9" s="31">
        <f t="shared" si="34"/>
        <v>14.96918693928229</v>
      </c>
      <c r="BV9" s="67">
        <f t="shared" si="35"/>
        <v>4.4133334028084166</v>
      </c>
      <c r="BW9" s="93" t="e">
        <f t="shared" si="36"/>
        <v>#REF!</v>
      </c>
      <c r="BX9" s="93">
        <f t="shared" si="37"/>
        <v>9.3219113260665267</v>
      </c>
      <c r="BY9" s="93">
        <f t="shared" si="38"/>
        <v>10.511272162172824</v>
      </c>
      <c r="BZ9" s="93">
        <f t="shared" si="39"/>
        <v>8.8963148118484785</v>
      </c>
      <c r="CA9" s="99" t="e">
        <f t="shared" si="40"/>
        <v>#REF!</v>
      </c>
      <c r="CB9" s="99">
        <f t="shared" si="40"/>
        <v>5.9211515513249138</v>
      </c>
    </row>
    <row r="10" spans="1:81">
      <c r="A10" s="23" t="s">
        <v>10</v>
      </c>
      <c r="B10" s="70">
        <v>3.52</v>
      </c>
      <c r="C10" s="114">
        <v>38.3754234321284</v>
      </c>
      <c r="D10" s="114">
        <v>66.537824219994505</v>
      </c>
      <c r="G10" s="70">
        <v>10.33</v>
      </c>
      <c r="H10" s="70">
        <v>3.68</v>
      </c>
      <c r="I10" s="19">
        <v>1627515.6425000001</v>
      </c>
      <c r="J10" s="111">
        <v>35365.178041394</v>
      </c>
      <c r="K10" s="16">
        <v>85.52</v>
      </c>
      <c r="L10" s="16">
        <v>5.59</v>
      </c>
      <c r="M10" s="16">
        <v>3.39</v>
      </c>
      <c r="N10" s="16">
        <v>2079850</v>
      </c>
      <c r="O10" s="92">
        <f t="shared" si="3"/>
        <v>7319.0601367496101</v>
      </c>
      <c r="R10" s="83">
        <v>284169</v>
      </c>
      <c r="S10" s="24"/>
      <c r="T10" s="111">
        <v>51760.439166522003</v>
      </c>
      <c r="U10" s="81" t="e">
        <f>T10/#REF!*1000</f>
        <v>#REF!</v>
      </c>
      <c r="W10" s="81">
        <v>3160825</v>
      </c>
      <c r="X10" s="87">
        <f t="shared" si="4"/>
        <v>11123.04649697891</v>
      </c>
      <c r="Y10" s="70">
        <v>8275.23</v>
      </c>
      <c r="Z10" s="97">
        <f t="shared" si="5"/>
        <v>29128.809599999997</v>
      </c>
      <c r="AA10" s="97" t="e">
        <f>Z10/#REF!*1000</f>
        <v>#REF!</v>
      </c>
      <c r="AB10" s="97">
        <f t="shared" si="6"/>
        <v>362.91061380306729</v>
      </c>
      <c r="AC10" s="25">
        <f t="shared" si="7"/>
        <v>2.5825</v>
      </c>
      <c r="AD10" s="25">
        <f t="shared" si="8"/>
        <v>1.3975</v>
      </c>
      <c r="AE10" s="25">
        <f t="shared" si="9"/>
        <v>0.92</v>
      </c>
      <c r="AF10" s="25">
        <f t="shared" si="10"/>
        <v>0.84750000000000003</v>
      </c>
      <c r="AG10" s="25">
        <f t="shared" si="41"/>
        <v>108.44566054409083</v>
      </c>
      <c r="AH10" s="26">
        <f t="shared" si="11"/>
        <v>80.264419094137281</v>
      </c>
      <c r="AI10" s="25">
        <f t="shared" si="42"/>
        <v>137.70885540178892</v>
      </c>
      <c r="AJ10" s="26">
        <f t="shared" si="12"/>
        <v>41.987745392951844</v>
      </c>
      <c r="AK10" s="25">
        <f t="shared" si="43"/>
        <v>106.5812348692798</v>
      </c>
      <c r="AL10" s="26">
        <f t="shared" si="13"/>
        <v>79.840588073055841</v>
      </c>
      <c r="AM10" s="26">
        <f t="shared" si="44"/>
        <v>128.67941632875539</v>
      </c>
      <c r="AN10" s="26">
        <f t="shared" si="14"/>
        <v>41.062779322001539</v>
      </c>
      <c r="AO10" s="26">
        <f t="shared" si="15"/>
        <v>125.26690391459077</v>
      </c>
      <c r="AP10" s="29">
        <f t="shared" si="16"/>
        <v>3.4594832550937653</v>
      </c>
      <c r="AQ10" s="30">
        <f t="shared" si="17"/>
        <v>1.2311328309942227</v>
      </c>
      <c r="AR10" s="30">
        <f t="shared" si="18"/>
        <v>123.11328309942229</v>
      </c>
      <c r="AS10" s="30">
        <f t="shared" si="19"/>
        <v>1.733865538648055</v>
      </c>
      <c r="AT10" s="30">
        <f t="shared" si="45"/>
        <v>-3.3485446484242662</v>
      </c>
      <c r="AU10" s="30">
        <f t="shared" si="20"/>
        <v>173.38655386480551</v>
      </c>
      <c r="AV10" s="30">
        <f t="shared" si="46"/>
        <v>-3.34854464842426</v>
      </c>
      <c r="AW10" s="30">
        <f t="shared" si="21"/>
        <v>-1.6614114875656227</v>
      </c>
      <c r="AX10" s="30">
        <f t="shared" si="22"/>
        <v>-6.6456459502624909</v>
      </c>
      <c r="AY10" s="26">
        <f t="shared" si="23"/>
        <v>80.30385619626459</v>
      </c>
      <c r="AZ10" s="26">
        <f t="shared" si="24"/>
        <v>82.892891571367016</v>
      </c>
      <c r="BA10" s="31">
        <f t="shared" si="25"/>
        <v>4.3853264230556244</v>
      </c>
      <c r="BB10" s="31">
        <f t="shared" si="47"/>
        <v>0.91579377847654797</v>
      </c>
      <c r="BC10" s="31">
        <f t="shared" si="48"/>
        <v>3.6631751139061919</v>
      </c>
      <c r="BD10" s="31">
        <f t="shared" si="26"/>
        <v>4.3800319976205691</v>
      </c>
      <c r="BE10" s="31">
        <f t="shared" si="49"/>
        <v>0.84392888138431488</v>
      </c>
      <c r="BF10" s="31">
        <f t="shared" si="50"/>
        <v>3.3757155255372595</v>
      </c>
      <c r="BG10" s="31">
        <f t="shared" si="27"/>
        <v>4.8304466922524432</v>
      </c>
      <c r="BH10" s="32">
        <f t="shared" si="28"/>
        <v>1.2411192296772779</v>
      </c>
      <c r="BI10" s="31">
        <f t="shared" si="29"/>
        <v>0.2079347463316237</v>
      </c>
      <c r="BJ10" s="31">
        <f t="shared" si="30"/>
        <v>4.8131049323197157</v>
      </c>
      <c r="BK10" s="31">
        <f t="shared" si="31"/>
        <v>0.55035333131939268</v>
      </c>
      <c r="BL10" s="31">
        <f t="shared" si="51"/>
        <v>-3.4058922489793586</v>
      </c>
      <c r="BM10" s="31">
        <f t="shared" si="0"/>
        <v>5.1555235173074845</v>
      </c>
      <c r="BN10" s="31">
        <f t="shared" si="52"/>
        <v>-3.405892248979292</v>
      </c>
      <c r="BO10" s="31" t="e">
        <f>LN(#REF!)</f>
        <v>#REF!</v>
      </c>
      <c r="BP10" s="31" t="e">
        <f>LN(#REF!)</f>
        <v>#REF!</v>
      </c>
      <c r="BQ10" s="31">
        <f t="shared" si="1"/>
        <v>4.3858176421691013</v>
      </c>
      <c r="BR10" s="31">
        <f t="shared" si="32"/>
        <v>10.473482943852837</v>
      </c>
      <c r="BS10" s="31">
        <f t="shared" si="33"/>
        <v>10.854381413808841</v>
      </c>
      <c r="BT10" s="31">
        <f t="shared" si="2"/>
        <v>4.4487502667167895</v>
      </c>
      <c r="BU10" s="31">
        <f t="shared" si="34"/>
        <v>14.966343627438066</v>
      </c>
      <c r="BV10" s="67">
        <f t="shared" si="35"/>
        <v>4.4175493114366207</v>
      </c>
      <c r="BW10" s="93" t="e">
        <f t="shared" si="36"/>
        <v>#REF!</v>
      </c>
      <c r="BX10" s="93">
        <f t="shared" si="37"/>
        <v>9.316774495838521</v>
      </c>
      <c r="BY10" s="93">
        <f t="shared" si="38"/>
        <v>10.473482943852837</v>
      </c>
      <c r="BZ10" s="93">
        <f t="shared" si="39"/>
        <v>8.8982372020929006</v>
      </c>
      <c r="CA10" s="99" t="e">
        <f t="shared" si="40"/>
        <v>#REF!</v>
      </c>
      <c r="CB10" s="99">
        <f t="shared" si="40"/>
        <v>5.8941565609753166</v>
      </c>
    </row>
    <row r="11" spans="1:81">
      <c r="A11" s="23" t="s">
        <v>11</v>
      </c>
      <c r="B11" s="70">
        <v>3.51</v>
      </c>
      <c r="C11" s="114">
        <v>37.675545442569003</v>
      </c>
      <c r="D11" s="114">
        <v>65.432357164827295</v>
      </c>
      <c r="G11" s="70">
        <v>16.02</v>
      </c>
      <c r="H11" s="70">
        <v>2.58</v>
      </c>
      <c r="I11" s="19">
        <v>1635051.29675</v>
      </c>
      <c r="J11" s="111">
        <v>36088.836138789899</v>
      </c>
      <c r="K11" s="16">
        <v>85.97</v>
      </c>
      <c r="L11" s="16">
        <v>4.32</v>
      </c>
      <c r="M11" s="16">
        <v>3.37</v>
      </c>
      <c r="N11" s="16">
        <v>2085200</v>
      </c>
      <c r="O11" s="92">
        <f t="shared" si="3"/>
        <v>7320.6524410366592</v>
      </c>
      <c r="R11" s="83">
        <v>284838</v>
      </c>
      <c r="S11" s="24"/>
      <c r="T11" s="111">
        <v>58431.038928540802</v>
      </c>
      <c r="U11" s="81" t="e">
        <f>T11/#REF!*1000</f>
        <v>#REF!</v>
      </c>
      <c r="W11" s="81">
        <v>3177575</v>
      </c>
      <c r="X11" s="87">
        <f t="shared" si="4"/>
        <v>11155.727115061894</v>
      </c>
      <c r="Y11" s="70">
        <v>8485.7000000000007</v>
      </c>
      <c r="Z11" s="97">
        <f t="shared" si="5"/>
        <v>29784.807000000001</v>
      </c>
      <c r="AA11" s="97" t="e">
        <f>Z11/#REF!*1000</f>
        <v>#REF!</v>
      </c>
      <c r="AB11" s="97">
        <f t="shared" si="6"/>
        <v>368.70541779483653</v>
      </c>
      <c r="AC11" s="25">
        <f t="shared" si="7"/>
        <v>4.0049999999999999</v>
      </c>
      <c r="AD11" s="25">
        <f t="shared" si="8"/>
        <v>1.08</v>
      </c>
      <c r="AE11" s="25">
        <f t="shared" si="9"/>
        <v>0.64500000000000002</v>
      </c>
      <c r="AF11" s="25">
        <f t="shared" si="10"/>
        <v>0.84250000000000003</v>
      </c>
      <c r="AG11" s="25">
        <f t="shared" si="41"/>
        <v>109.14513505460022</v>
      </c>
      <c r="AH11" s="26">
        <f t="shared" si="11"/>
        <v>80.782124597294469</v>
      </c>
      <c r="AI11" s="25">
        <f t="shared" si="42"/>
        <v>141.26174387115509</v>
      </c>
      <c r="AJ11" s="26">
        <f t="shared" si="12"/>
        <v>43.071029224090005</v>
      </c>
      <c r="AK11" s="25">
        <f t="shared" si="43"/>
        <v>107.47918177305347</v>
      </c>
      <c r="AL11" s="26">
        <f t="shared" si="13"/>
        <v>80.51324502757133</v>
      </c>
      <c r="AM11" s="26">
        <f t="shared" si="44"/>
        <v>133.01591265903446</v>
      </c>
      <c r="AN11" s="26">
        <f t="shared" si="14"/>
        <v>42.446594985152984</v>
      </c>
      <c r="AO11" s="26">
        <f t="shared" si="15"/>
        <v>124.91103202846976</v>
      </c>
      <c r="AP11" s="29">
        <f t="shared" si="16"/>
        <v>3.4564245839697398</v>
      </c>
      <c r="AQ11" s="30">
        <f t="shared" si="17"/>
        <v>1.2300443359322921</v>
      </c>
      <c r="AR11" s="30">
        <f t="shared" si="18"/>
        <v>123.00443359322919</v>
      </c>
      <c r="AS11" s="30">
        <f t="shared" si="19"/>
        <v>1.7367328434453482</v>
      </c>
      <c r="AT11" s="30">
        <f t="shared" si="45"/>
        <v>0.16537065495452755</v>
      </c>
      <c r="AU11" s="30">
        <f t="shared" si="20"/>
        <v>173.67328434453481</v>
      </c>
      <c r="AV11" s="30">
        <f t="shared" si="46"/>
        <v>0.16537065495451983</v>
      </c>
      <c r="AW11" s="30">
        <f t="shared" si="21"/>
        <v>1.9137824802604397</v>
      </c>
      <c r="AX11" s="30">
        <f t="shared" si="22"/>
        <v>7.6551299210417589</v>
      </c>
      <c r="AY11" s="26">
        <f t="shared" si="23"/>
        <v>80.675675722562488</v>
      </c>
      <c r="AZ11" s="26">
        <f t="shared" si="24"/>
        <v>83.106117029888921</v>
      </c>
      <c r="BA11" s="31">
        <f t="shared" si="25"/>
        <v>4.3917557108205285</v>
      </c>
      <c r="BB11" s="31">
        <f t="shared" si="47"/>
        <v>0.64292877649041458</v>
      </c>
      <c r="BC11" s="31">
        <f t="shared" si="48"/>
        <v>2.5717151059616583</v>
      </c>
      <c r="BD11" s="31">
        <f t="shared" si="26"/>
        <v>4.3884217053941921</v>
      </c>
      <c r="BE11" s="31">
        <f t="shared" si="49"/>
        <v>0.8389707773623023</v>
      </c>
      <c r="BF11" s="31">
        <f t="shared" si="50"/>
        <v>3.3558831094492092</v>
      </c>
      <c r="BG11" s="31">
        <f t="shared" si="27"/>
        <v>4.8276017401202118</v>
      </c>
      <c r="BH11" s="32">
        <f t="shared" si="28"/>
        <v>1.2402346975537659</v>
      </c>
      <c r="BI11" s="31">
        <f t="shared" si="29"/>
        <v>0.2070502142081119</v>
      </c>
      <c r="BJ11" s="31">
        <f t="shared" si="30"/>
        <v>4.8122204001962032</v>
      </c>
      <c r="BK11" s="31">
        <f t="shared" si="31"/>
        <v>0.55200567200188344</v>
      </c>
      <c r="BL11" s="31">
        <f t="shared" si="51"/>
        <v>0.16523406824907605</v>
      </c>
      <c r="BM11" s="31">
        <f t="shared" si="0"/>
        <v>5.1571758579899747</v>
      </c>
      <c r="BN11" s="31">
        <f t="shared" si="52"/>
        <v>0.16523406824902054</v>
      </c>
      <c r="BO11" s="31" t="e">
        <f>LN(#REF!)</f>
        <v>#REF!</v>
      </c>
      <c r="BP11" s="31" t="e">
        <f>LN(#REF!)</f>
        <v>#REF!</v>
      </c>
      <c r="BQ11" s="31">
        <f t="shared" si="1"/>
        <v>4.3904371137636549</v>
      </c>
      <c r="BR11" s="31">
        <f t="shared" si="32"/>
        <v>10.493738848260911</v>
      </c>
      <c r="BS11" s="31">
        <f t="shared" si="33"/>
        <v>10.97560251612874</v>
      </c>
      <c r="BT11" s="31">
        <f t="shared" si="2"/>
        <v>4.4539983981863527</v>
      </c>
      <c r="BU11" s="31">
        <f t="shared" si="34"/>
        <v>14.97162888522903</v>
      </c>
      <c r="BV11" s="67">
        <f t="shared" si="35"/>
        <v>4.4201183096202623</v>
      </c>
      <c r="BW11" s="93" t="e">
        <f t="shared" si="36"/>
        <v>#REF!</v>
      </c>
      <c r="BX11" s="93">
        <f t="shared" si="37"/>
        <v>9.3197082876255024</v>
      </c>
      <c r="BY11" s="93">
        <f t="shared" si="38"/>
        <v>10.493738848260911</v>
      </c>
      <c r="BZ11" s="93">
        <f t="shared" si="39"/>
        <v>8.8984547342725602</v>
      </c>
      <c r="CA11" s="99" t="e">
        <f t="shared" si="40"/>
        <v>#REF!</v>
      </c>
      <c r="CB11" s="99">
        <f t="shared" si="40"/>
        <v>5.9099979994495691</v>
      </c>
    </row>
    <row r="12" spans="1:81">
      <c r="A12" s="23" t="s">
        <v>12</v>
      </c>
      <c r="B12" s="70">
        <v>3.48</v>
      </c>
      <c r="C12" s="114">
        <v>37.4729865872172</v>
      </c>
      <c r="D12" s="114">
        <v>66.684590152669202</v>
      </c>
      <c r="G12" s="70">
        <v>5.85</v>
      </c>
      <c r="H12" s="70">
        <v>1.46</v>
      </c>
      <c r="I12" s="19">
        <v>1640350.61675</v>
      </c>
      <c r="J12" s="111">
        <v>36684.398452900998</v>
      </c>
      <c r="K12" s="16">
        <v>85.7</v>
      </c>
      <c r="L12" s="16">
        <v>3.49</v>
      </c>
      <c r="M12" s="16">
        <v>2.69</v>
      </c>
      <c r="N12" s="16">
        <v>2092800</v>
      </c>
      <c r="O12" s="92">
        <f t="shared" si="3"/>
        <v>7328.1416325844584</v>
      </c>
      <c r="R12" s="83">
        <v>285584</v>
      </c>
      <c r="S12" s="24"/>
      <c r="T12" s="111">
        <v>56119.670620957397</v>
      </c>
      <c r="U12" s="81" t="e">
        <f>T12/#REF!*1000</f>
        <v>#REF!</v>
      </c>
      <c r="W12" s="81">
        <v>3167525</v>
      </c>
      <c r="X12" s="87">
        <f t="shared" si="4"/>
        <v>11091.395176200347</v>
      </c>
      <c r="Y12" s="70">
        <v>8730.9</v>
      </c>
      <c r="Z12" s="97">
        <f t="shared" si="5"/>
        <v>30383.531999999999</v>
      </c>
      <c r="AA12" s="97" t="e">
        <f>Z12/#REF!*1000</f>
        <v>#REF!</v>
      </c>
      <c r="AB12" s="97">
        <f t="shared" si="6"/>
        <v>374.74918580846889</v>
      </c>
      <c r="AC12" s="25">
        <f t="shared" si="7"/>
        <v>1.4624999999999999</v>
      </c>
      <c r="AD12" s="25">
        <f t="shared" si="8"/>
        <v>0.87250000000000005</v>
      </c>
      <c r="AE12" s="25">
        <f t="shared" si="9"/>
        <v>0.36499999999999999</v>
      </c>
      <c r="AF12" s="25">
        <f t="shared" si="10"/>
        <v>0.67249999999999999</v>
      </c>
      <c r="AG12" s="25">
        <f t="shared" si="41"/>
        <v>109.54351479754951</v>
      </c>
      <c r="AH12" s="26">
        <f t="shared" si="11"/>
        <v>81.076979352074602</v>
      </c>
      <c r="AI12" s="25">
        <f t="shared" si="42"/>
        <v>143.32416533167395</v>
      </c>
      <c r="AJ12" s="26">
        <f t="shared" si="12"/>
        <v>43.699866250761715</v>
      </c>
      <c r="AK12" s="25">
        <f t="shared" si="43"/>
        <v>108.20197927047727</v>
      </c>
      <c r="AL12" s="26">
        <f t="shared" si="13"/>
        <v>81.05469660038176</v>
      </c>
      <c r="AM12" s="26">
        <f t="shared" si="44"/>
        <v>136.59404070956248</v>
      </c>
      <c r="AN12" s="26">
        <f t="shared" si="14"/>
        <v>43.588408390253605</v>
      </c>
      <c r="AO12" s="26">
        <f t="shared" si="15"/>
        <v>123.84341637010678</v>
      </c>
      <c r="AP12" s="29">
        <f t="shared" si="16"/>
        <v>3.4373818345810845</v>
      </c>
      <c r="AQ12" s="30">
        <f t="shared" si="17"/>
        <v>1.2232675567904217</v>
      </c>
      <c r="AR12" s="30">
        <f t="shared" si="18"/>
        <v>122.32675567904217</v>
      </c>
      <c r="AS12" s="30">
        <f t="shared" si="19"/>
        <v>1.7795376410007488</v>
      </c>
      <c r="AT12" s="30">
        <f t="shared" si="45"/>
        <v>2.4646736956090542</v>
      </c>
      <c r="AU12" s="30">
        <f t="shared" si="20"/>
        <v>177.95376410007489</v>
      </c>
      <c r="AV12" s="30">
        <f t="shared" si="46"/>
        <v>2.4646736956090645</v>
      </c>
      <c r="AW12" s="30">
        <f t="shared" si="21"/>
        <v>-4.6693917886053926</v>
      </c>
      <c r="AX12" s="30">
        <f t="shared" si="22"/>
        <v>-18.67756715442157</v>
      </c>
      <c r="AY12" s="26">
        <f t="shared" si="23"/>
        <v>80.937151446730823</v>
      </c>
      <c r="AZ12" s="26">
        <f t="shared" si="24"/>
        <v>83.409016746667731</v>
      </c>
      <c r="BA12" s="31">
        <f t="shared" si="25"/>
        <v>4.3953990657353268</v>
      </c>
      <c r="BB12" s="31">
        <f t="shared" si="47"/>
        <v>0.36433549147982802</v>
      </c>
      <c r="BC12" s="31">
        <f t="shared" si="48"/>
        <v>1.4573419659193121</v>
      </c>
      <c r="BD12" s="31">
        <f t="shared" si="26"/>
        <v>4.3951241934538654</v>
      </c>
      <c r="BE12" s="31">
        <f t="shared" si="49"/>
        <v>0.67024880596733283</v>
      </c>
      <c r="BF12" s="31">
        <f t="shared" si="50"/>
        <v>2.6809952238693313</v>
      </c>
      <c r="BG12" s="31">
        <f t="shared" si="27"/>
        <v>4.81901799642882</v>
      </c>
      <c r="BH12" s="32">
        <f t="shared" si="28"/>
        <v>1.2347100870072487</v>
      </c>
      <c r="BI12" s="31">
        <f t="shared" si="29"/>
        <v>0.20152560366159436</v>
      </c>
      <c r="BJ12" s="31">
        <f t="shared" si="30"/>
        <v>4.8066957896496856</v>
      </c>
      <c r="BK12" s="31">
        <f t="shared" si="31"/>
        <v>0.5763535783157655</v>
      </c>
      <c r="BL12" s="31">
        <f t="shared" si="51"/>
        <v>2.4347906313882062</v>
      </c>
      <c r="BM12" s="31">
        <f t="shared" si="0"/>
        <v>5.181523764303857</v>
      </c>
      <c r="BN12" s="31">
        <f t="shared" si="52"/>
        <v>2.4347906313882284</v>
      </c>
      <c r="BO12" s="31" t="e">
        <f>LN(#REF!)</f>
        <v>#REF!</v>
      </c>
      <c r="BP12" s="31" t="e">
        <f>LN(#REF!)</f>
        <v>#REF!</v>
      </c>
      <c r="BQ12" s="31">
        <f t="shared" si="1"/>
        <v>4.3936729454349264</v>
      </c>
      <c r="BR12" s="31">
        <f t="shared" si="32"/>
        <v>10.510106833382494</v>
      </c>
      <c r="BS12" s="31">
        <f t="shared" si="33"/>
        <v>10.935241665007394</v>
      </c>
      <c r="BT12" s="31">
        <f t="shared" si="2"/>
        <v>4.4508528256037341</v>
      </c>
      <c r="BU12" s="31">
        <f t="shared" si="34"/>
        <v>14.96846108380611</v>
      </c>
      <c r="BV12" s="67">
        <f t="shared" si="35"/>
        <v>4.4237564179891908</v>
      </c>
      <c r="BW12" s="93" t="e">
        <f t="shared" si="36"/>
        <v>#REF!</v>
      </c>
      <c r="BX12" s="93">
        <f t="shared" si="37"/>
        <v>9.3139248773189589</v>
      </c>
      <c r="BY12" s="93">
        <f t="shared" si="38"/>
        <v>10.510106833382494</v>
      </c>
      <c r="BZ12" s="93">
        <f t="shared" si="39"/>
        <v>8.8994772337578638</v>
      </c>
      <c r="CA12" s="99" t="e">
        <f t="shared" si="40"/>
        <v>#REF!</v>
      </c>
      <c r="CB12" s="99">
        <f t="shared" si="40"/>
        <v>5.9262569643545131</v>
      </c>
    </row>
    <row r="13" spans="1:81">
      <c r="A13" s="23" t="s">
        <v>13</v>
      </c>
      <c r="B13" s="70">
        <v>3.44</v>
      </c>
      <c r="C13" s="114">
        <v>37.116218024301503</v>
      </c>
      <c r="D13" s="114">
        <v>63.570825375815303</v>
      </c>
      <c r="G13" s="70">
        <v>3.14</v>
      </c>
      <c r="H13" s="70">
        <v>0.22</v>
      </c>
      <c r="I13" s="19">
        <v>1650908.29425</v>
      </c>
      <c r="J13" s="111">
        <v>36490.587366915097</v>
      </c>
      <c r="K13" s="16">
        <v>85.94</v>
      </c>
      <c r="L13" s="16">
        <v>2.13</v>
      </c>
      <c r="M13" s="16">
        <v>1.85</v>
      </c>
      <c r="N13" s="16">
        <v>2124775</v>
      </c>
      <c r="O13" s="92">
        <f t="shared" si="3"/>
        <v>7421.2132960312383</v>
      </c>
      <c r="R13" s="83">
        <v>286311</v>
      </c>
      <c r="S13" s="24"/>
      <c r="T13" s="111">
        <v>57268.385544972698</v>
      </c>
      <c r="U13" s="81" t="e">
        <f>T13/#REF!*1000</f>
        <v>#REF!</v>
      </c>
      <c r="W13" s="81">
        <v>3176325</v>
      </c>
      <c r="X13" s="87">
        <f t="shared" si="4"/>
        <v>11093.967748357554</v>
      </c>
      <c r="Y13" s="70">
        <v>8720.89</v>
      </c>
      <c r="Z13" s="97">
        <f t="shared" si="5"/>
        <v>29999.861599999997</v>
      </c>
      <c r="AA13" s="97" t="e">
        <f>Z13/#REF!*1000</f>
        <v>#REF!</v>
      </c>
      <c r="AB13" s="97">
        <f t="shared" si="6"/>
        <v>369.81361399624512</v>
      </c>
      <c r="AC13" s="25">
        <f t="shared" si="7"/>
        <v>0.78500000000000003</v>
      </c>
      <c r="AD13" s="25">
        <f t="shared" si="8"/>
        <v>0.53249999999999997</v>
      </c>
      <c r="AE13" s="25">
        <f t="shared" si="9"/>
        <v>5.5E-2</v>
      </c>
      <c r="AF13" s="25">
        <f t="shared" si="10"/>
        <v>0.46250000000000002</v>
      </c>
      <c r="AG13" s="25">
        <f t="shared" si="41"/>
        <v>109.60376373068816</v>
      </c>
      <c r="AH13" s="26">
        <f t="shared" si="11"/>
        <v>81.121571690718227</v>
      </c>
      <c r="AI13" s="25">
        <f t="shared" si="42"/>
        <v>143.63947849540364</v>
      </c>
      <c r="AJ13" s="26">
        <f t="shared" si="12"/>
        <v>43.796005956513397</v>
      </c>
      <c r="AK13" s="25">
        <f t="shared" si="43"/>
        <v>108.70241342460324</v>
      </c>
      <c r="AL13" s="26">
        <f t="shared" si="13"/>
        <v>81.429574572158529</v>
      </c>
      <c r="AM13" s="26">
        <f t="shared" si="44"/>
        <v>139.12103046268939</v>
      </c>
      <c r="AN13" s="26">
        <f t="shared" si="14"/>
        <v>44.394793945473296</v>
      </c>
      <c r="AO13" s="26">
        <f t="shared" si="15"/>
        <v>122.41992882562278</v>
      </c>
      <c r="AP13" s="29">
        <f t="shared" si="16"/>
        <v>3.4117104144292814</v>
      </c>
      <c r="AQ13" s="30">
        <f t="shared" si="17"/>
        <v>1.2141318200815947</v>
      </c>
      <c r="AR13" s="30">
        <f t="shared" si="18"/>
        <v>121.41318200815948</v>
      </c>
      <c r="AS13" s="30">
        <f t="shared" si="19"/>
        <v>1.7127506184545227</v>
      </c>
      <c r="AT13" s="30">
        <f t="shared" si="45"/>
        <v>-3.7530547827393805</v>
      </c>
      <c r="AU13" s="30">
        <f t="shared" si="20"/>
        <v>171.27506184545226</v>
      </c>
      <c r="AV13" s="30">
        <f t="shared" si="46"/>
        <v>-3.7530547827393916</v>
      </c>
      <c r="AW13" s="30">
        <f t="shared" si="21"/>
        <v>-1.1456498756856615E-2</v>
      </c>
      <c r="AX13" s="30">
        <f t="shared" si="22"/>
        <v>-4.5825995027426458E-2</v>
      </c>
      <c r="AY13" s="26">
        <f t="shared" si="23"/>
        <v>81.45808174908062</v>
      </c>
      <c r="AZ13" s="26">
        <f t="shared" si="24"/>
        <v>84.68338759456276</v>
      </c>
      <c r="BA13" s="31">
        <f t="shared" si="25"/>
        <v>4.395948914540762</v>
      </c>
      <c r="BB13" s="31">
        <f t="shared" si="47"/>
        <v>5.4984880543518244E-2</v>
      </c>
      <c r="BC13" s="31">
        <f t="shared" si="48"/>
        <v>0.21993952217407298</v>
      </c>
      <c r="BD13" s="31">
        <f t="shared" si="26"/>
        <v>4.3997385310046102</v>
      </c>
      <c r="BE13" s="31">
        <f t="shared" si="49"/>
        <v>0.4614337550744807</v>
      </c>
      <c r="BF13" s="31">
        <f t="shared" si="50"/>
        <v>1.8457350202979228</v>
      </c>
      <c r="BG13" s="31">
        <f t="shared" si="27"/>
        <v>4.8074571740277436</v>
      </c>
      <c r="BH13" s="32">
        <f t="shared" si="28"/>
        <v>1.2272137533514826</v>
      </c>
      <c r="BI13" s="31">
        <f t="shared" si="29"/>
        <v>0.19402927000582829</v>
      </c>
      <c r="BJ13" s="31">
        <f t="shared" si="30"/>
        <v>4.7991994559939197</v>
      </c>
      <c r="BK13" s="31">
        <f t="shared" si="31"/>
        <v>0.53810062698941963</v>
      </c>
      <c r="BL13" s="31">
        <f t="shared" si="51"/>
        <v>-3.8252951326345874</v>
      </c>
      <c r="BM13" s="31">
        <f t="shared" si="0"/>
        <v>5.1432708129775113</v>
      </c>
      <c r="BN13" s="31">
        <f t="shared" si="52"/>
        <v>-3.8252951326345652</v>
      </c>
      <c r="BO13" s="31" t="e">
        <f>LN(#REF!)</f>
        <v>#REF!</v>
      </c>
      <c r="BP13" s="31" t="e">
        <f>LN(#REF!)</f>
        <v>#REF!</v>
      </c>
      <c r="BQ13" s="31">
        <f t="shared" si="1"/>
        <v>4.4000885535644159</v>
      </c>
      <c r="BR13" s="31">
        <f t="shared" si="32"/>
        <v>10.504809625955236</v>
      </c>
      <c r="BS13" s="31">
        <f t="shared" si="33"/>
        <v>10.955504014750856</v>
      </c>
      <c r="BT13" s="31">
        <f t="shared" si="2"/>
        <v>4.4536493783468494</v>
      </c>
      <c r="BU13" s="31">
        <f t="shared" si="34"/>
        <v>14.97123542608862</v>
      </c>
      <c r="BV13" s="67">
        <f t="shared" si="35"/>
        <v>4.4389194501259555</v>
      </c>
      <c r="BW13" s="93" t="e">
        <f t="shared" si="36"/>
        <v>#REF!</v>
      </c>
      <c r="BX13" s="93">
        <f t="shared" si="37"/>
        <v>9.3141567934861627</v>
      </c>
      <c r="BY13" s="93">
        <f t="shared" si="38"/>
        <v>10.504809625955236</v>
      </c>
      <c r="BZ13" s="93">
        <f t="shared" si="39"/>
        <v>8.9120978397793227</v>
      </c>
      <c r="CA13" s="99" t="e">
        <f t="shared" si="40"/>
        <v>#REF!</v>
      </c>
      <c r="CB13" s="99">
        <f t="shared" si="40"/>
        <v>5.9129991327595555</v>
      </c>
    </row>
    <row r="14" spans="1:81">
      <c r="A14" s="23" t="s">
        <v>14</v>
      </c>
      <c r="B14" s="70">
        <v>3.44</v>
      </c>
      <c r="C14" s="114">
        <v>38.758768875144298</v>
      </c>
      <c r="D14" s="114">
        <v>63.563542384996403</v>
      </c>
      <c r="G14" s="70">
        <v>2.5</v>
      </c>
      <c r="H14" s="70">
        <v>-1.01</v>
      </c>
      <c r="I14" s="19">
        <v>1649195.672</v>
      </c>
      <c r="J14" s="111">
        <v>37166.146389705398</v>
      </c>
      <c r="K14" s="16">
        <v>86.73</v>
      </c>
      <c r="L14" s="16">
        <v>1.73</v>
      </c>
      <c r="M14" s="16">
        <v>1.25</v>
      </c>
      <c r="N14" s="16">
        <v>2131150</v>
      </c>
      <c r="O14" s="92">
        <f t="shared" si="3"/>
        <v>7427.2918953770022</v>
      </c>
      <c r="R14" s="83">
        <v>286935</v>
      </c>
      <c r="S14" s="24"/>
      <c r="T14" s="111">
        <v>55137.768973312697</v>
      </c>
      <c r="U14" s="81" t="e">
        <f>T14/#REF!*1000</f>
        <v>#REF!</v>
      </c>
      <c r="W14" s="81">
        <v>3205575</v>
      </c>
      <c r="X14" s="87">
        <f t="shared" si="4"/>
        <v>11171.781065398087</v>
      </c>
      <c r="Y14" s="70">
        <v>8676.89</v>
      </c>
      <c r="Z14" s="97">
        <f t="shared" si="5"/>
        <v>29848.501599999996</v>
      </c>
      <c r="AA14" s="97" t="e">
        <f>Z14/#REF!*1000</f>
        <v>#REF!</v>
      </c>
      <c r="AB14" s="97">
        <f t="shared" si="6"/>
        <v>368.87919239547887</v>
      </c>
      <c r="AC14" s="25">
        <f t="shared" si="7"/>
        <v>0.625</v>
      </c>
      <c r="AD14" s="25">
        <f t="shared" si="8"/>
        <v>0.4325</v>
      </c>
      <c r="AE14" s="25">
        <f t="shared" si="9"/>
        <v>-0.2525</v>
      </c>
      <c r="AF14" s="25">
        <f t="shared" si="10"/>
        <v>0.3125</v>
      </c>
      <c r="AG14" s="25">
        <f t="shared" si="41"/>
        <v>109.32701422726817</v>
      </c>
      <c r="AH14" s="26">
        <f t="shared" si="11"/>
        <v>80.916739722199168</v>
      </c>
      <c r="AI14" s="25">
        <f t="shared" si="42"/>
        <v>142.18871976260007</v>
      </c>
      <c r="AJ14" s="26">
        <f t="shared" si="12"/>
        <v>43.353666296352614</v>
      </c>
      <c r="AK14" s="25">
        <f t="shared" si="43"/>
        <v>109.04210846655512</v>
      </c>
      <c r="AL14" s="26">
        <f t="shared" si="13"/>
        <v>81.684041992696521</v>
      </c>
      <c r="AM14" s="26">
        <f t="shared" si="44"/>
        <v>140.860043343473</v>
      </c>
      <c r="AN14" s="26">
        <f t="shared" si="14"/>
        <v>44.949728869791706</v>
      </c>
      <c r="AO14" s="26">
        <f t="shared" si="15"/>
        <v>122.41992882562278</v>
      </c>
      <c r="AP14" s="29">
        <f t="shared" si="16"/>
        <v>3.4310353737932009</v>
      </c>
      <c r="AQ14" s="30">
        <f t="shared" si="17"/>
        <v>1.2210090298196443</v>
      </c>
      <c r="AR14" s="30">
        <f t="shared" si="18"/>
        <v>122.10090298196444</v>
      </c>
      <c r="AS14" s="30">
        <f t="shared" si="19"/>
        <v>1.6399783643736738</v>
      </c>
      <c r="AT14" s="30">
        <f t="shared" si="45"/>
        <v>-4.2488528859218233</v>
      </c>
      <c r="AU14" s="30">
        <f t="shared" si="20"/>
        <v>163.9978364373674</v>
      </c>
      <c r="AV14" s="30">
        <f t="shared" si="46"/>
        <v>-4.2488528859218082</v>
      </c>
      <c r="AW14" s="30">
        <f t="shared" si="21"/>
        <v>1.8649545080500651</v>
      </c>
      <c r="AX14" s="30">
        <f t="shared" si="22"/>
        <v>7.4598180322002605</v>
      </c>
      <c r="AY14" s="26">
        <f t="shared" si="23"/>
        <v>81.373578616028524</v>
      </c>
      <c r="AZ14" s="26">
        <f t="shared" si="24"/>
        <v>84.937464659623913</v>
      </c>
      <c r="BA14" s="31">
        <f t="shared" si="25"/>
        <v>4.3934207213519283</v>
      </c>
      <c r="BB14" s="31">
        <f t="shared" si="47"/>
        <v>-0.25281931888336828</v>
      </c>
      <c r="BC14" s="31">
        <f t="shared" si="48"/>
        <v>-1.0112772755334731</v>
      </c>
      <c r="BD14" s="31">
        <f t="shared" si="26"/>
        <v>4.402858658340854</v>
      </c>
      <c r="BE14" s="31">
        <f t="shared" si="49"/>
        <v>0.31201273362437831</v>
      </c>
      <c r="BF14" s="31">
        <f t="shared" si="50"/>
        <v>1.2480509344975133</v>
      </c>
      <c r="BG14" s="31">
        <f t="shared" si="27"/>
        <v>4.8074571740277436</v>
      </c>
      <c r="BH14" s="32">
        <f t="shared" si="28"/>
        <v>1.2328620738765601</v>
      </c>
      <c r="BI14" s="31">
        <f t="shared" si="29"/>
        <v>0.1996775905309057</v>
      </c>
      <c r="BJ14" s="31">
        <f t="shared" si="30"/>
        <v>4.8048477765189972</v>
      </c>
      <c r="BK14" s="31">
        <f t="shared" si="31"/>
        <v>0.49468304929400891</v>
      </c>
      <c r="BL14" s="31">
        <f t="shared" si="51"/>
        <v>-4.3417577695410712</v>
      </c>
      <c r="BM14" s="31">
        <f t="shared" si="0"/>
        <v>5.0998532352821</v>
      </c>
      <c r="BN14" s="31">
        <f t="shared" si="52"/>
        <v>-4.3417577695411325</v>
      </c>
      <c r="BO14" s="31" t="e">
        <f>LN(#REF!)</f>
        <v>#REF!</v>
      </c>
      <c r="BP14" s="31" t="e">
        <f>LN(#REF!)</f>
        <v>#REF!</v>
      </c>
      <c r="BQ14" s="31">
        <f t="shared" si="1"/>
        <v>4.3990506332920472</v>
      </c>
      <c r="BR14" s="31">
        <f t="shared" si="32"/>
        <v>10.523153582632958</v>
      </c>
      <c r="BS14" s="31">
        <f t="shared" si="33"/>
        <v>10.917590222629594</v>
      </c>
      <c r="BT14" s="31">
        <f t="shared" si="2"/>
        <v>4.4627998446963648</v>
      </c>
      <c r="BU14" s="31">
        <f t="shared" si="34"/>
        <v>14.980402039421651</v>
      </c>
      <c r="BV14" s="67">
        <f t="shared" si="35"/>
        <v>4.4419152758362079</v>
      </c>
      <c r="BW14" s="93" t="e">
        <f t="shared" si="36"/>
        <v>#REF!</v>
      </c>
      <c r="BX14" s="93">
        <f t="shared" si="37"/>
        <v>9.3211463301489257</v>
      </c>
      <c r="BY14" s="93">
        <f t="shared" si="38"/>
        <v>10.523153582632958</v>
      </c>
      <c r="BZ14" s="93">
        <f t="shared" si="39"/>
        <v>8.9129165888193072</v>
      </c>
      <c r="CA14" s="99" t="e">
        <f t="shared" si="40"/>
        <v>#REF!</v>
      </c>
      <c r="CB14" s="99">
        <f t="shared" si="40"/>
        <v>5.9104691985539342</v>
      </c>
    </row>
    <row r="15" spans="1:81">
      <c r="A15" s="23" t="s">
        <v>15</v>
      </c>
      <c r="B15" s="70">
        <v>3.51</v>
      </c>
      <c r="C15" s="114">
        <v>39.275072016028503</v>
      </c>
      <c r="D15" s="114">
        <v>64.748973534181701</v>
      </c>
      <c r="G15" s="70">
        <v>2.6</v>
      </c>
      <c r="H15" s="70">
        <v>7.0000000000000007E-2</v>
      </c>
      <c r="I15" s="19">
        <v>1668153.6165</v>
      </c>
      <c r="J15" s="111">
        <v>37694.374563991798</v>
      </c>
      <c r="K15" s="16">
        <v>87.21</v>
      </c>
      <c r="L15" s="16">
        <v>1.75</v>
      </c>
      <c r="M15" s="16">
        <v>1.29</v>
      </c>
      <c r="N15" s="16">
        <v>2142025</v>
      </c>
      <c r="O15" s="92">
        <f t="shared" si="3"/>
        <v>7448.6045330940906</v>
      </c>
      <c r="R15" s="83">
        <v>287574</v>
      </c>
      <c r="S15" s="24"/>
      <c r="T15" s="111">
        <v>62307.210810366603</v>
      </c>
      <c r="U15" s="81" t="e">
        <f>T15/#REF!*1000</f>
        <v>#REF!</v>
      </c>
      <c r="W15" s="81">
        <v>3223250</v>
      </c>
      <c r="X15" s="87">
        <f t="shared" si="4"/>
        <v>11208.419398137523</v>
      </c>
      <c r="Y15" s="70">
        <v>8998.2999999999993</v>
      </c>
      <c r="Z15" s="97">
        <f t="shared" si="5"/>
        <v>31584.032999999996</v>
      </c>
      <c r="AA15" s="97" t="e">
        <f>Z15/#REF!*1000</f>
        <v>#REF!</v>
      </c>
      <c r="AB15" s="97">
        <f t="shared" si="6"/>
        <v>390.25925747541379</v>
      </c>
      <c r="AC15" s="25">
        <f t="shared" si="7"/>
        <v>0.65</v>
      </c>
      <c r="AD15" s="25">
        <f t="shared" si="8"/>
        <v>0.4375</v>
      </c>
      <c r="AE15" s="25">
        <f t="shared" si="9"/>
        <v>1.7500000000000002E-2</v>
      </c>
      <c r="AF15" s="25">
        <f t="shared" si="10"/>
        <v>0.32250000000000001</v>
      </c>
      <c r="AG15" s="25">
        <f t="shared" si="41"/>
        <v>109.34614645475794</v>
      </c>
      <c r="AH15" s="26">
        <f t="shared" si="11"/>
        <v>80.930900151650548</v>
      </c>
      <c r="AI15" s="25">
        <f t="shared" si="42"/>
        <v>142.28825186643388</v>
      </c>
      <c r="AJ15" s="26">
        <f t="shared" si="12"/>
        <v>43.384013862760057</v>
      </c>
      <c r="AK15" s="25">
        <f t="shared" si="43"/>
        <v>109.39376926635977</v>
      </c>
      <c r="AL15" s="26">
        <f t="shared" si="13"/>
        <v>81.947473028122971</v>
      </c>
      <c r="AM15" s="26">
        <f t="shared" si="44"/>
        <v>142.67713790260379</v>
      </c>
      <c r="AN15" s="26">
        <f t="shared" si="14"/>
        <v>45.529580372212017</v>
      </c>
      <c r="AO15" s="26">
        <f t="shared" si="15"/>
        <v>124.91103202846976</v>
      </c>
      <c r="AP15" s="29">
        <f t="shared" si="16"/>
        <v>3.5115286873304821</v>
      </c>
      <c r="AQ15" s="30">
        <f t="shared" si="17"/>
        <v>1.2496543371282853</v>
      </c>
      <c r="AR15" s="30">
        <f t="shared" si="18"/>
        <v>124.96543371282854</v>
      </c>
      <c r="AS15" s="30">
        <f t="shared" si="19"/>
        <v>1.6486022866554408</v>
      </c>
      <c r="AT15" s="30">
        <f t="shared" si="45"/>
        <v>0.52585585694970904</v>
      </c>
      <c r="AU15" s="30">
        <f t="shared" si="20"/>
        <v>164.86022866554407</v>
      </c>
      <c r="AV15" s="30">
        <f t="shared" si="46"/>
        <v>0.52585585694969283</v>
      </c>
      <c r="AW15" s="30">
        <f t="shared" si="21"/>
        <v>2.1450037761216345</v>
      </c>
      <c r="AX15" s="30">
        <f t="shared" si="22"/>
        <v>8.580015104486538</v>
      </c>
      <c r="AY15" s="26">
        <f t="shared" si="23"/>
        <v>82.308989624776956</v>
      </c>
      <c r="AZ15" s="26">
        <f t="shared" si="24"/>
        <v>85.37089024119885</v>
      </c>
      <c r="BA15" s="31">
        <f t="shared" si="25"/>
        <v>4.3935957060412143</v>
      </c>
      <c r="BB15" s="31">
        <f t="shared" si="47"/>
        <v>1.749846892860063E-2</v>
      </c>
      <c r="BC15" s="31">
        <f t="shared" si="48"/>
        <v>6.999387571440252E-2</v>
      </c>
      <c r="BD15" s="31">
        <f t="shared" si="26"/>
        <v>4.4060784691820523</v>
      </c>
      <c r="BE15" s="31">
        <f t="shared" si="49"/>
        <v>0.32198108411982673</v>
      </c>
      <c r="BF15" s="31">
        <f t="shared" si="50"/>
        <v>1.2879243364793069</v>
      </c>
      <c r="BG15" s="31">
        <f t="shared" si="27"/>
        <v>4.8276017401202118</v>
      </c>
      <c r="BH15" s="32">
        <f t="shared" si="28"/>
        <v>1.2560514661209397</v>
      </c>
      <c r="BI15" s="31">
        <f t="shared" si="29"/>
        <v>0.22286698277528522</v>
      </c>
      <c r="BJ15" s="31">
        <f t="shared" si="30"/>
        <v>4.8280371687633767</v>
      </c>
      <c r="BK15" s="31">
        <f t="shared" si="31"/>
        <v>0.49992782992468332</v>
      </c>
      <c r="BL15" s="31">
        <f t="shared" si="51"/>
        <v>0.5244780630674406</v>
      </c>
      <c r="BM15" s="31">
        <f t="shared" si="0"/>
        <v>5.105098015912775</v>
      </c>
      <c r="BN15" s="31">
        <f t="shared" si="52"/>
        <v>0.52447806306750167</v>
      </c>
      <c r="BO15" s="31" t="e">
        <f>LN(#REF!)</f>
        <v>#REF!</v>
      </c>
      <c r="BP15" s="31" t="e">
        <f>LN(#REF!)</f>
        <v>#REF!</v>
      </c>
      <c r="BQ15" s="31">
        <f t="shared" si="1"/>
        <v>4.4104803316665553</v>
      </c>
      <c r="BR15" s="31">
        <f t="shared" si="32"/>
        <v>10.53726614649308</v>
      </c>
      <c r="BS15" s="31">
        <f t="shared" si="33"/>
        <v>11.039832441422369</v>
      </c>
      <c r="BT15" s="31">
        <f t="shared" si="2"/>
        <v>4.4683190032388937</v>
      </c>
      <c r="BU15" s="31">
        <f t="shared" si="34"/>
        <v>14.985900725273083</v>
      </c>
      <c r="BV15" s="67">
        <f t="shared" si="35"/>
        <v>4.4470051790010974</v>
      </c>
      <c r="BW15" s="93" t="e">
        <f t="shared" si="36"/>
        <v>#REF!</v>
      </c>
      <c r="BX15" s="93">
        <f t="shared" si="37"/>
        <v>9.3244205068507906</v>
      </c>
      <c r="BY15" s="93">
        <f t="shared" si="38"/>
        <v>10.53726614649308</v>
      </c>
      <c r="BZ15" s="93">
        <f t="shared" si="39"/>
        <v>8.9157819828346287</v>
      </c>
      <c r="CA15" s="99" t="e">
        <f t="shared" si="40"/>
        <v>#REF!</v>
      </c>
      <c r="CB15" s="99">
        <f t="shared" si="40"/>
        <v>5.9668112810242739</v>
      </c>
    </row>
    <row r="16" spans="1:81">
      <c r="A16" s="23" t="s">
        <v>16</v>
      </c>
      <c r="B16" s="70">
        <v>3.64</v>
      </c>
      <c r="C16" s="114">
        <v>39.554113633120103</v>
      </c>
      <c r="D16" s="114">
        <v>66.137841461489899</v>
      </c>
      <c r="G16" s="70">
        <v>5.4</v>
      </c>
      <c r="H16" s="70">
        <v>0.26</v>
      </c>
      <c r="I16" s="19">
        <v>1668182.81125</v>
      </c>
      <c r="J16" s="111">
        <v>38481.146672971998</v>
      </c>
      <c r="K16" s="16">
        <v>87.63</v>
      </c>
      <c r="L16" s="16">
        <v>1.74</v>
      </c>
      <c r="M16" s="16">
        <v>1.59</v>
      </c>
      <c r="N16" s="16">
        <v>2157000</v>
      </c>
      <c r="O16" s="92">
        <f t="shared" si="3"/>
        <v>7481.7119488871085</v>
      </c>
      <c r="R16" s="83">
        <v>288303</v>
      </c>
      <c r="S16" s="24"/>
      <c r="T16" s="111">
        <v>58404.395188676499</v>
      </c>
      <c r="U16" s="81" t="e">
        <f>T16/#REF!*1000</f>
        <v>#REF!</v>
      </c>
      <c r="W16" s="81">
        <v>3238950</v>
      </c>
      <c r="X16" s="87">
        <f t="shared" si="4"/>
        <v>11234.534500161288</v>
      </c>
      <c r="Y16" s="70">
        <v>9649.1</v>
      </c>
      <c r="Z16" s="97">
        <f t="shared" si="5"/>
        <v>35122.724000000002</v>
      </c>
      <c r="AA16" s="97" t="e">
        <f>Z16/#REF!*1000</f>
        <v>#REF!</v>
      </c>
      <c r="AB16" s="97">
        <f t="shared" si="6"/>
        <v>433.70219524730851</v>
      </c>
      <c r="AC16" s="25">
        <f t="shared" si="7"/>
        <v>1.35</v>
      </c>
      <c r="AD16" s="25">
        <f t="shared" si="8"/>
        <v>0.435</v>
      </c>
      <c r="AE16" s="25">
        <f t="shared" si="9"/>
        <v>6.5000000000000002E-2</v>
      </c>
      <c r="AF16" s="25">
        <f t="shared" si="10"/>
        <v>0.39750000000000002</v>
      </c>
      <c r="AG16" s="25">
        <f t="shared" si="41"/>
        <v>109.41722144995354</v>
      </c>
      <c r="AH16" s="26">
        <f t="shared" si="11"/>
        <v>80.983505236749124</v>
      </c>
      <c r="AI16" s="25">
        <f t="shared" si="42"/>
        <v>142.65820132128661</v>
      </c>
      <c r="AJ16" s="26">
        <f t="shared" si="12"/>
        <v>43.496812298803235</v>
      </c>
      <c r="AK16" s="25">
        <f t="shared" si="43"/>
        <v>109.82860949919356</v>
      </c>
      <c r="AL16" s="26">
        <f t="shared" si="13"/>
        <v>82.273214233409774</v>
      </c>
      <c r="AM16" s="26">
        <f t="shared" si="44"/>
        <v>144.94570439525521</v>
      </c>
      <c r="AN16" s="26">
        <f t="shared" si="14"/>
        <v>46.253500700130196</v>
      </c>
      <c r="AO16" s="26">
        <f t="shared" si="15"/>
        <v>129.53736654804274</v>
      </c>
      <c r="AP16" s="29">
        <f t="shared" si="16"/>
        <v>3.653685711256327</v>
      </c>
      <c r="AQ16" s="30">
        <f t="shared" si="17"/>
        <v>1.3002440253581238</v>
      </c>
      <c r="AR16" s="30">
        <f t="shared" si="18"/>
        <v>130.02440253581238</v>
      </c>
      <c r="AS16" s="30">
        <f t="shared" si="19"/>
        <v>1.6720850345666771</v>
      </c>
      <c r="AT16" s="30">
        <f t="shared" si="45"/>
        <v>1.4244034538418782</v>
      </c>
      <c r="AU16" s="30">
        <f t="shared" si="20"/>
        <v>167.2085034566677</v>
      </c>
      <c r="AV16" s="30">
        <f t="shared" si="46"/>
        <v>1.4244034538418788</v>
      </c>
      <c r="AW16" s="30">
        <f t="shared" si="21"/>
        <v>-0.62548386866538852</v>
      </c>
      <c r="AX16" s="30">
        <f t="shared" si="22"/>
        <v>-2.5019354746615541</v>
      </c>
      <c r="AY16" s="26">
        <f t="shared" si="23"/>
        <v>82.310430133823047</v>
      </c>
      <c r="AZ16" s="26">
        <f t="shared" si="24"/>
        <v>85.967722248930755</v>
      </c>
      <c r="BA16" s="31">
        <f t="shared" si="25"/>
        <v>4.3942454948827114</v>
      </c>
      <c r="BB16" s="31">
        <f t="shared" si="47"/>
        <v>6.4978884149713423E-2</v>
      </c>
      <c r="BC16" s="31">
        <f t="shared" si="48"/>
        <v>0.25991553659885369</v>
      </c>
      <c r="BD16" s="31">
        <f t="shared" si="26"/>
        <v>4.4100455897431639</v>
      </c>
      <c r="BE16" s="31">
        <f t="shared" si="49"/>
        <v>0.39671205611115923</v>
      </c>
      <c r="BF16" s="31">
        <f t="shared" si="50"/>
        <v>1.5868482244446369</v>
      </c>
      <c r="BG16" s="31">
        <f t="shared" si="27"/>
        <v>4.8639693842910869</v>
      </c>
      <c r="BH16" s="32">
        <f t="shared" si="28"/>
        <v>1.2957364420114286</v>
      </c>
      <c r="BI16" s="31">
        <f t="shared" si="29"/>
        <v>0.2625519586657743</v>
      </c>
      <c r="BJ16" s="31">
        <f t="shared" si="30"/>
        <v>4.8677221446538654</v>
      </c>
      <c r="BK16" s="31">
        <f t="shared" si="31"/>
        <v>0.51407137136371006</v>
      </c>
      <c r="BL16" s="31">
        <f t="shared" si="51"/>
        <v>1.4143541439026741</v>
      </c>
      <c r="BM16" s="31">
        <f t="shared" si="0"/>
        <v>5.1192415573518018</v>
      </c>
      <c r="BN16" s="31">
        <f t="shared" si="52"/>
        <v>1.4143541439026741</v>
      </c>
      <c r="BO16" s="31" t="e">
        <f>LN(#REF!)</f>
        <v>#REF!</v>
      </c>
      <c r="BP16" s="31" t="e">
        <f>LN(#REF!)</f>
        <v>#REF!</v>
      </c>
      <c r="BQ16" s="31">
        <f t="shared" si="1"/>
        <v>4.4104978327493338</v>
      </c>
      <c r="BR16" s="31">
        <f t="shared" si="32"/>
        <v>10.557923703529315</v>
      </c>
      <c r="BS16" s="31">
        <f t="shared" si="33"/>
        <v>10.975146426064498</v>
      </c>
      <c r="BT16" s="31">
        <f t="shared" si="2"/>
        <v>4.4731234050677591</v>
      </c>
      <c r="BU16" s="31">
        <f t="shared" si="34"/>
        <v>14.990759761171088</v>
      </c>
      <c r="BV16" s="67">
        <f t="shared" si="35"/>
        <v>4.4539719031154679</v>
      </c>
      <c r="BW16" s="93" t="e">
        <f t="shared" si="36"/>
        <v>#REF!</v>
      </c>
      <c r="BX16" s="93">
        <f t="shared" si="37"/>
        <v>9.3267477507536078</v>
      </c>
      <c r="BY16" s="93">
        <f t="shared" si="38"/>
        <v>10.557923703529315</v>
      </c>
      <c r="BZ16" s="93">
        <f t="shared" si="39"/>
        <v>8.920216914953814</v>
      </c>
      <c r="CA16" s="99" t="e">
        <f t="shared" si="40"/>
        <v>#REF!</v>
      </c>
      <c r="CB16" s="99">
        <f t="shared" si="40"/>
        <v>6.0723581125008845</v>
      </c>
    </row>
    <row r="17" spans="1:80">
      <c r="A17" s="23" t="s">
        <v>17</v>
      </c>
      <c r="B17" s="70">
        <v>3.51</v>
      </c>
      <c r="C17" s="114">
        <v>40.720730385540101</v>
      </c>
      <c r="D17" s="114">
        <v>65.724159932064794</v>
      </c>
      <c r="G17" s="70">
        <v>3.8</v>
      </c>
      <c r="H17" s="70">
        <v>1.44</v>
      </c>
      <c r="I17" s="19">
        <v>1659854.3797500001</v>
      </c>
      <c r="J17" s="111">
        <v>38332.332373330799</v>
      </c>
      <c r="K17" s="16">
        <v>87.69</v>
      </c>
      <c r="L17" s="16">
        <v>1.44</v>
      </c>
      <c r="M17" s="16">
        <v>2.2000000000000002</v>
      </c>
      <c r="N17" s="16">
        <v>2168600</v>
      </c>
      <c r="O17" s="92">
        <f t="shared" si="3"/>
        <v>7503.6244796838828</v>
      </c>
      <c r="R17" s="83">
        <v>289007</v>
      </c>
      <c r="S17" s="24"/>
      <c r="T17" s="111">
        <v>59923.660783615698</v>
      </c>
      <c r="U17" s="81" t="e">
        <f>T17/#REF!*1000</f>
        <v>#REF!</v>
      </c>
      <c r="W17" s="81">
        <v>3241000</v>
      </c>
      <c r="X17" s="87">
        <f t="shared" si="4"/>
        <v>11214.261246267391</v>
      </c>
      <c r="Y17" s="70">
        <v>9392.09</v>
      </c>
      <c r="Z17" s="97">
        <f t="shared" si="5"/>
        <v>32966.2359</v>
      </c>
      <c r="AA17" s="97" t="e">
        <f>Z17/#REF!*1000</f>
        <v>#REF!</v>
      </c>
      <c r="AB17" s="97">
        <f t="shared" si="6"/>
        <v>405.61325500289439</v>
      </c>
      <c r="AC17" s="25">
        <f t="shared" si="7"/>
        <v>0.95</v>
      </c>
      <c r="AD17" s="25">
        <f t="shared" si="8"/>
        <v>0.36</v>
      </c>
      <c r="AE17" s="25">
        <f t="shared" si="9"/>
        <v>0.36</v>
      </c>
      <c r="AF17" s="25">
        <f t="shared" si="10"/>
        <v>0.55000000000000004</v>
      </c>
      <c r="AG17" s="25">
        <f t="shared" si="41"/>
        <v>109.81112344717339</v>
      </c>
      <c r="AH17" s="26">
        <f t="shared" si="11"/>
        <v>81.275045855601434</v>
      </c>
      <c r="AI17" s="25">
        <f t="shared" si="42"/>
        <v>144.71247942031314</v>
      </c>
      <c r="AJ17" s="26">
        <f t="shared" si="12"/>
        <v>44.123166395905997</v>
      </c>
      <c r="AK17" s="25">
        <f t="shared" si="43"/>
        <v>110.43266685143914</v>
      </c>
      <c r="AL17" s="26">
        <f t="shared" si="13"/>
        <v>82.725716911693539</v>
      </c>
      <c r="AM17" s="26">
        <f t="shared" si="44"/>
        <v>148.13450989195081</v>
      </c>
      <c r="AN17" s="26">
        <f t="shared" si="14"/>
        <v>47.271077715533053</v>
      </c>
      <c r="AO17" s="26">
        <f t="shared" si="15"/>
        <v>124.91103202846976</v>
      </c>
      <c r="AP17" s="29">
        <f t="shared" si="16"/>
        <v>3.5298669978093997</v>
      </c>
      <c r="AQ17" s="30">
        <f t="shared" si="17"/>
        <v>1.2561804262666907</v>
      </c>
      <c r="AR17" s="30">
        <f t="shared" si="18"/>
        <v>125.61804262666907</v>
      </c>
      <c r="AS17" s="30">
        <f t="shared" si="19"/>
        <v>1.6140221285275225</v>
      </c>
      <c r="AT17" s="30">
        <f t="shared" si="45"/>
        <v>-3.4724852408120337</v>
      </c>
      <c r="AU17" s="30">
        <f t="shared" si="20"/>
        <v>161.40221285275226</v>
      </c>
      <c r="AV17" s="30">
        <f t="shared" si="46"/>
        <v>-3.4724852408120204</v>
      </c>
      <c r="AW17" s="30">
        <f t="shared" si="21"/>
        <v>6.3276180400610338</v>
      </c>
      <c r="AX17" s="30">
        <f t="shared" si="22"/>
        <v>25.310472160244135</v>
      </c>
      <c r="AY17" s="26">
        <f t="shared" si="23"/>
        <v>81.899493889616465</v>
      </c>
      <c r="AZ17" s="26">
        <f t="shared" si="24"/>
        <v>86.430042869277344</v>
      </c>
      <c r="BA17" s="31">
        <f t="shared" si="25"/>
        <v>4.3978390303928423</v>
      </c>
      <c r="BB17" s="31">
        <f t="shared" si="47"/>
        <v>0.3593535510130863</v>
      </c>
      <c r="BC17" s="31">
        <f t="shared" si="48"/>
        <v>1.4374142040523452</v>
      </c>
      <c r="BD17" s="31">
        <f t="shared" si="26"/>
        <v>4.4155305199737329</v>
      </c>
      <c r="BE17" s="31">
        <f t="shared" si="49"/>
        <v>0.54849302305690628</v>
      </c>
      <c r="BF17" s="31">
        <f t="shared" si="50"/>
        <v>2.1939720922276251</v>
      </c>
      <c r="BG17" s="31">
        <f t="shared" si="27"/>
        <v>4.8276017401202118</v>
      </c>
      <c r="BH17" s="32">
        <f t="shared" si="28"/>
        <v>1.261260192560993</v>
      </c>
      <c r="BI17" s="31">
        <f t="shared" si="29"/>
        <v>0.2280757092153389</v>
      </c>
      <c r="BJ17" s="31">
        <f t="shared" si="30"/>
        <v>4.8332458952034303</v>
      </c>
      <c r="BK17" s="31">
        <f t="shared" si="31"/>
        <v>0.47872928011778726</v>
      </c>
      <c r="BL17" s="31">
        <f t="shared" si="51"/>
        <v>-3.5342091245922802</v>
      </c>
      <c r="BM17" s="31">
        <f t="shared" si="0"/>
        <v>5.083899466105879</v>
      </c>
      <c r="BN17" s="31">
        <f t="shared" si="52"/>
        <v>-3.5342091245922802</v>
      </c>
      <c r="BO17" s="31" t="e">
        <f>LN(#REF!)</f>
        <v>#REF!</v>
      </c>
      <c r="BP17" s="31" t="e">
        <f>LN(#REF!)</f>
        <v>#REF!</v>
      </c>
      <c r="BQ17" s="31">
        <f t="shared" si="1"/>
        <v>4.405492811225967</v>
      </c>
      <c r="BR17" s="31">
        <f t="shared" si="32"/>
        <v>10.554049006336287</v>
      </c>
      <c r="BS17" s="31">
        <f t="shared" si="33"/>
        <v>11.000826710844528</v>
      </c>
      <c r="BT17" s="31">
        <f t="shared" si="2"/>
        <v>4.4738078677912645</v>
      </c>
      <c r="BU17" s="31">
        <f t="shared" si="34"/>
        <v>14.991392482123684</v>
      </c>
      <c r="BV17" s="67">
        <f t="shared" si="35"/>
        <v>4.4593353337643933</v>
      </c>
      <c r="BW17" s="93" t="e">
        <f t="shared" si="36"/>
        <v>#REF!</v>
      </c>
      <c r="BX17" s="93">
        <f t="shared" si="37"/>
        <v>9.3249415728512997</v>
      </c>
      <c r="BY17" s="93">
        <f t="shared" si="38"/>
        <v>10.554049006336287</v>
      </c>
      <c r="BZ17" s="93">
        <f t="shared" si="39"/>
        <v>8.9231414467478345</v>
      </c>
      <c r="CA17" s="99" t="e">
        <f t="shared" si="40"/>
        <v>#REF!</v>
      </c>
      <c r="CB17" s="99">
        <f t="shared" si="40"/>
        <v>6.0054001317304069</v>
      </c>
    </row>
    <row r="18" spans="1:80">
      <c r="A18" s="23" t="s">
        <v>18</v>
      </c>
      <c r="B18" s="70">
        <v>3.47</v>
      </c>
      <c r="C18" s="114">
        <v>41.441656708657398</v>
      </c>
      <c r="D18" s="114">
        <v>69.882933732604698</v>
      </c>
      <c r="G18" s="70">
        <v>3.82</v>
      </c>
      <c r="H18" s="70">
        <v>2.82</v>
      </c>
      <c r="I18" s="19">
        <v>1662592.835</v>
      </c>
      <c r="J18" s="111">
        <v>37520.546837437098</v>
      </c>
      <c r="K18" s="16">
        <v>88.14</v>
      </c>
      <c r="L18" s="16">
        <v>1.25</v>
      </c>
      <c r="M18" s="16">
        <v>2.86</v>
      </c>
      <c r="N18" s="16">
        <v>2178125</v>
      </c>
      <c r="O18" s="92">
        <f t="shared" si="3"/>
        <v>7520.9161317500484</v>
      </c>
      <c r="R18" s="83">
        <v>289609</v>
      </c>
      <c r="S18" s="24"/>
      <c r="T18" s="111">
        <v>58249.247864537501</v>
      </c>
      <c r="U18" s="81" t="e">
        <f>T18/#REF!*1000</f>
        <v>#REF!</v>
      </c>
      <c r="W18" s="81">
        <v>3257800</v>
      </c>
      <c r="X18" s="87">
        <f t="shared" si="4"/>
        <v>11248.959804425967</v>
      </c>
      <c r="Y18" s="70">
        <v>10151.799999999999</v>
      </c>
      <c r="Z18" s="97">
        <f t="shared" si="5"/>
        <v>35226.745999999999</v>
      </c>
      <c r="AA18" s="97" t="e">
        <f>Z18/#REF!*1000</f>
        <v>#REF!</v>
      </c>
      <c r="AB18" s="97">
        <f t="shared" si="6"/>
        <v>430.39208003720569</v>
      </c>
      <c r="AC18" s="25">
        <f t="shared" si="7"/>
        <v>0.95499999999999996</v>
      </c>
      <c r="AD18" s="25">
        <f t="shared" si="8"/>
        <v>0.3125</v>
      </c>
      <c r="AE18" s="25">
        <f t="shared" si="9"/>
        <v>0.70499999999999996</v>
      </c>
      <c r="AF18" s="25">
        <f t="shared" si="10"/>
        <v>0.71499999999999997</v>
      </c>
      <c r="AG18" s="25">
        <f t="shared" si="41"/>
        <v>110.58529186747596</v>
      </c>
      <c r="AH18" s="26">
        <f t="shared" si="11"/>
        <v>81.848034928883422</v>
      </c>
      <c r="AI18" s="25">
        <f t="shared" si="42"/>
        <v>148.79337133996597</v>
      </c>
      <c r="AJ18" s="26">
        <f t="shared" si="12"/>
        <v>45.367439688270551</v>
      </c>
      <c r="AK18" s="25">
        <f t="shared" si="43"/>
        <v>111.22226041942693</v>
      </c>
      <c r="AL18" s="26">
        <f t="shared" si="13"/>
        <v>83.317205787612153</v>
      </c>
      <c r="AM18" s="26">
        <f t="shared" si="44"/>
        <v>152.37115687486059</v>
      </c>
      <c r="AN18" s="26">
        <f t="shared" si="14"/>
        <v>48.623030538197298</v>
      </c>
      <c r="AO18" s="26">
        <f t="shared" si="15"/>
        <v>123.48754448398577</v>
      </c>
      <c r="AP18" s="29">
        <f t="shared" si="16"/>
        <v>3.4899871143616341</v>
      </c>
      <c r="AQ18" s="30">
        <f t="shared" si="17"/>
        <v>1.2419882969258484</v>
      </c>
      <c r="AR18" s="30">
        <f t="shared" si="18"/>
        <v>124.19882969258484</v>
      </c>
      <c r="AS18" s="30">
        <f t="shared" si="19"/>
        <v>1.6862968153974829</v>
      </c>
      <c r="AT18" s="30">
        <f t="shared" si="45"/>
        <v>4.4779241617893328</v>
      </c>
      <c r="AU18" s="30">
        <f t="shared" si="20"/>
        <v>168.62968153974828</v>
      </c>
      <c r="AV18" s="30">
        <f t="shared" si="46"/>
        <v>4.4779241617893195</v>
      </c>
      <c r="AW18" s="30">
        <f t="shared" si="21"/>
        <v>-0.55306884186356875</v>
      </c>
      <c r="AX18" s="30">
        <f t="shared" si="22"/>
        <v>-2.212275367454275</v>
      </c>
      <c r="AY18" s="26">
        <f t="shared" si="23"/>
        <v>82.034613031241491</v>
      </c>
      <c r="AZ18" s="26">
        <f t="shared" si="24"/>
        <v>86.809663895898154</v>
      </c>
      <c r="BA18" s="31">
        <f t="shared" si="25"/>
        <v>4.4048642953295953</v>
      </c>
      <c r="BB18" s="31">
        <f t="shared" si="47"/>
        <v>0.70252649367530395</v>
      </c>
      <c r="BC18" s="31">
        <f t="shared" si="48"/>
        <v>2.8101059747012158</v>
      </c>
      <c r="BD18" s="31">
        <f t="shared" si="26"/>
        <v>4.4226550799160291</v>
      </c>
      <c r="BE18" s="31">
        <f t="shared" si="49"/>
        <v>0.71245599422962158</v>
      </c>
      <c r="BF18" s="31">
        <f t="shared" si="50"/>
        <v>2.8498239769184863</v>
      </c>
      <c r="BG18" s="31">
        <f t="shared" si="27"/>
        <v>4.8161402966012048</v>
      </c>
      <c r="BH18" s="32">
        <f t="shared" si="28"/>
        <v>1.2498980440475296</v>
      </c>
      <c r="BI18" s="31">
        <f t="shared" si="29"/>
        <v>0.21671356070187514</v>
      </c>
      <c r="BJ18" s="31">
        <f t="shared" si="30"/>
        <v>4.8218837466899664</v>
      </c>
      <c r="BK18" s="31">
        <f t="shared" si="31"/>
        <v>0.52253489117741281</v>
      </c>
      <c r="BL18" s="31">
        <f t="shared" si="51"/>
        <v>4.3805611059625544</v>
      </c>
      <c r="BM18" s="31">
        <f t="shared" si="0"/>
        <v>5.1277050771655039</v>
      </c>
      <c r="BN18" s="31">
        <f t="shared" si="52"/>
        <v>4.3805611059624994</v>
      </c>
      <c r="BO18" s="31" t="e">
        <f>LN(#REF!)</f>
        <v>#REF!</v>
      </c>
      <c r="BP18" s="31" t="e">
        <f>LN(#REF!)</f>
        <v>#REF!</v>
      </c>
      <c r="BQ18" s="31">
        <f t="shared" si="1"/>
        <v>4.4071412683379227</v>
      </c>
      <c r="BR18" s="31">
        <f t="shared" si="32"/>
        <v>10.532643977572512</v>
      </c>
      <c r="BS18" s="31">
        <f t="shared" si="33"/>
        <v>10.972486459147802</v>
      </c>
      <c r="BT18" s="31">
        <f t="shared" si="2"/>
        <v>4.4789264594138407</v>
      </c>
      <c r="BU18" s="31">
        <f t="shared" si="34"/>
        <v>14.996562678905642</v>
      </c>
      <c r="BV18" s="67">
        <f t="shared" si="35"/>
        <v>4.4637179506752007</v>
      </c>
      <c r="BW18" s="93" t="e">
        <f t="shared" si="36"/>
        <v>#REF!</v>
      </c>
      <c r="BX18" s="93">
        <f t="shared" si="37"/>
        <v>9.3280309415289047</v>
      </c>
      <c r="BY18" s="93">
        <f t="shared" si="38"/>
        <v>10.532643977572512</v>
      </c>
      <c r="BZ18" s="93">
        <f t="shared" si="39"/>
        <v>8.9254432355542885</v>
      </c>
      <c r="CA18" s="99" t="e">
        <f t="shared" si="40"/>
        <v>#REF!</v>
      </c>
      <c r="CB18" s="99">
        <f t="shared" si="40"/>
        <v>6.064696607277722</v>
      </c>
    </row>
    <row r="19" spans="1:80">
      <c r="A19" s="23" t="s">
        <v>19</v>
      </c>
      <c r="B19" s="70">
        <v>3.47</v>
      </c>
      <c r="C19" s="114">
        <v>41.768504167210303</v>
      </c>
      <c r="D19" s="114">
        <v>69.496433000349498</v>
      </c>
      <c r="G19" s="70">
        <v>3.74</v>
      </c>
      <c r="H19" s="70">
        <v>2.38</v>
      </c>
      <c r="I19" s="19">
        <v>1671154.949</v>
      </c>
      <c r="J19" s="111">
        <v>38830.873473891697</v>
      </c>
      <c r="K19" s="16">
        <v>88.96</v>
      </c>
      <c r="L19" s="16">
        <v>1.24</v>
      </c>
      <c r="M19" s="16">
        <v>2.13</v>
      </c>
      <c r="N19" s="16">
        <v>2202375</v>
      </c>
      <c r="O19" s="92">
        <f t="shared" si="3"/>
        <v>7587.776870523302</v>
      </c>
      <c r="R19" s="83">
        <v>290253</v>
      </c>
      <c r="S19" s="24"/>
      <c r="T19" s="111">
        <v>65202.449025907197</v>
      </c>
      <c r="U19" s="81" t="e">
        <f>T19/#REF!*1000</f>
        <v>#REF!</v>
      </c>
      <c r="W19" s="81">
        <v>3288025</v>
      </c>
      <c r="X19" s="87">
        <f t="shared" si="4"/>
        <v>11328.134420660597</v>
      </c>
      <c r="Y19" s="70">
        <v>9705.6299999999992</v>
      </c>
      <c r="Z19" s="97">
        <f t="shared" si="5"/>
        <v>33678.536099999998</v>
      </c>
      <c r="AA19" s="97" t="e">
        <f>Z19/#REF!*1000</f>
        <v>#REF!</v>
      </c>
      <c r="AB19" s="97">
        <f t="shared" si="6"/>
        <v>409.04261283021452</v>
      </c>
      <c r="AC19" s="25">
        <f t="shared" si="7"/>
        <v>0.93500000000000005</v>
      </c>
      <c r="AD19" s="25">
        <f t="shared" si="8"/>
        <v>0.31</v>
      </c>
      <c r="AE19" s="25">
        <f t="shared" si="9"/>
        <v>0.59499999999999997</v>
      </c>
      <c r="AF19" s="25">
        <f t="shared" si="10"/>
        <v>0.53249999999999997</v>
      </c>
      <c r="AG19" s="25">
        <f t="shared" si="41"/>
        <v>111.24327435408743</v>
      </c>
      <c r="AH19" s="26">
        <f t="shared" si="11"/>
        <v>82.33503073671028</v>
      </c>
      <c r="AI19" s="25">
        <f t="shared" si="42"/>
        <v>152.33465357785718</v>
      </c>
      <c r="AJ19" s="26">
        <f t="shared" si="12"/>
        <v>46.447184752851392</v>
      </c>
      <c r="AK19" s="25">
        <f t="shared" si="43"/>
        <v>111.81451895616038</v>
      </c>
      <c r="AL19" s="26">
        <f t="shared" si="13"/>
        <v>83.760869908431189</v>
      </c>
      <c r="AM19" s="26">
        <f t="shared" si="44"/>
        <v>155.61666251629512</v>
      </c>
      <c r="AN19" s="26">
        <f t="shared" si="14"/>
        <v>49.658701088660898</v>
      </c>
      <c r="AO19" s="26">
        <f t="shared" si="15"/>
        <v>123.48754448398577</v>
      </c>
      <c r="AP19" s="29">
        <f t="shared" si="16"/>
        <v>3.4878187740400715</v>
      </c>
      <c r="AQ19" s="30">
        <f t="shared" si="17"/>
        <v>1.2412166455658618</v>
      </c>
      <c r="AR19" s="30">
        <f t="shared" si="18"/>
        <v>124.12166455658617</v>
      </c>
      <c r="AS19" s="30">
        <f t="shared" si="19"/>
        <v>1.663847781623613</v>
      </c>
      <c r="AT19" s="30">
        <f t="shared" si="45"/>
        <v>-1.3312623002598938</v>
      </c>
      <c r="AU19" s="30">
        <f t="shared" si="20"/>
        <v>166.3847781623613</v>
      </c>
      <c r="AV19" s="30">
        <f t="shared" si="46"/>
        <v>-1.3312623002598876</v>
      </c>
      <c r="AW19" s="30">
        <f t="shared" si="21"/>
        <v>-0.61799880024581144</v>
      </c>
      <c r="AX19" s="30">
        <f t="shared" si="22"/>
        <v>-2.4719952009832458</v>
      </c>
      <c r="AY19" s="26">
        <f t="shared" si="23"/>
        <v>82.45707949081779</v>
      </c>
      <c r="AZ19" s="26">
        <f t="shared" si="24"/>
        <v>87.776153123777874</v>
      </c>
      <c r="BA19" s="31">
        <f t="shared" si="25"/>
        <v>4.410796663982703</v>
      </c>
      <c r="BB19" s="31">
        <f t="shared" si="47"/>
        <v>0.59323686531076447</v>
      </c>
      <c r="BC19" s="31">
        <f t="shared" si="48"/>
        <v>2.3729474612430579</v>
      </c>
      <c r="BD19" s="31">
        <f t="shared" si="26"/>
        <v>4.4279659522346062</v>
      </c>
      <c r="BE19" s="31">
        <f t="shared" si="49"/>
        <v>0.53108723185770756</v>
      </c>
      <c r="BF19" s="31">
        <f t="shared" si="50"/>
        <v>2.1243489274308303</v>
      </c>
      <c r="BG19" s="31">
        <f t="shared" si="27"/>
        <v>4.8161402966012048</v>
      </c>
      <c r="BH19" s="32">
        <f t="shared" si="28"/>
        <v>1.2492765477129979</v>
      </c>
      <c r="BI19" s="31">
        <f t="shared" si="29"/>
        <v>0.21609206436734352</v>
      </c>
      <c r="BJ19" s="31">
        <f t="shared" si="30"/>
        <v>4.821262250355435</v>
      </c>
      <c r="BK19" s="31">
        <f t="shared" si="31"/>
        <v>0.5091328608250496</v>
      </c>
      <c r="BL19" s="31">
        <f t="shared" si="51"/>
        <v>-1.3402030352363203</v>
      </c>
      <c r="BM19" s="31">
        <f t="shared" si="0"/>
        <v>5.1143030468131414</v>
      </c>
      <c r="BN19" s="31">
        <f t="shared" si="52"/>
        <v>-1.3402030352362537</v>
      </c>
      <c r="BO19" s="31" t="e">
        <f>LN(#REF!)</f>
        <v>#REF!</v>
      </c>
      <c r="BP19" s="31" t="e">
        <f>LN(#REF!)</f>
        <v>#REF!</v>
      </c>
      <c r="BQ19" s="31">
        <f t="shared" si="1"/>
        <v>4.4122779093682318</v>
      </c>
      <c r="BR19" s="31">
        <f t="shared" si="32"/>
        <v>10.56697091729351</v>
      </c>
      <c r="BS19" s="31">
        <f t="shared" si="33"/>
        <v>11.085252308956363</v>
      </c>
      <c r="BT19" s="31">
        <f t="shared" si="2"/>
        <v>4.4881868305022721</v>
      </c>
      <c r="BU19" s="31">
        <f t="shared" si="34"/>
        <v>15.005797638535627</v>
      </c>
      <c r="BV19" s="67">
        <f t="shared" si="35"/>
        <v>4.4747898592371049</v>
      </c>
      <c r="BW19" s="93" t="e">
        <f t="shared" si="36"/>
        <v>#REF!</v>
      </c>
      <c r="BX19" s="93">
        <f t="shared" si="37"/>
        <v>9.335044682093729</v>
      </c>
      <c r="BY19" s="93">
        <f t="shared" si="38"/>
        <v>10.56697091729351</v>
      </c>
      <c r="BZ19" s="93">
        <f t="shared" si="39"/>
        <v>8.9342939250510316</v>
      </c>
      <c r="CA19" s="99" t="e">
        <f t="shared" si="40"/>
        <v>#REF!</v>
      </c>
      <c r="CB19" s="99">
        <f t="shared" si="40"/>
        <v>6.0138193384645602</v>
      </c>
    </row>
    <row r="20" spans="1:80">
      <c r="A20" s="23" t="s">
        <v>20</v>
      </c>
      <c r="B20" s="70">
        <v>3.48</v>
      </c>
      <c r="C20" s="114">
        <v>44.198729972146801</v>
      </c>
      <c r="D20" s="114">
        <v>69.066945878193707</v>
      </c>
      <c r="G20" s="70">
        <v>2.77</v>
      </c>
      <c r="H20" s="70">
        <v>1.94</v>
      </c>
      <c r="I20" s="19">
        <v>1681299.75825</v>
      </c>
      <c r="J20" s="111">
        <v>39644.7668182747</v>
      </c>
      <c r="K20" s="16">
        <v>90.45</v>
      </c>
      <c r="L20" s="16">
        <v>1.01</v>
      </c>
      <c r="M20" s="16">
        <v>2.19</v>
      </c>
      <c r="N20" s="16">
        <v>2234850</v>
      </c>
      <c r="O20" s="92">
        <f t="shared" si="3"/>
        <v>7680.5831448857971</v>
      </c>
      <c r="R20" s="83">
        <v>290974</v>
      </c>
      <c r="S20" s="24"/>
      <c r="T20" s="111">
        <v>60551.720320275002</v>
      </c>
      <c r="U20" s="81" t="e">
        <f>T20/#REF!*1000</f>
        <v>#REF!</v>
      </c>
      <c r="W20" s="81">
        <v>3343100</v>
      </c>
      <c r="X20" s="87">
        <f t="shared" si="4"/>
        <v>11489.342690412201</v>
      </c>
      <c r="Y20" s="70">
        <v>9403.75</v>
      </c>
      <c r="Z20" s="97">
        <f t="shared" si="5"/>
        <v>32725.05</v>
      </c>
      <c r="AA20" s="97" t="e">
        <f>Z20/#REF!*1000</f>
        <v>#REF!</v>
      </c>
      <c r="AB20" s="97">
        <f t="shared" si="6"/>
        <v>395.54366198322253</v>
      </c>
      <c r="AC20" s="25">
        <f t="shared" si="7"/>
        <v>0.6925</v>
      </c>
      <c r="AD20" s="25">
        <f t="shared" si="8"/>
        <v>0.2525</v>
      </c>
      <c r="AE20" s="25">
        <f t="shared" si="9"/>
        <v>0.48499999999999999</v>
      </c>
      <c r="AF20" s="25">
        <f t="shared" si="10"/>
        <v>0.54749999999999999</v>
      </c>
      <c r="AG20" s="25">
        <f t="shared" si="41"/>
        <v>111.78280423470476</v>
      </c>
      <c r="AH20" s="26">
        <f t="shared" si="11"/>
        <v>82.734355635783317</v>
      </c>
      <c r="AI20" s="25">
        <f t="shared" si="42"/>
        <v>155.28994585726761</v>
      </c>
      <c r="AJ20" s="26">
        <f t="shared" si="12"/>
        <v>47.348260137056705</v>
      </c>
      <c r="AK20" s="25">
        <f t="shared" si="43"/>
        <v>112.42670344744535</v>
      </c>
      <c r="AL20" s="26">
        <f t="shared" si="13"/>
        <v>84.219460671179831</v>
      </c>
      <c r="AM20" s="26">
        <f t="shared" si="44"/>
        <v>159.02466742540199</v>
      </c>
      <c r="AN20" s="26">
        <f t="shared" si="14"/>
        <v>50.746226642502577</v>
      </c>
      <c r="AO20" s="26">
        <f t="shared" si="15"/>
        <v>123.84341637010678</v>
      </c>
      <c r="AP20" s="29">
        <f t="shared" si="16"/>
        <v>3.5000457420591493</v>
      </c>
      <c r="AQ20" s="30">
        <f t="shared" si="17"/>
        <v>1.2455678797363523</v>
      </c>
      <c r="AR20" s="30">
        <f t="shared" si="18"/>
        <v>124.55678797363521</v>
      </c>
      <c r="AS20" s="30">
        <f t="shared" si="19"/>
        <v>1.5626454860064618</v>
      </c>
      <c r="AT20" s="30">
        <f t="shared" si="45"/>
        <v>-6.0824251313660538</v>
      </c>
      <c r="AU20" s="30">
        <f t="shared" si="20"/>
        <v>156.26454860064618</v>
      </c>
      <c r="AV20" s="30">
        <f t="shared" si="46"/>
        <v>-6.0824251313660529</v>
      </c>
      <c r="AW20" s="30">
        <f t="shared" si="21"/>
        <v>3.27891242905618</v>
      </c>
      <c r="AX20" s="30">
        <f t="shared" si="22"/>
        <v>13.11564971622472</v>
      </c>
      <c r="AY20" s="26">
        <f t="shared" si="23"/>
        <v>82.957638306891056</v>
      </c>
      <c r="AZ20" s="26">
        <f t="shared" si="24"/>
        <v>89.070451584618866</v>
      </c>
      <c r="BA20" s="31">
        <f t="shared" si="25"/>
        <v>4.4156349406229527</v>
      </c>
      <c r="BB20" s="31">
        <f t="shared" si="47"/>
        <v>0.48382766402497168</v>
      </c>
      <c r="BC20" s="31">
        <f t="shared" si="48"/>
        <v>1.9353106560998867</v>
      </c>
      <c r="BD20" s="31">
        <f t="shared" si="26"/>
        <v>4.4334260189039663</v>
      </c>
      <c r="BE20" s="31">
        <f t="shared" si="49"/>
        <v>0.5460066669360053</v>
      </c>
      <c r="BF20" s="31">
        <f t="shared" si="50"/>
        <v>2.1840266677440212</v>
      </c>
      <c r="BG20" s="31">
        <f t="shared" si="27"/>
        <v>4.81901799642882</v>
      </c>
      <c r="BH20" s="32">
        <f t="shared" si="28"/>
        <v>1.2527760375697241</v>
      </c>
      <c r="BI20" s="31">
        <f t="shared" si="29"/>
        <v>0.21959155422407001</v>
      </c>
      <c r="BJ20" s="31">
        <f t="shared" si="30"/>
        <v>4.8247617402121614</v>
      </c>
      <c r="BK20" s="31">
        <f t="shared" si="31"/>
        <v>0.44638020933799089</v>
      </c>
      <c r="BL20" s="31">
        <f t="shared" si="51"/>
        <v>-6.2752651487058717</v>
      </c>
      <c r="BM20" s="31">
        <f t="shared" si="0"/>
        <v>5.0515503953260819</v>
      </c>
      <c r="BN20" s="31">
        <f t="shared" si="52"/>
        <v>-6.2752651487059552</v>
      </c>
      <c r="BO20" s="31" t="e">
        <f>LN(#REF!)</f>
        <v>#REF!</v>
      </c>
      <c r="BP20" s="31" t="e">
        <f>LN(#REF!)</f>
        <v>#REF!</v>
      </c>
      <c r="BQ20" s="31">
        <f t="shared" si="1"/>
        <v>4.4183300956627649</v>
      </c>
      <c r="BR20" s="31">
        <f t="shared" si="32"/>
        <v>10.587714233945595</v>
      </c>
      <c r="BS20" s="31">
        <f t="shared" si="33"/>
        <v>11.011253160142873</v>
      </c>
      <c r="BT20" s="31">
        <f t="shared" si="2"/>
        <v>4.5047972118413044</v>
      </c>
      <c r="BU20" s="31">
        <f t="shared" si="34"/>
        <v>15.022409078206413</v>
      </c>
      <c r="BV20" s="67">
        <f t="shared" si="35"/>
        <v>4.4894276474277692</v>
      </c>
      <c r="BW20" s="93" t="e">
        <f t="shared" si="36"/>
        <v>#REF!</v>
      </c>
      <c r="BX20" s="93">
        <f t="shared" si="37"/>
        <v>9.3491751621056469</v>
      </c>
      <c r="BY20" s="93">
        <f t="shared" si="38"/>
        <v>10.587714233945595</v>
      </c>
      <c r="BZ20" s="93">
        <f t="shared" si="39"/>
        <v>8.9464507535828286</v>
      </c>
      <c r="CA20" s="99" t="e">
        <f t="shared" si="40"/>
        <v>#REF!</v>
      </c>
      <c r="CB20" s="99">
        <f t="shared" si="40"/>
        <v>5.9802611780378614</v>
      </c>
    </row>
    <row r="21" spans="1:80">
      <c r="A21" s="23" t="s">
        <v>21</v>
      </c>
      <c r="B21" s="70">
        <v>3.46</v>
      </c>
      <c r="C21" s="114">
        <v>47.395238766610497</v>
      </c>
      <c r="D21" s="114">
        <v>71.331590550963298</v>
      </c>
      <c r="G21" s="70">
        <v>2.5099999999999998</v>
      </c>
      <c r="H21" s="70">
        <v>1.88</v>
      </c>
      <c r="I21" s="19">
        <v>1703421.3515000001</v>
      </c>
      <c r="J21" s="111">
        <v>39490.812870396498</v>
      </c>
      <c r="K21" s="16">
        <v>91.51</v>
      </c>
      <c r="L21" s="16">
        <v>0.99</v>
      </c>
      <c r="M21" s="16">
        <v>1.89</v>
      </c>
      <c r="N21" s="16">
        <v>2252200</v>
      </c>
      <c r="O21" s="92">
        <f t="shared" si="3"/>
        <v>7721.7667972941927</v>
      </c>
      <c r="R21" s="83">
        <v>291669</v>
      </c>
      <c r="S21" s="24"/>
      <c r="T21" s="111">
        <v>61589.213148130497</v>
      </c>
      <c r="U21" s="81" t="e">
        <f>T21/#REF!*1000</f>
        <v>#REF!</v>
      </c>
      <c r="W21" s="81">
        <v>3382175</v>
      </c>
      <c r="X21" s="87">
        <f t="shared" si="4"/>
        <v>11595.93580394214</v>
      </c>
      <c r="Y21" s="70">
        <v>9834.7900000000009</v>
      </c>
      <c r="Z21" s="97">
        <f t="shared" si="5"/>
        <v>34028.373400000004</v>
      </c>
      <c r="AA21" s="97" t="e">
        <f>Z21/#REF!*1000</f>
        <v>#REF!</v>
      </c>
      <c r="AB21" s="97">
        <f t="shared" si="6"/>
        <v>409.37272013682025</v>
      </c>
      <c r="AC21" s="25">
        <f t="shared" si="7"/>
        <v>0.62749999999999995</v>
      </c>
      <c r="AD21" s="25">
        <f t="shared" si="8"/>
        <v>0.2475</v>
      </c>
      <c r="AE21" s="25">
        <f t="shared" si="9"/>
        <v>0.47</v>
      </c>
      <c r="AF21" s="25">
        <f t="shared" si="10"/>
        <v>0.47249999999999998</v>
      </c>
      <c r="AG21" s="25">
        <f t="shared" si="41"/>
        <v>112.30818341460785</v>
      </c>
      <c r="AH21" s="26">
        <f t="shared" si="11"/>
        <v>83.123207107271497</v>
      </c>
      <c r="AI21" s="25">
        <f t="shared" si="42"/>
        <v>158.20939683938423</v>
      </c>
      <c r="AJ21" s="26">
        <f t="shared" si="12"/>
        <v>48.238407427633376</v>
      </c>
      <c r="AK21" s="25">
        <f t="shared" si="43"/>
        <v>112.95791962123454</v>
      </c>
      <c r="AL21" s="26">
        <f t="shared" si="13"/>
        <v>84.617397622851172</v>
      </c>
      <c r="AM21" s="26">
        <f t="shared" si="44"/>
        <v>162.03023363974208</v>
      </c>
      <c r="AN21" s="26">
        <f t="shared" si="14"/>
        <v>51.705330326045875</v>
      </c>
      <c r="AO21" s="26">
        <f t="shared" si="15"/>
        <v>123.13167259786479</v>
      </c>
      <c r="AP21" s="29">
        <f t="shared" si="16"/>
        <v>3.4800171279293965</v>
      </c>
      <c r="AQ21" s="30">
        <f t="shared" si="17"/>
        <v>1.2384402590496075</v>
      </c>
      <c r="AR21" s="30">
        <f t="shared" si="18"/>
        <v>123.84402590496074</v>
      </c>
      <c r="AS21" s="30">
        <f t="shared" si="19"/>
        <v>1.5050370545071659</v>
      </c>
      <c r="AT21" s="30">
        <f t="shared" si="45"/>
        <v>-3.6865963531191959</v>
      </c>
      <c r="AU21" s="30">
        <f t="shared" si="20"/>
        <v>150.50370545071658</v>
      </c>
      <c r="AV21" s="30">
        <f t="shared" si="46"/>
        <v>-3.6865963531191981</v>
      </c>
      <c r="AW21" s="30">
        <f t="shared" si="21"/>
        <v>5.0134812239673199</v>
      </c>
      <c r="AX21" s="30">
        <f t="shared" si="22"/>
        <v>20.05392489586928</v>
      </c>
      <c r="AY21" s="26">
        <f t="shared" si="23"/>
        <v>84.049148088297216</v>
      </c>
      <c r="AZ21" s="26">
        <f t="shared" si="24"/>
        <v>89.76193975384416</v>
      </c>
      <c r="BA21" s="31">
        <f t="shared" si="25"/>
        <v>4.4203239301090838</v>
      </c>
      <c r="BB21" s="31">
        <f t="shared" si="47"/>
        <v>0.46889894861310566</v>
      </c>
      <c r="BC21" s="31">
        <f t="shared" si="48"/>
        <v>1.8755957944524226</v>
      </c>
      <c r="BD21" s="31">
        <f t="shared" si="26"/>
        <v>4.438139891130187</v>
      </c>
      <c r="BE21" s="31">
        <f t="shared" si="49"/>
        <v>0.47138722262207722</v>
      </c>
      <c r="BF21" s="31">
        <f t="shared" si="50"/>
        <v>1.8855488904883089</v>
      </c>
      <c r="BG21" s="31">
        <f t="shared" si="27"/>
        <v>4.8132542917120702</v>
      </c>
      <c r="BH21" s="32">
        <f t="shared" si="28"/>
        <v>1.2470372155930629</v>
      </c>
      <c r="BI21" s="31">
        <f t="shared" si="29"/>
        <v>0.21385273224740875</v>
      </c>
      <c r="BJ21" s="31">
        <f t="shared" si="30"/>
        <v>4.8190229182355004</v>
      </c>
      <c r="BK21" s="31">
        <f t="shared" si="31"/>
        <v>0.4088175188327427</v>
      </c>
      <c r="BL21" s="31">
        <f t="shared" si="51"/>
        <v>-3.7562690505248186</v>
      </c>
      <c r="BM21" s="31">
        <f t="shared" si="0"/>
        <v>5.0139877048208339</v>
      </c>
      <c r="BN21" s="31">
        <f t="shared" si="52"/>
        <v>-3.7562690505247964</v>
      </c>
      <c r="BO21" s="31" t="e">
        <f>LN(#REF!)</f>
        <v>#REF!</v>
      </c>
      <c r="BP21" s="31" t="e">
        <f>LN(#REF!)</f>
        <v>#REF!</v>
      </c>
      <c r="BQ21" s="31">
        <f t="shared" si="1"/>
        <v>4.4314017240304695</v>
      </c>
      <c r="BR21" s="31">
        <f t="shared" si="32"/>
        <v>10.583823338277416</v>
      </c>
      <c r="BS21" s="31">
        <f t="shared" si="33"/>
        <v>11.028242022956201</v>
      </c>
      <c r="BT21" s="31">
        <f t="shared" si="2"/>
        <v>4.5164482559272869</v>
      </c>
      <c r="BU21" s="31">
        <f t="shared" si="34"/>
        <v>15.034029551631825</v>
      </c>
      <c r="BV21" s="67">
        <f t="shared" si="35"/>
        <v>4.4971610519892371</v>
      </c>
      <c r="BW21" s="93" t="e">
        <f t="shared" si="36"/>
        <v>#REF!</v>
      </c>
      <c r="BX21" s="93">
        <f t="shared" si="37"/>
        <v>9.35840995397432</v>
      </c>
      <c r="BY21" s="93">
        <f t="shared" si="38"/>
        <v>10.583823338277416</v>
      </c>
      <c r="BZ21" s="93">
        <f t="shared" si="39"/>
        <v>8.9517984765875571</v>
      </c>
      <c r="CA21" s="99" t="e">
        <f t="shared" si="40"/>
        <v>#REF!</v>
      </c>
      <c r="CB21" s="99">
        <f t="shared" si="40"/>
        <v>6.0146260372425768</v>
      </c>
    </row>
    <row r="22" spans="1:80">
      <c r="A22" s="23" t="s">
        <v>22</v>
      </c>
      <c r="B22" s="70">
        <v>3.46</v>
      </c>
      <c r="C22" s="114">
        <v>55.955276251144397</v>
      </c>
      <c r="D22" s="114">
        <v>74.907786449993097</v>
      </c>
      <c r="G22" s="70">
        <v>2.48</v>
      </c>
      <c r="H22" s="70">
        <v>2.99</v>
      </c>
      <c r="I22" s="19">
        <v>1726112.281</v>
      </c>
      <c r="J22" s="111">
        <v>39277.152520530697</v>
      </c>
      <c r="K22" s="16">
        <v>92.03</v>
      </c>
      <c r="L22" s="16">
        <v>1</v>
      </c>
      <c r="M22" s="16">
        <v>1.78</v>
      </c>
      <c r="N22" s="16">
        <v>2274100</v>
      </c>
      <c r="O22" s="92">
        <f t="shared" si="3"/>
        <v>7781.6977316356242</v>
      </c>
      <c r="R22" s="83">
        <v>292237</v>
      </c>
      <c r="S22" s="24"/>
      <c r="T22" s="111">
        <v>60913.815574515</v>
      </c>
      <c r="U22" s="81" t="e">
        <f>T22/#REF!*1000</f>
        <v>#REF!</v>
      </c>
      <c r="W22" s="81">
        <v>3401625</v>
      </c>
      <c r="X22" s="87">
        <f t="shared" si="4"/>
        <v>11639.953188679052</v>
      </c>
      <c r="Y22" s="70">
        <v>10008.700000000001</v>
      </c>
      <c r="Z22" s="97">
        <f t="shared" si="5"/>
        <v>34630.101999999999</v>
      </c>
      <c r="AA22" s="97" t="e">
        <f>Z22/#REF!*1000</f>
        <v>#REF!</v>
      </c>
      <c r="AB22" s="97">
        <f t="shared" si="6"/>
        <v>413.52064971621053</v>
      </c>
      <c r="AC22" s="25">
        <f t="shared" si="7"/>
        <v>0.62</v>
      </c>
      <c r="AD22" s="25">
        <f t="shared" si="8"/>
        <v>0.25</v>
      </c>
      <c r="AE22" s="25">
        <f t="shared" si="9"/>
        <v>0.74750000000000005</v>
      </c>
      <c r="AF22" s="25">
        <f t="shared" si="10"/>
        <v>0.44500000000000001</v>
      </c>
      <c r="AG22" s="25">
        <f t="shared" si="41"/>
        <v>113.14768708563203</v>
      </c>
      <c r="AH22" s="26">
        <f t="shared" si="11"/>
        <v>83.744553080398333</v>
      </c>
      <c r="AI22" s="25">
        <f t="shared" si="42"/>
        <v>162.93985780488183</v>
      </c>
      <c r="AJ22" s="26">
        <f t="shared" si="12"/>
        <v>49.680735809719614</v>
      </c>
      <c r="AK22" s="25">
        <f t="shared" si="43"/>
        <v>113.46058236354904</v>
      </c>
      <c r="AL22" s="26">
        <f t="shared" si="13"/>
        <v>84.993945042272856</v>
      </c>
      <c r="AM22" s="26">
        <f t="shared" si="44"/>
        <v>164.91437179852949</v>
      </c>
      <c r="AN22" s="26">
        <f t="shared" si="14"/>
        <v>52.625685205849479</v>
      </c>
      <c r="AO22" s="26">
        <f t="shared" si="15"/>
        <v>123.13167259786479</v>
      </c>
      <c r="AP22" s="29">
        <f t="shared" si="16"/>
        <v>3.4695681819883206</v>
      </c>
      <c r="AQ22" s="30">
        <f t="shared" si="17"/>
        <v>1.2347217729495803</v>
      </c>
      <c r="AR22" s="30">
        <f t="shared" si="18"/>
        <v>123.47217729495804</v>
      </c>
      <c r="AS22" s="30">
        <f t="shared" si="19"/>
        <v>1.3387081874778715</v>
      </c>
      <c r="AT22" s="30">
        <f t="shared" si="45"/>
        <v>-11.051479864312036</v>
      </c>
      <c r="AU22" s="30">
        <f t="shared" si="20"/>
        <v>133.87081874778715</v>
      </c>
      <c r="AV22" s="30">
        <f t="shared" si="46"/>
        <v>-11.051479864312027</v>
      </c>
      <c r="AW22" s="30">
        <f t="shared" si="21"/>
        <v>-0.29713682715198919</v>
      </c>
      <c r="AX22" s="30">
        <f t="shared" si="22"/>
        <v>-1.1885473086079568</v>
      </c>
      <c r="AY22" s="26">
        <f t="shared" si="23"/>
        <v>85.168749701912773</v>
      </c>
      <c r="AZ22" s="26">
        <f t="shared" si="24"/>
        <v>90.634769200877813</v>
      </c>
      <c r="BA22" s="31">
        <f t="shared" si="25"/>
        <v>4.4277711307441336</v>
      </c>
      <c r="BB22" s="31">
        <f t="shared" si="47"/>
        <v>0.74472006350498887</v>
      </c>
      <c r="BC22" s="31">
        <f t="shared" si="48"/>
        <v>2.9788802540199555</v>
      </c>
      <c r="BD22" s="31">
        <f t="shared" si="26"/>
        <v>4.4425800191562077</v>
      </c>
      <c r="BE22" s="31">
        <f t="shared" si="49"/>
        <v>0.44401280260206732</v>
      </c>
      <c r="BF22" s="31">
        <f t="shared" si="50"/>
        <v>1.7760512104082693</v>
      </c>
      <c r="BG22" s="31">
        <f t="shared" si="27"/>
        <v>4.8132542917120702</v>
      </c>
      <c r="BH22" s="32">
        <f t="shared" si="28"/>
        <v>1.244030142984035</v>
      </c>
      <c r="BI22" s="31">
        <f t="shared" si="29"/>
        <v>0.21084565963838059</v>
      </c>
      <c r="BJ22" s="31">
        <f t="shared" si="30"/>
        <v>4.8160158456264721</v>
      </c>
      <c r="BK22" s="31">
        <f t="shared" si="31"/>
        <v>0.29170510978255004</v>
      </c>
      <c r="BL22" s="31">
        <f t="shared" si="51"/>
        <v>-11.711240905019265</v>
      </c>
      <c r="BM22" s="31">
        <f t="shared" si="0"/>
        <v>4.8968752957706414</v>
      </c>
      <c r="BN22" s="31">
        <f t="shared" si="52"/>
        <v>-11.711240905019249</v>
      </c>
      <c r="BO22" s="31" t="e">
        <f>LN(#REF!)</f>
        <v>#REF!</v>
      </c>
      <c r="BP22" s="31" t="e">
        <f>LN(#REF!)</f>
        <v>#REF!</v>
      </c>
      <c r="BQ22" s="31">
        <f t="shared" si="1"/>
        <v>4.444634579016034</v>
      </c>
      <c r="BR22" s="31">
        <f t="shared" si="32"/>
        <v>10.578398268000893</v>
      </c>
      <c r="BS22" s="31">
        <f t="shared" si="33"/>
        <v>11.017215284694277</v>
      </c>
      <c r="BT22" s="31">
        <f t="shared" si="2"/>
        <v>4.5221146108507657</v>
      </c>
      <c r="BU22" s="31">
        <f t="shared" si="34"/>
        <v>15.039763816585355</v>
      </c>
      <c r="BV22" s="67">
        <f t="shared" si="35"/>
        <v>4.5068379054436951</v>
      </c>
      <c r="BW22" s="93" t="e">
        <f t="shared" si="36"/>
        <v>#REF!</v>
      </c>
      <c r="BX22" s="93">
        <f t="shared" si="37"/>
        <v>9.3621986996861963</v>
      </c>
      <c r="BY22" s="93">
        <f t="shared" si="38"/>
        <v>10.578398268000893</v>
      </c>
      <c r="BZ22" s="93">
        <f t="shared" si="39"/>
        <v>8.9595298108003618</v>
      </c>
      <c r="CA22" s="99" t="e">
        <f t="shared" si="40"/>
        <v>#REF!</v>
      </c>
      <c r="CB22" s="99">
        <f t="shared" si="40"/>
        <v>6.0247074520710404</v>
      </c>
    </row>
    <row r="23" spans="1:80">
      <c r="A23" s="23" t="s">
        <v>23</v>
      </c>
      <c r="B23" s="70">
        <v>3.47</v>
      </c>
      <c r="C23" s="114">
        <v>53.711412743762303</v>
      </c>
      <c r="D23" s="114">
        <v>74.685207830045798</v>
      </c>
      <c r="G23" s="70">
        <v>2.46</v>
      </c>
      <c r="H23" s="70">
        <v>3.4</v>
      </c>
      <c r="I23" s="19">
        <v>1748938.2337499999</v>
      </c>
      <c r="J23" s="111">
        <v>40053.850268075497</v>
      </c>
      <c r="K23" s="16">
        <v>92.71</v>
      </c>
      <c r="L23" s="16">
        <v>1.01</v>
      </c>
      <c r="M23" s="16">
        <v>2.86</v>
      </c>
      <c r="N23" s="16">
        <v>2288875</v>
      </c>
      <c r="O23" s="92">
        <f t="shared" si="3"/>
        <v>7815.194195475885</v>
      </c>
      <c r="R23" s="83">
        <v>292875</v>
      </c>
      <c r="S23" s="24"/>
      <c r="T23" s="111">
        <v>67639.712867290902</v>
      </c>
      <c r="U23" s="81" t="e">
        <f>T23/#REF!*1000</f>
        <v>#REF!</v>
      </c>
      <c r="W23" s="81">
        <v>3426550</v>
      </c>
      <c r="X23" s="87">
        <f t="shared" si="4"/>
        <v>11699.701237729407</v>
      </c>
      <c r="Y23" s="70">
        <v>10497.9</v>
      </c>
      <c r="Z23" s="97">
        <f t="shared" si="5"/>
        <v>36427.713000000003</v>
      </c>
      <c r="AA23" s="97" t="e">
        <f>Z23/#REF!*1000</f>
        <v>#REF!</v>
      </c>
      <c r="AB23" s="97">
        <f t="shared" si="6"/>
        <v>431.31983908815965</v>
      </c>
      <c r="AC23" s="25">
        <f t="shared" si="7"/>
        <v>0.61499999999999999</v>
      </c>
      <c r="AD23" s="25">
        <f t="shared" si="8"/>
        <v>0.2525</v>
      </c>
      <c r="AE23" s="25">
        <f t="shared" si="9"/>
        <v>0.85</v>
      </c>
      <c r="AF23" s="25">
        <f t="shared" si="10"/>
        <v>0.71499999999999997</v>
      </c>
      <c r="AG23" s="25">
        <f t="shared" si="41"/>
        <v>114.1094424258599</v>
      </c>
      <c r="AH23" s="26">
        <f t="shared" si="11"/>
        <v>84.456381781581712</v>
      </c>
      <c r="AI23" s="25">
        <f t="shared" si="42"/>
        <v>168.47981297024782</v>
      </c>
      <c r="AJ23" s="26">
        <f t="shared" si="12"/>
        <v>51.369880827250078</v>
      </c>
      <c r="AK23" s="25">
        <f t="shared" si="43"/>
        <v>114.27182552744841</v>
      </c>
      <c r="AL23" s="26">
        <f t="shared" si="13"/>
        <v>85.601651749325114</v>
      </c>
      <c r="AM23" s="26">
        <f t="shared" si="44"/>
        <v>169.63092283196741</v>
      </c>
      <c r="AN23" s="26">
        <f t="shared" si="14"/>
        <v>54.130779802736775</v>
      </c>
      <c r="AO23" s="26">
        <f t="shared" si="15"/>
        <v>123.48754448398577</v>
      </c>
      <c r="AP23" s="29">
        <f t="shared" si="16"/>
        <v>3.4749379731469485</v>
      </c>
      <c r="AQ23" s="30">
        <f t="shared" si="17"/>
        <v>1.2366327306572771</v>
      </c>
      <c r="AR23" s="30">
        <f t="shared" si="18"/>
        <v>123.66327306572771</v>
      </c>
      <c r="AS23" s="30">
        <f t="shared" si="19"/>
        <v>1.3904904752057421</v>
      </c>
      <c r="AT23" s="30">
        <f t="shared" si="45"/>
        <v>3.8680788100227099</v>
      </c>
      <c r="AU23" s="30">
        <f t="shared" si="20"/>
        <v>139.04904752057422</v>
      </c>
      <c r="AV23" s="30">
        <f t="shared" si="46"/>
        <v>3.8680788100227104</v>
      </c>
      <c r="AW23" s="30">
        <f t="shared" si="21"/>
        <v>5.6225650820349804</v>
      </c>
      <c r="AX23" s="30">
        <f t="shared" si="22"/>
        <v>22.490260328139922</v>
      </c>
      <c r="AY23" s="26">
        <f t="shared" si="23"/>
        <v>86.295013548055024</v>
      </c>
      <c r="AZ23" s="26">
        <f t="shared" si="24"/>
        <v>91.223630163431338</v>
      </c>
      <c r="BA23" s="31">
        <f t="shared" si="25"/>
        <v>4.4362352091562629</v>
      </c>
      <c r="BB23" s="31">
        <f t="shared" si="47"/>
        <v>0.84640784121292612</v>
      </c>
      <c r="BC23" s="31">
        <f t="shared" si="48"/>
        <v>3.3856313648517045</v>
      </c>
      <c r="BD23" s="31">
        <f t="shared" si="26"/>
        <v>4.4497045790985039</v>
      </c>
      <c r="BE23" s="31">
        <f t="shared" si="49"/>
        <v>0.71245599422962158</v>
      </c>
      <c r="BF23" s="31">
        <f t="shared" si="50"/>
        <v>2.8498239769184863</v>
      </c>
      <c r="BG23" s="31">
        <f t="shared" si="27"/>
        <v>4.8161402966012048</v>
      </c>
      <c r="BH23" s="32">
        <f t="shared" si="28"/>
        <v>1.2455766294033366</v>
      </c>
      <c r="BI23" s="31">
        <f t="shared" si="29"/>
        <v>0.21239214605768214</v>
      </c>
      <c r="BJ23" s="31">
        <f t="shared" si="30"/>
        <v>4.8175623320457737</v>
      </c>
      <c r="BK23" s="31">
        <f t="shared" si="31"/>
        <v>0.32965654476244699</v>
      </c>
      <c r="BL23" s="31">
        <f t="shared" si="51"/>
        <v>3.7951434979896947</v>
      </c>
      <c r="BM23" s="31">
        <f t="shared" si="0"/>
        <v>4.9348267307505385</v>
      </c>
      <c r="BN23" s="31">
        <f t="shared" si="52"/>
        <v>3.7951434979897058</v>
      </c>
      <c r="BO23" s="31" t="e">
        <f>LN(#REF!)</f>
        <v>#REF!</v>
      </c>
      <c r="BP23" s="31" t="e">
        <f>LN(#REF!)</f>
        <v>#REF!</v>
      </c>
      <c r="BQ23" s="31">
        <f t="shared" si="1"/>
        <v>4.4577718159803412</v>
      </c>
      <c r="BR23" s="31">
        <f t="shared" si="32"/>
        <v>10.597980084406908</v>
      </c>
      <c r="BS23" s="31">
        <f t="shared" si="33"/>
        <v>11.121950557990067</v>
      </c>
      <c r="BT23" s="31">
        <f t="shared" si="2"/>
        <v>4.5294763416188912</v>
      </c>
      <c r="BU23" s="31">
        <f t="shared" si="34"/>
        <v>15.047064482050974</v>
      </c>
      <c r="BV23" s="67">
        <f t="shared" si="35"/>
        <v>4.5133139661881891</v>
      </c>
      <c r="BW23" s="93" t="e">
        <f t="shared" si="36"/>
        <v>#REF!</v>
      </c>
      <c r="BX23" s="93">
        <f t="shared" si="37"/>
        <v>9.3673185852230141</v>
      </c>
      <c r="BY23" s="93">
        <f t="shared" si="38"/>
        <v>10.597980084406908</v>
      </c>
      <c r="BZ23" s="93">
        <f t="shared" si="39"/>
        <v>8.9638250916160551</v>
      </c>
      <c r="CA23" s="99" t="e">
        <f t="shared" si="40"/>
        <v>#REF!</v>
      </c>
      <c r="CB23" s="99">
        <f t="shared" si="40"/>
        <v>6.0668499009454528</v>
      </c>
    </row>
    <row r="24" spans="1:80">
      <c r="A24" s="23" t="s">
        <v>24</v>
      </c>
      <c r="B24" s="70">
        <v>3.34</v>
      </c>
      <c r="C24" s="114">
        <v>54.0410984547675</v>
      </c>
      <c r="D24" s="114">
        <v>78.884432246943206</v>
      </c>
      <c r="G24" s="70">
        <v>2.73</v>
      </c>
      <c r="H24" s="70">
        <v>4.41</v>
      </c>
      <c r="I24" s="19">
        <v>1784992.514</v>
      </c>
      <c r="J24" s="111">
        <v>40861.615304188497</v>
      </c>
      <c r="K24" s="16">
        <v>93.55</v>
      </c>
      <c r="L24" s="16">
        <v>1.44</v>
      </c>
      <c r="M24" s="16">
        <v>2.72</v>
      </c>
      <c r="N24" s="16">
        <v>2310750</v>
      </c>
      <c r="O24" s="92">
        <f t="shared" si="3"/>
        <v>7870.3214885406487</v>
      </c>
      <c r="R24" s="83">
        <v>293603</v>
      </c>
      <c r="S24" s="24"/>
      <c r="T24" s="111">
        <v>63145.752850670098</v>
      </c>
      <c r="U24" s="81" t="e">
        <f>T24/#REF!*1000</f>
        <v>#REF!</v>
      </c>
      <c r="W24" s="81">
        <v>3457700</v>
      </c>
      <c r="X24" s="87">
        <f t="shared" si="4"/>
        <v>11776.787021930975</v>
      </c>
      <c r="Y24" s="70">
        <v>10797.8</v>
      </c>
      <c r="Z24" s="97">
        <f t="shared" si="5"/>
        <v>36064.651999999995</v>
      </c>
      <c r="AA24" s="97" t="e">
        <f>Z24/#REF!*1000</f>
        <v>#REF!</v>
      </c>
      <c r="AB24" s="97">
        <f t="shared" si="6"/>
        <v>422.36447189851054</v>
      </c>
      <c r="AC24" s="25">
        <f t="shared" si="7"/>
        <v>0.6825</v>
      </c>
      <c r="AD24" s="25">
        <f t="shared" si="8"/>
        <v>0.36</v>
      </c>
      <c r="AE24" s="25">
        <f t="shared" si="9"/>
        <v>1.1025</v>
      </c>
      <c r="AF24" s="25">
        <f t="shared" si="10"/>
        <v>0.68</v>
      </c>
      <c r="AG24" s="25">
        <f t="shared" si="41"/>
        <v>115.36749902860501</v>
      </c>
      <c r="AH24" s="26">
        <f t="shared" si="11"/>
        <v>85.387513390723655</v>
      </c>
      <c r="AI24" s="25">
        <f t="shared" si="42"/>
        <v>175.90977272223574</v>
      </c>
      <c r="AJ24" s="26">
        <f t="shared" si="12"/>
        <v>53.63529257173181</v>
      </c>
      <c r="AK24" s="25">
        <f t="shared" si="43"/>
        <v>115.04887394103505</v>
      </c>
      <c r="AL24" s="26">
        <f t="shared" si="13"/>
        <v>86.183742981220519</v>
      </c>
      <c r="AM24" s="26">
        <f t="shared" si="44"/>
        <v>174.24488393299694</v>
      </c>
      <c r="AN24" s="26">
        <f t="shared" si="14"/>
        <v>55.603137013371217</v>
      </c>
      <c r="AO24" s="26">
        <f t="shared" si="15"/>
        <v>118.86120996441282</v>
      </c>
      <c r="AP24" s="29">
        <f t="shared" si="16"/>
        <v>3.3307754974195998</v>
      </c>
      <c r="AQ24" s="30">
        <f t="shared" si="17"/>
        <v>1.1853293585123132</v>
      </c>
      <c r="AR24" s="30">
        <f t="shared" si="18"/>
        <v>118.53293585123133</v>
      </c>
      <c r="AS24" s="30">
        <f t="shared" si="19"/>
        <v>1.4597118582437703</v>
      </c>
      <c r="AT24" s="30">
        <f t="shared" si="45"/>
        <v>4.9781990076405176</v>
      </c>
      <c r="AU24" s="30">
        <f t="shared" si="20"/>
        <v>145.97118582437702</v>
      </c>
      <c r="AV24" s="30">
        <f t="shared" si="46"/>
        <v>4.9781990076405025</v>
      </c>
      <c r="AW24" s="30">
        <f t="shared" si="21"/>
        <v>3.4125224095369111</v>
      </c>
      <c r="AX24" s="30">
        <f t="shared" si="22"/>
        <v>13.650089638147644</v>
      </c>
      <c r="AY24" s="26">
        <f t="shared" si="23"/>
        <v>88.073981234048134</v>
      </c>
      <c r="AZ24" s="26">
        <f t="shared" si="24"/>
        <v>92.095463229817682</v>
      </c>
      <c r="BA24" s="31">
        <f t="shared" si="25"/>
        <v>4.4471998768809522</v>
      </c>
      <c r="BB24" s="31">
        <f t="shared" si="47"/>
        <v>1.0964667724689292</v>
      </c>
      <c r="BC24" s="31">
        <f t="shared" si="48"/>
        <v>4.3858670898757168</v>
      </c>
      <c r="BD24" s="31">
        <f t="shared" si="26"/>
        <v>4.4564815633775279</v>
      </c>
      <c r="BE24" s="31">
        <f t="shared" si="49"/>
        <v>0.67769842790239565</v>
      </c>
      <c r="BF24" s="31">
        <f t="shared" si="50"/>
        <v>2.7107937116095826</v>
      </c>
      <c r="BG24" s="31">
        <f t="shared" si="27"/>
        <v>4.7779565096310463</v>
      </c>
      <c r="BH24" s="32">
        <f t="shared" si="28"/>
        <v>1.2032051589875117</v>
      </c>
      <c r="BI24" s="31">
        <f t="shared" si="29"/>
        <v>0.17002067564185733</v>
      </c>
      <c r="BJ24" s="31">
        <f t="shared" si="30"/>
        <v>4.775190861629949</v>
      </c>
      <c r="BK24" s="31">
        <f t="shared" si="31"/>
        <v>0.37823905887543646</v>
      </c>
      <c r="BL24" s="31">
        <f t="shared" si="51"/>
        <v>4.858251411298947</v>
      </c>
      <c r="BM24" s="31">
        <f t="shared" si="0"/>
        <v>4.9834092448635277</v>
      </c>
      <c r="BN24" s="31">
        <f t="shared" si="52"/>
        <v>4.8582514112989195</v>
      </c>
      <c r="BO24" s="31" t="e">
        <f>LN(#REF!)</f>
        <v>#REF!</v>
      </c>
      <c r="BP24" s="31" t="e">
        <f>LN(#REF!)</f>
        <v>#REF!</v>
      </c>
      <c r="BQ24" s="31">
        <f t="shared" si="1"/>
        <v>4.4781771571328486</v>
      </c>
      <c r="BR24" s="31">
        <f t="shared" si="32"/>
        <v>10.617946400242898</v>
      </c>
      <c r="BS24" s="31">
        <f t="shared" si="33"/>
        <v>11.053200870578998</v>
      </c>
      <c r="BT24" s="31">
        <f t="shared" si="2"/>
        <v>4.5384960527200988</v>
      </c>
      <c r="BU24" s="31">
        <f t="shared" si="34"/>
        <v>15.056114186111996</v>
      </c>
      <c r="BV24" s="67">
        <f t="shared" si="35"/>
        <v>4.5228256828711988</v>
      </c>
      <c r="BW24" s="93" t="e">
        <f t="shared" si="36"/>
        <v>#REF!</v>
      </c>
      <c r="BX24" s="93">
        <f t="shared" si="37"/>
        <v>9.3738856714401884</v>
      </c>
      <c r="BY24" s="93">
        <f t="shared" si="38"/>
        <v>10.617946400242898</v>
      </c>
      <c r="BZ24" s="93">
        <f t="shared" si="39"/>
        <v>8.9708541904552153</v>
      </c>
      <c r="CA24" s="99" t="e">
        <f t="shared" si="40"/>
        <v>#REF!</v>
      </c>
      <c r="CB24" s="99">
        <f t="shared" si="40"/>
        <v>6.0458686187658461</v>
      </c>
    </row>
    <row r="25" spans="1:80">
      <c r="A25" s="23" t="s">
        <v>25</v>
      </c>
      <c r="B25" s="70">
        <v>3.28</v>
      </c>
      <c r="C25" s="114">
        <v>57.8808075965526</v>
      </c>
      <c r="D25" s="114">
        <v>81.576381175006105</v>
      </c>
      <c r="G25" s="70">
        <v>3</v>
      </c>
      <c r="H25" s="70">
        <v>3.83</v>
      </c>
      <c r="I25" s="19">
        <v>1811190.1025</v>
      </c>
      <c r="J25" s="111">
        <v>40576.381907205301</v>
      </c>
      <c r="K25" s="16">
        <v>94.36</v>
      </c>
      <c r="L25" s="16">
        <v>1.94</v>
      </c>
      <c r="M25" s="16">
        <v>3.32</v>
      </c>
      <c r="N25" s="16">
        <v>2334450</v>
      </c>
      <c r="O25" s="92">
        <f t="shared" si="3"/>
        <v>7931.2957388544992</v>
      </c>
      <c r="R25" s="83">
        <v>294334</v>
      </c>
      <c r="S25" s="24"/>
      <c r="T25" s="111">
        <v>66070.504940596802</v>
      </c>
      <c r="U25" s="81" t="e">
        <f>T25/#REF!*1000</f>
        <v>#REF!</v>
      </c>
      <c r="W25" s="81">
        <v>3487600</v>
      </c>
      <c r="X25" s="87">
        <f t="shared" si="4"/>
        <v>11849.123784544088</v>
      </c>
      <c r="Y25" s="70">
        <v>12237</v>
      </c>
      <c r="Z25" s="97">
        <f t="shared" si="5"/>
        <v>40137.360000000001</v>
      </c>
      <c r="AA25" s="97" t="e">
        <f>Z25/#REF!*1000</f>
        <v>#REF!</v>
      </c>
      <c r="AB25" s="97">
        <f t="shared" si="6"/>
        <v>465.60308547968998</v>
      </c>
      <c r="AC25" s="25">
        <f t="shared" si="7"/>
        <v>0.75</v>
      </c>
      <c r="AD25" s="25">
        <f t="shared" si="8"/>
        <v>0.48499999999999999</v>
      </c>
      <c r="AE25" s="25">
        <f t="shared" si="9"/>
        <v>0.95750000000000002</v>
      </c>
      <c r="AF25" s="25">
        <f t="shared" si="10"/>
        <v>0.83</v>
      </c>
      <c r="AG25" s="25">
        <f t="shared" si="41"/>
        <v>116.47214283180389</v>
      </c>
      <c r="AH25" s="26">
        <f t="shared" si="11"/>
        <v>86.205098831439827</v>
      </c>
      <c r="AI25" s="25">
        <f t="shared" si="42"/>
        <v>182.64711701749738</v>
      </c>
      <c r="AJ25" s="26">
        <f t="shared" si="12"/>
        <v>55.68952427722914</v>
      </c>
      <c r="AK25" s="25">
        <f t="shared" si="43"/>
        <v>116.00377959474564</v>
      </c>
      <c r="AL25" s="26">
        <f t="shared" si="13"/>
        <v>86.899068047964647</v>
      </c>
      <c r="AM25" s="26">
        <f t="shared" si="44"/>
        <v>180.02981407957242</v>
      </c>
      <c r="AN25" s="26">
        <f t="shared" si="14"/>
        <v>57.449161162215134</v>
      </c>
      <c r="AO25" s="26">
        <f t="shared" si="15"/>
        <v>116.72597864768683</v>
      </c>
      <c r="AP25" s="29">
        <f t="shared" si="16"/>
        <v>3.2668103103437396</v>
      </c>
      <c r="AQ25" s="30">
        <f t="shared" si="17"/>
        <v>1.1625659467415443</v>
      </c>
      <c r="AR25" s="30">
        <f t="shared" si="18"/>
        <v>116.25659467415444</v>
      </c>
      <c r="AS25" s="30">
        <f t="shared" si="19"/>
        <v>1.4093856765720874</v>
      </c>
      <c r="AT25" s="30">
        <f t="shared" si="45"/>
        <v>-3.4476791695199398</v>
      </c>
      <c r="AU25" s="30">
        <f t="shared" si="20"/>
        <v>140.93856765720872</v>
      </c>
      <c r="AV25" s="30">
        <f t="shared" si="46"/>
        <v>-3.4476791695199434</v>
      </c>
      <c r="AW25" s="30">
        <f t="shared" si="21"/>
        <v>3.8688870866460778</v>
      </c>
      <c r="AX25" s="30">
        <f t="shared" si="22"/>
        <v>15.475548346584311</v>
      </c>
      <c r="AY25" s="26">
        <f t="shared" si="23"/>
        <v>89.366606216970794</v>
      </c>
      <c r="AZ25" s="26">
        <f t="shared" si="24"/>
        <v>93.04003208345685</v>
      </c>
      <c r="BA25" s="31">
        <f t="shared" si="25"/>
        <v>4.456729327097082</v>
      </c>
      <c r="BB25" s="31">
        <f t="shared" si="47"/>
        <v>0.95294502161298311</v>
      </c>
      <c r="BC25" s="31">
        <f t="shared" si="48"/>
        <v>3.8117800864519324</v>
      </c>
      <c r="BD25" s="31">
        <f t="shared" si="26"/>
        <v>4.4647473077945605</v>
      </c>
      <c r="BE25" s="31">
        <f t="shared" si="49"/>
        <v>0.82657444170326499</v>
      </c>
      <c r="BF25" s="31">
        <f t="shared" si="50"/>
        <v>3.30629776681306</v>
      </c>
      <c r="BG25" s="31">
        <f t="shared" si="27"/>
        <v>4.7598291250384897</v>
      </c>
      <c r="BH25" s="32">
        <f t="shared" si="28"/>
        <v>1.183814068595858</v>
      </c>
      <c r="BI25" s="31">
        <f t="shared" si="29"/>
        <v>0.15062958525020373</v>
      </c>
      <c r="BJ25" s="31">
        <f t="shared" si="30"/>
        <v>4.7557997712382951</v>
      </c>
      <c r="BK25" s="31">
        <f t="shared" si="31"/>
        <v>0.34315391907504211</v>
      </c>
      <c r="BL25" s="31">
        <f t="shared" si="51"/>
        <v>-3.5085139800394352</v>
      </c>
      <c r="BM25" s="31">
        <f t="shared" si="0"/>
        <v>4.9483241050631337</v>
      </c>
      <c r="BN25" s="31">
        <f t="shared" si="52"/>
        <v>-3.5085139800393961</v>
      </c>
      <c r="BO25" s="31" t="e">
        <f>LN(#REF!)</f>
        <v>#REF!</v>
      </c>
      <c r="BP25" s="31" t="e">
        <f>LN(#REF!)</f>
        <v>#REF!</v>
      </c>
      <c r="BQ25" s="31">
        <f t="shared" si="1"/>
        <v>4.4927470801502718</v>
      </c>
      <c r="BR25" s="31">
        <f t="shared" si="32"/>
        <v>10.610941449897846</v>
      </c>
      <c r="BS25" s="31">
        <f t="shared" si="33"/>
        <v>11.09847770750414</v>
      </c>
      <c r="BT25" s="31">
        <f t="shared" si="2"/>
        <v>4.547117254539474</v>
      </c>
      <c r="BU25" s="31">
        <f t="shared" si="34"/>
        <v>15.064724378535796</v>
      </c>
      <c r="BV25" s="67">
        <f t="shared" si="35"/>
        <v>4.5330298530454405</v>
      </c>
      <c r="BW25" s="93" t="e">
        <f t="shared" si="36"/>
        <v>#REF!</v>
      </c>
      <c r="BX25" s="93">
        <f t="shared" si="37"/>
        <v>9.3800092015968488</v>
      </c>
      <c r="BY25" s="93">
        <f t="shared" si="38"/>
        <v>10.610941449897846</v>
      </c>
      <c r="BZ25" s="93">
        <f t="shared" si="39"/>
        <v>8.9785716983623178</v>
      </c>
      <c r="CA25" s="99" t="e">
        <f t="shared" si="40"/>
        <v>#REF!</v>
      </c>
      <c r="CB25" s="99">
        <f t="shared" si="40"/>
        <v>6.1433335232846389</v>
      </c>
    </row>
    <row r="26" spans="1:80">
      <c r="A26" s="23" t="s">
        <v>26</v>
      </c>
      <c r="B26" s="70">
        <v>3.26</v>
      </c>
      <c r="C26" s="114">
        <v>61.501911053050101</v>
      </c>
      <c r="D26" s="114">
        <v>84.732479252039099</v>
      </c>
      <c r="G26" s="70">
        <v>2.93</v>
      </c>
      <c r="H26" s="70">
        <v>2.19</v>
      </c>
      <c r="I26" s="19">
        <v>1831786.0647499999</v>
      </c>
      <c r="J26" s="111">
        <v>40601.020964017698</v>
      </c>
      <c r="K26" s="16">
        <v>95.36</v>
      </c>
      <c r="L26" s="16">
        <v>2.4700000000000002</v>
      </c>
      <c r="M26" s="16">
        <v>3.04</v>
      </c>
      <c r="N26" s="16">
        <v>2352300</v>
      </c>
      <c r="O26" s="92">
        <f t="shared" si="3"/>
        <v>7975.0607715700935</v>
      </c>
      <c r="R26" s="83">
        <v>294957</v>
      </c>
      <c r="S26" s="24"/>
      <c r="T26" s="111">
        <v>64340.889412765799</v>
      </c>
      <c r="U26" s="81" t="e">
        <f>T26/#REF!*1000</f>
        <v>#REF!</v>
      </c>
      <c r="W26" s="81">
        <v>3524775</v>
      </c>
      <c r="X26" s="87">
        <f t="shared" si="4"/>
        <v>11950.131714114261</v>
      </c>
      <c r="Y26" s="70">
        <v>13174.9</v>
      </c>
      <c r="Z26" s="97">
        <f t="shared" si="5"/>
        <v>42950.173999999999</v>
      </c>
      <c r="AA26" s="97" t="e">
        <f>Z26/#REF!*1000</f>
        <v>#REF!</v>
      </c>
      <c r="AB26" s="97">
        <f t="shared" si="6"/>
        <v>495.51943938643734</v>
      </c>
      <c r="AC26" s="25">
        <f t="shared" si="7"/>
        <v>0.73250000000000004</v>
      </c>
      <c r="AD26" s="25">
        <f t="shared" si="8"/>
        <v>0.61750000000000005</v>
      </c>
      <c r="AE26" s="25">
        <f t="shared" si="9"/>
        <v>0.54749999999999999</v>
      </c>
      <c r="AF26" s="25">
        <f t="shared" si="10"/>
        <v>0.76</v>
      </c>
      <c r="AG26" s="25">
        <f t="shared" si="41"/>
        <v>117.10982781380801</v>
      </c>
      <c r="AH26" s="26">
        <f t="shared" si="11"/>
        <v>86.677071747541959</v>
      </c>
      <c r="AI26" s="25">
        <f t="shared" si="42"/>
        <v>186.64708888018058</v>
      </c>
      <c r="AJ26" s="26">
        <f t="shared" si="12"/>
        <v>56.909124858900462</v>
      </c>
      <c r="AK26" s="25">
        <f t="shared" si="43"/>
        <v>116.88540831966571</v>
      </c>
      <c r="AL26" s="26">
        <f t="shared" si="13"/>
        <v>87.559500965129175</v>
      </c>
      <c r="AM26" s="26">
        <f t="shared" si="44"/>
        <v>185.50272042759141</v>
      </c>
      <c r="AN26" s="26">
        <f t="shared" si="14"/>
        <v>59.195615661546476</v>
      </c>
      <c r="AO26" s="26">
        <f t="shared" si="15"/>
        <v>116.01423487544484</v>
      </c>
      <c r="AP26" s="29">
        <f t="shared" si="16"/>
        <v>3.253752808243668</v>
      </c>
      <c r="AQ26" s="30">
        <f t="shared" si="17"/>
        <v>1.1579191488411631</v>
      </c>
      <c r="AR26" s="30">
        <f t="shared" si="18"/>
        <v>115.7919148841163</v>
      </c>
      <c r="AS26" s="30">
        <f t="shared" si="19"/>
        <v>1.3777210789263257</v>
      </c>
      <c r="AT26" s="30">
        <f t="shared" si="45"/>
        <v>-2.2466950084789015</v>
      </c>
      <c r="AU26" s="30">
        <f t="shared" si="20"/>
        <v>137.77210789263256</v>
      </c>
      <c r="AV26" s="30">
        <f t="shared" si="46"/>
        <v>-2.2466950084788961</v>
      </c>
      <c r="AW26" s="30">
        <f t="shared" si="21"/>
        <v>-1.5214882833554877</v>
      </c>
      <c r="AX26" s="30">
        <f t="shared" si="22"/>
        <v>-6.0859531334219508</v>
      </c>
      <c r="AY26" s="26">
        <f t="shared" si="23"/>
        <v>90.382839270317731</v>
      </c>
      <c r="AZ26" s="26">
        <f t="shared" si="24"/>
        <v>93.751447865628109</v>
      </c>
      <c r="BA26" s="31">
        <f t="shared" si="25"/>
        <v>4.4621893937664421</v>
      </c>
      <c r="BB26" s="31">
        <f t="shared" si="47"/>
        <v>0.5460066669360053</v>
      </c>
      <c r="BC26" s="31">
        <f t="shared" si="48"/>
        <v>2.1840266677440212</v>
      </c>
      <c r="BD26" s="31">
        <f t="shared" si="26"/>
        <v>4.4723185732908783</v>
      </c>
      <c r="BE26" s="31">
        <f t="shared" si="49"/>
        <v>0.75712654963178139</v>
      </c>
      <c r="BF26" s="31">
        <f t="shared" si="50"/>
        <v>3.0285061985271255</v>
      </c>
      <c r="BG26" s="31">
        <f t="shared" si="27"/>
        <v>4.7537128980210532</v>
      </c>
      <c r="BH26" s="32">
        <f t="shared" si="28"/>
        <v>1.1798090404053798</v>
      </c>
      <c r="BI26" s="31">
        <f t="shared" si="29"/>
        <v>0.14662455705972557</v>
      </c>
      <c r="BJ26" s="31">
        <f t="shared" si="30"/>
        <v>4.7517947430478165</v>
      </c>
      <c r="BK26" s="31">
        <f t="shared" si="31"/>
        <v>0.3204307420358059</v>
      </c>
      <c r="BL26" s="31">
        <f t="shared" si="51"/>
        <v>-2.2723177039236209</v>
      </c>
      <c r="BM26" s="31">
        <f t="shared" si="0"/>
        <v>4.925600928023897</v>
      </c>
      <c r="BN26" s="31">
        <f t="shared" si="52"/>
        <v>-2.2723177039236653</v>
      </c>
      <c r="BO26" s="31" t="e">
        <f>LN(#REF!)</f>
        <v>#REF!</v>
      </c>
      <c r="BP26" s="31" t="e">
        <f>LN(#REF!)</f>
        <v>#REF!</v>
      </c>
      <c r="BQ26" s="31">
        <f t="shared" si="1"/>
        <v>4.5040544182973745</v>
      </c>
      <c r="BR26" s="31">
        <f t="shared" si="32"/>
        <v>10.611548492170634</v>
      </c>
      <c r="BS26" s="31">
        <f t="shared" si="33"/>
        <v>11.071950624333869</v>
      </c>
      <c r="BT26" s="31">
        <f t="shared" si="2"/>
        <v>4.5576592033170398</v>
      </c>
      <c r="BU26" s="31">
        <f t="shared" si="34"/>
        <v>15.075327162404065</v>
      </c>
      <c r="BV26" s="67">
        <f t="shared" si="35"/>
        <v>4.5406471086312976</v>
      </c>
      <c r="BW26" s="93" t="e">
        <f t="shared" si="36"/>
        <v>#REF!</v>
      </c>
      <c r="BX26" s="93">
        <f t="shared" si="37"/>
        <v>9.388497579400525</v>
      </c>
      <c r="BY26" s="93">
        <f t="shared" si="38"/>
        <v>10.611548492170634</v>
      </c>
      <c r="BZ26" s="93">
        <f t="shared" si="39"/>
        <v>8.9840745478835835</v>
      </c>
      <c r="CA26" s="99" t="e">
        <f t="shared" si="40"/>
        <v>#REF!</v>
      </c>
      <c r="CB26" s="99">
        <f t="shared" si="40"/>
        <v>6.2056065848601047</v>
      </c>
    </row>
    <row r="27" spans="1:80">
      <c r="A27" s="23" t="s">
        <v>27</v>
      </c>
      <c r="B27" s="70">
        <v>3.25</v>
      </c>
      <c r="C27" s="114">
        <v>62.946677281408597</v>
      </c>
      <c r="D27" s="114">
        <v>83.4432845080227</v>
      </c>
      <c r="G27" s="70">
        <v>2.99</v>
      </c>
      <c r="H27" s="70">
        <v>1.76</v>
      </c>
      <c r="I27" s="19">
        <v>1829273.55825</v>
      </c>
      <c r="J27" s="111">
        <v>41347.897634327601</v>
      </c>
      <c r="K27" s="16">
        <v>95.86</v>
      </c>
      <c r="L27" s="16">
        <v>2.94</v>
      </c>
      <c r="M27" s="16">
        <v>2.94</v>
      </c>
      <c r="N27" s="16">
        <v>2377875</v>
      </c>
      <c r="O27" s="92">
        <f t="shared" si="3"/>
        <v>8044.5586424347402</v>
      </c>
      <c r="R27" s="83">
        <v>295588</v>
      </c>
      <c r="S27" s="24"/>
      <c r="T27" s="111">
        <v>71310.367619886703</v>
      </c>
      <c r="U27" s="81" t="e">
        <f>T27/#REF!*1000</f>
        <v>#REF!</v>
      </c>
      <c r="W27" s="81">
        <v>3543175</v>
      </c>
      <c r="X27" s="87">
        <f t="shared" si="4"/>
        <v>11986.870238304668</v>
      </c>
      <c r="Y27" s="70">
        <v>13436.5</v>
      </c>
      <c r="Z27" s="97">
        <f t="shared" si="5"/>
        <v>43668.625</v>
      </c>
      <c r="AA27" s="97" t="e">
        <f>Z27/#REF!*1000</f>
        <v>#REF!</v>
      </c>
      <c r="AB27" s="97">
        <f t="shared" si="6"/>
        <v>501.60121811268414</v>
      </c>
      <c r="AC27" s="25">
        <f t="shared" si="7"/>
        <v>0.74750000000000005</v>
      </c>
      <c r="AD27" s="25">
        <f t="shared" si="8"/>
        <v>0.73499999999999999</v>
      </c>
      <c r="AE27" s="25">
        <f t="shared" si="9"/>
        <v>0.44</v>
      </c>
      <c r="AF27" s="25">
        <f t="shared" si="10"/>
        <v>0.73499999999999999</v>
      </c>
      <c r="AG27" s="25">
        <f t="shared" si="41"/>
        <v>117.62511105618876</v>
      </c>
      <c r="AH27" s="26">
        <f t="shared" si="11"/>
        <v>87.058450863231144</v>
      </c>
      <c r="AI27" s="25">
        <f t="shared" si="42"/>
        <v>189.93207764447178</v>
      </c>
      <c r="AJ27" s="26">
        <f t="shared" si="12"/>
        <v>57.910725456417111</v>
      </c>
      <c r="AK27" s="25">
        <f t="shared" si="43"/>
        <v>117.74451607081525</v>
      </c>
      <c r="AL27" s="26">
        <f t="shared" si="13"/>
        <v>88.203063297222869</v>
      </c>
      <c r="AM27" s="26">
        <f t="shared" si="44"/>
        <v>190.95650040816261</v>
      </c>
      <c r="AN27" s="26">
        <f t="shared" si="14"/>
        <v>60.93596676199595</v>
      </c>
      <c r="AO27" s="26">
        <f t="shared" si="15"/>
        <v>115.65836298932386</v>
      </c>
      <c r="AP27" s="29">
        <f t="shared" si="16"/>
        <v>3.2532991790107699</v>
      </c>
      <c r="AQ27" s="30">
        <f t="shared" si="17"/>
        <v>1.1577577149504521</v>
      </c>
      <c r="AR27" s="30">
        <f t="shared" si="18"/>
        <v>115.77577149504523</v>
      </c>
      <c r="AS27" s="30">
        <f t="shared" si="19"/>
        <v>1.3256185729229557</v>
      </c>
      <c r="AT27" s="30">
        <f t="shared" si="45"/>
        <v>-3.7817891299140221</v>
      </c>
      <c r="AU27" s="30">
        <f t="shared" si="20"/>
        <v>132.56185729229557</v>
      </c>
      <c r="AV27" s="30">
        <f t="shared" si="46"/>
        <v>-3.7817891299140176</v>
      </c>
      <c r="AW27" s="30">
        <f t="shared" si="21"/>
        <v>7.3531652799766922</v>
      </c>
      <c r="AX27" s="30">
        <f t="shared" si="22"/>
        <v>29.412661119906769</v>
      </c>
      <c r="AY27" s="26">
        <f t="shared" si="23"/>
        <v>90.258868750219861</v>
      </c>
      <c r="AZ27" s="26">
        <f t="shared" si="24"/>
        <v>94.770745267814661</v>
      </c>
      <c r="BA27" s="31">
        <f t="shared" si="25"/>
        <v>4.4665797420677347</v>
      </c>
      <c r="BB27" s="31">
        <f t="shared" si="47"/>
        <v>0.43903483012925903</v>
      </c>
      <c r="BC27" s="31">
        <f t="shared" si="48"/>
        <v>1.7561393205170361</v>
      </c>
      <c r="BD27" s="31">
        <f t="shared" si="26"/>
        <v>4.4796416936706596</v>
      </c>
      <c r="BE27" s="31">
        <f t="shared" si="49"/>
        <v>0.73231203797812228</v>
      </c>
      <c r="BF27" s="31">
        <f t="shared" si="50"/>
        <v>2.9292481519124891</v>
      </c>
      <c r="BG27" s="31">
        <f t="shared" si="27"/>
        <v>4.7506406989840828</v>
      </c>
      <c r="BH27" s="32">
        <f t="shared" si="28"/>
        <v>1.179669613446898</v>
      </c>
      <c r="BI27" s="31">
        <f t="shared" si="29"/>
        <v>0.14648513010124381</v>
      </c>
      <c r="BJ27" s="31">
        <f t="shared" si="30"/>
        <v>4.7516553160893356</v>
      </c>
      <c r="BK27" s="31">
        <f t="shared" si="31"/>
        <v>0.28187919798782379</v>
      </c>
      <c r="BL27" s="31">
        <f t="shared" si="51"/>
        <v>-3.8551544047982111</v>
      </c>
      <c r="BM27" s="31">
        <f t="shared" si="0"/>
        <v>4.8870493839759153</v>
      </c>
      <c r="BN27" s="31">
        <f t="shared" si="52"/>
        <v>-3.8551544047981778</v>
      </c>
      <c r="BO27" s="31" t="e">
        <f>LN(#REF!)</f>
        <v>#REF!</v>
      </c>
      <c r="BP27" s="31" t="e">
        <f>LN(#REF!)</f>
        <v>#REF!</v>
      </c>
      <c r="BQ27" s="31">
        <f t="shared" si="1"/>
        <v>4.5026818610854349</v>
      </c>
      <c r="BR27" s="31">
        <f t="shared" si="32"/>
        <v>10.62977685597494</v>
      </c>
      <c r="BS27" s="31">
        <f t="shared" si="33"/>
        <v>11.174797004245168</v>
      </c>
      <c r="BT27" s="31">
        <f t="shared" si="2"/>
        <v>4.562888793731485</v>
      </c>
      <c r="BU27" s="31">
        <f t="shared" si="34"/>
        <v>15.080533775797436</v>
      </c>
      <c r="BV27" s="67">
        <f t="shared" si="35"/>
        <v>4.5514607674146168</v>
      </c>
      <c r="BW27" s="93" t="e">
        <f t="shared" si="36"/>
        <v>#REF!</v>
      </c>
      <c r="BX27" s="93">
        <f t="shared" si="37"/>
        <v>9.3915671829465932</v>
      </c>
      <c r="BY27" s="93">
        <f t="shared" si="38"/>
        <v>10.62977685597494</v>
      </c>
      <c r="BZ27" s="93">
        <f t="shared" si="39"/>
        <v>8.992751196819599</v>
      </c>
      <c r="CA27" s="99" t="e">
        <f t="shared" si="40"/>
        <v>#REF!</v>
      </c>
      <c r="CB27" s="99">
        <f t="shared" si="40"/>
        <v>6.2178054177700766</v>
      </c>
    </row>
    <row r="28" spans="1:80">
      <c r="A28" s="23" t="s">
        <v>28</v>
      </c>
      <c r="B28" s="70">
        <v>3.34</v>
      </c>
      <c r="C28" s="114">
        <v>67.313043721427107</v>
      </c>
      <c r="D28" s="114">
        <v>89.579007132938798</v>
      </c>
      <c r="G28" s="70">
        <v>2.99</v>
      </c>
      <c r="H28" s="70">
        <v>1.24</v>
      </c>
      <c r="I28" s="19">
        <v>1860326.0662499999</v>
      </c>
      <c r="J28" s="111">
        <v>42411.097415188502</v>
      </c>
      <c r="K28" s="16">
        <v>96.67</v>
      </c>
      <c r="L28" s="16">
        <v>3.46</v>
      </c>
      <c r="M28" s="16">
        <v>3.83</v>
      </c>
      <c r="N28" s="16">
        <v>2396300</v>
      </c>
      <c r="O28" s="92">
        <f t="shared" si="3"/>
        <v>8086.319767834244</v>
      </c>
      <c r="R28" s="83">
        <v>296340</v>
      </c>
      <c r="S28" s="24"/>
      <c r="T28" s="111">
        <v>67229.826186852093</v>
      </c>
      <c r="U28" s="81" t="e">
        <f>T28/#REF!*1000</f>
        <v>#REF!</v>
      </c>
      <c r="W28" s="81">
        <v>3572950</v>
      </c>
      <c r="X28" s="87">
        <f t="shared" si="4"/>
        <v>12056.927853141662</v>
      </c>
      <c r="Y28" s="70">
        <v>13265.1</v>
      </c>
      <c r="Z28" s="97">
        <f t="shared" si="5"/>
        <v>44305.434000000001</v>
      </c>
      <c r="AA28" s="97" t="e">
        <f>Z28/#REF!*1000</f>
        <v>#REF!</v>
      </c>
      <c r="AB28" s="97">
        <f t="shared" si="6"/>
        <v>507.34318352833264</v>
      </c>
      <c r="AC28" s="25">
        <f t="shared" si="7"/>
        <v>0.74750000000000005</v>
      </c>
      <c r="AD28" s="25">
        <f t="shared" si="8"/>
        <v>0.86499999999999999</v>
      </c>
      <c r="AE28" s="25">
        <f t="shared" si="9"/>
        <v>0.31</v>
      </c>
      <c r="AF28" s="25">
        <f t="shared" si="10"/>
        <v>0.95750000000000002</v>
      </c>
      <c r="AG28" s="25">
        <f t="shared" si="41"/>
        <v>117.98974890046296</v>
      </c>
      <c r="AH28" s="26">
        <f t="shared" si="11"/>
        <v>87.328332060907172</v>
      </c>
      <c r="AI28" s="25">
        <f t="shared" si="42"/>
        <v>192.28723540726321</v>
      </c>
      <c r="AJ28" s="26">
        <f t="shared" si="12"/>
        <v>58.628818452076679</v>
      </c>
      <c r="AK28" s="25">
        <f t="shared" si="43"/>
        <v>118.8719198121933</v>
      </c>
      <c r="AL28" s="26">
        <f t="shared" si="13"/>
        <v>89.047607628293775</v>
      </c>
      <c r="AM28" s="26">
        <f t="shared" si="44"/>
        <v>198.27013437379523</v>
      </c>
      <c r="AN28" s="26">
        <f t="shared" si="14"/>
        <v>63.269814288980385</v>
      </c>
      <c r="AO28" s="26">
        <f t="shared" si="15"/>
        <v>118.86120996441282</v>
      </c>
      <c r="AP28" s="29">
        <f t="shared" si="16"/>
        <v>3.3649720918354102</v>
      </c>
      <c r="AQ28" s="30">
        <f t="shared" si="17"/>
        <v>1.1974989650659822</v>
      </c>
      <c r="AR28" s="30">
        <f t="shared" si="18"/>
        <v>119.74989650659823</v>
      </c>
      <c r="AS28" s="30">
        <f t="shared" si="19"/>
        <v>1.3307822998415979</v>
      </c>
      <c r="AT28" s="30">
        <f t="shared" si="45"/>
        <v>0.38953338645944807</v>
      </c>
      <c r="AU28" s="30">
        <f t="shared" si="20"/>
        <v>133.0782299841598</v>
      </c>
      <c r="AV28" s="30">
        <f t="shared" si="46"/>
        <v>0.38953338645945879</v>
      </c>
      <c r="AW28" s="30">
        <f t="shared" si="21"/>
        <v>-2.5811933714899093</v>
      </c>
      <c r="AX28" s="30">
        <f t="shared" si="22"/>
        <v>-10.324773485959637</v>
      </c>
      <c r="AY28" s="26">
        <f t="shared" si="23"/>
        <v>91.791042126529106</v>
      </c>
      <c r="AZ28" s="26">
        <f t="shared" si="24"/>
        <v>95.505077804873793</v>
      </c>
      <c r="BA28" s="31">
        <f t="shared" si="25"/>
        <v>4.4696749469750374</v>
      </c>
      <c r="BB28" s="31">
        <f t="shared" si="47"/>
        <v>0.3095204907302751</v>
      </c>
      <c r="BC28" s="31">
        <f t="shared" si="48"/>
        <v>1.2380819629211004</v>
      </c>
      <c r="BD28" s="31">
        <f t="shared" si="26"/>
        <v>4.4891711438867885</v>
      </c>
      <c r="BE28" s="31">
        <f t="shared" si="49"/>
        <v>0.95294502161289429</v>
      </c>
      <c r="BF28" s="31">
        <f t="shared" si="50"/>
        <v>3.8117800864515772</v>
      </c>
      <c r="BG28" s="31">
        <f t="shared" si="27"/>
        <v>4.7779565096310463</v>
      </c>
      <c r="BH28" s="32">
        <f t="shared" si="28"/>
        <v>1.213419669402688</v>
      </c>
      <c r="BI28" s="31">
        <f t="shared" si="29"/>
        <v>0.18023518605703343</v>
      </c>
      <c r="BJ28" s="31">
        <f t="shared" si="30"/>
        <v>4.7854053720451253</v>
      </c>
      <c r="BK28" s="31">
        <f t="shared" si="31"/>
        <v>0.28576696468419194</v>
      </c>
      <c r="BL28" s="31">
        <f t="shared" si="51"/>
        <v>0.38877666963681445</v>
      </c>
      <c r="BM28" s="31">
        <f t="shared" si="0"/>
        <v>4.8909371506722836</v>
      </c>
      <c r="BN28" s="31">
        <f t="shared" si="52"/>
        <v>0.38877666963683666</v>
      </c>
      <c r="BO28" s="31" t="e">
        <f>LN(#REF!)</f>
        <v>#REF!</v>
      </c>
      <c r="BP28" s="31" t="e">
        <f>LN(#REF!)</f>
        <v>#REF!</v>
      </c>
      <c r="BQ28" s="31">
        <f t="shared" si="1"/>
        <v>4.5195147125441419</v>
      </c>
      <c r="BR28" s="31">
        <f t="shared" si="32"/>
        <v>10.655165338464633</v>
      </c>
      <c r="BS28" s="31">
        <f t="shared" si="33"/>
        <v>11.115872270108738</v>
      </c>
      <c r="BT28" s="31">
        <f t="shared" si="2"/>
        <v>4.5713031164765141</v>
      </c>
      <c r="BU28" s="31">
        <f t="shared" si="34"/>
        <v>15.088902143064923</v>
      </c>
      <c r="BV28" s="67">
        <f t="shared" si="35"/>
        <v>4.5591794168048336</v>
      </c>
      <c r="BW28" s="93" t="e">
        <f t="shared" si="36"/>
        <v>#REF!</v>
      </c>
      <c r="BX28" s="93">
        <f t="shared" si="37"/>
        <v>9.3973946992843338</v>
      </c>
      <c r="BY28" s="93">
        <f t="shared" si="38"/>
        <v>10.655165338464633</v>
      </c>
      <c r="BZ28" s="93">
        <f t="shared" si="39"/>
        <v>8.9979289952800716</v>
      </c>
      <c r="CA28" s="99" t="e">
        <f t="shared" si="40"/>
        <v>#REF!</v>
      </c>
      <c r="CB28" s="99">
        <f t="shared" si="40"/>
        <v>6.2291876651925033</v>
      </c>
    </row>
    <row r="29" spans="1:80">
      <c r="A29" s="23" t="s">
        <v>29</v>
      </c>
      <c r="B29" s="70">
        <v>3.43</v>
      </c>
      <c r="C29" s="114">
        <v>71.700631326359996</v>
      </c>
      <c r="D29" s="114">
        <v>87.266799738576907</v>
      </c>
      <c r="G29" s="70">
        <v>3.34</v>
      </c>
      <c r="H29" s="70">
        <v>1.27</v>
      </c>
      <c r="I29" s="19">
        <v>1881950.7275</v>
      </c>
      <c r="J29" s="111">
        <v>42293.983986466199</v>
      </c>
      <c r="K29" s="16">
        <v>97.22</v>
      </c>
      <c r="L29" s="16">
        <v>3.97</v>
      </c>
      <c r="M29" s="16">
        <v>3.73</v>
      </c>
      <c r="N29" s="16">
        <v>2405325</v>
      </c>
      <c r="O29" s="92">
        <f t="shared" si="3"/>
        <v>8096.3929636536222</v>
      </c>
      <c r="R29" s="83">
        <v>297086</v>
      </c>
      <c r="S29" s="24"/>
      <c r="T29" s="111">
        <v>71090.070667286403</v>
      </c>
      <c r="U29" s="81" t="e">
        <f>T29/#REF!*1000</f>
        <v>#REF!</v>
      </c>
      <c r="W29" s="81">
        <v>3593350</v>
      </c>
      <c r="X29" s="87">
        <f t="shared" si="4"/>
        <v>12095.319200500866</v>
      </c>
      <c r="Y29" s="70">
        <v>13655.2</v>
      </c>
      <c r="Z29" s="97">
        <f t="shared" si="5"/>
        <v>46837.336000000003</v>
      </c>
      <c r="AA29" s="97" t="e">
        <f>Z29/#REF!*1000</f>
        <v>#REF!</v>
      </c>
      <c r="AB29" s="97">
        <f t="shared" si="6"/>
        <v>534.63861053622725</v>
      </c>
      <c r="AC29" s="25">
        <f t="shared" si="7"/>
        <v>0.83499999999999996</v>
      </c>
      <c r="AD29" s="25">
        <f t="shared" si="8"/>
        <v>0.99250000000000005</v>
      </c>
      <c r="AE29" s="25">
        <f t="shared" si="9"/>
        <v>0.3175</v>
      </c>
      <c r="AF29" s="25">
        <f t="shared" si="10"/>
        <v>0.9325</v>
      </c>
      <c r="AG29" s="25">
        <f t="shared" si="41"/>
        <v>118.36436635322191</v>
      </c>
      <c r="AH29" s="26">
        <f t="shared" si="11"/>
        <v>87.605599515200538</v>
      </c>
      <c r="AI29" s="25">
        <f t="shared" si="42"/>
        <v>194.72928329693545</v>
      </c>
      <c r="AJ29" s="26">
        <f t="shared" si="12"/>
        <v>59.373404446418057</v>
      </c>
      <c r="AK29" s="25">
        <f t="shared" si="43"/>
        <v>119.980400464442</v>
      </c>
      <c r="AL29" s="26">
        <f t="shared" si="13"/>
        <v>89.877976569427616</v>
      </c>
      <c r="AM29" s="26">
        <f t="shared" si="44"/>
        <v>205.66561038593781</v>
      </c>
      <c r="AN29" s="26">
        <f t="shared" si="14"/>
        <v>65.629778361959367</v>
      </c>
      <c r="AO29" s="26">
        <f t="shared" si="15"/>
        <v>122.0640569395018</v>
      </c>
      <c r="AP29" s="29">
        <f t="shared" si="16"/>
        <v>3.4768299469871158</v>
      </c>
      <c r="AQ29" s="30">
        <f t="shared" si="17"/>
        <v>1.2373060309562691</v>
      </c>
      <c r="AR29" s="30">
        <f t="shared" si="18"/>
        <v>123.7306030956269</v>
      </c>
      <c r="AS29" s="30">
        <f t="shared" si="19"/>
        <v>1.2170994609707735</v>
      </c>
      <c r="AT29" s="30">
        <f t="shared" si="45"/>
        <v>-8.5425571774103108</v>
      </c>
      <c r="AU29" s="30">
        <f t="shared" si="20"/>
        <v>121.70994609707735</v>
      </c>
      <c r="AV29" s="30">
        <f t="shared" si="46"/>
        <v>-8.5425571774103197</v>
      </c>
      <c r="AW29" s="30">
        <f t="shared" si="21"/>
        <v>2.3679147392370092</v>
      </c>
      <c r="AX29" s="30">
        <f t="shared" si="22"/>
        <v>9.4716589569480369</v>
      </c>
      <c r="AY29" s="26">
        <f t="shared" si="23"/>
        <v>92.858032600823705</v>
      </c>
      <c r="AZ29" s="26">
        <f t="shared" si="24"/>
        <v>95.864771218548611</v>
      </c>
      <c r="BA29" s="31">
        <f t="shared" si="25"/>
        <v>4.4728449173058582</v>
      </c>
      <c r="BB29" s="31">
        <f t="shared" si="47"/>
        <v>0.31699703308207816</v>
      </c>
      <c r="BC29" s="31">
        <f t="shared" si="48"/>
        <v>1.2679881323283126</v>
      </c>
      <c r="BD29" s="31">
        <f t="shared" si="26"/>
        <v>4.4984529344850293</v>
      </c>
      <c r="BE29" s="31">
        <f t="shared" si="49"/>
        <v>0.92817905982407467</v>
      </c>
      <c r="BF29" s="31">
        <f t="shared" si="50"/>
        <v>3.7127162392962987</v>
      </c>
      <c r="BG29" s="31">
        <f t="shared" si="27"/>
        <v>4.8045459638202859</v>
      </c>
      <c r="BH29" s="32">
        <f t="shared" si="28"/>
        <v>1.246120943859347</v>
      </c>
      <c r="BI29" s="31">
        <f t="shared" si="29"/>
        <v>0.21293646051369283</v>
      </c>
      <c r="BJ29" s="31">
        <f t="shared" si="30"/>
        <v>4.8181066465017839</v>
      </c>
      <c r="BK29" s="31">
        <f t="shared" si="31"/>
        <v>0.19647053701829376</v>
      </c>
      <c r="BL29" s="31">
        <f t="shared" si="51"/>
        <v>-8.9296427665898186</v>
      </c>
      <c r="BM29" s="31">
        <f t="shared" si="0"/>
        <v>4.8016407230063853</v>
      </c>
      <c r="BN29" s="31">
        <f t="shared" si="52"/>
        <v>-8.9296427665898293</v>
      </c>
      <c r="BO29" s="31" t="e">
        <f>LN(#REF!)</f>
        <v>#REF!</v>
      </c>
      <c r="BP29" s="31" t="e">
        <f>LN(#REF!)</f>
        <v>#REF!</v>
      </c>
      <c r="BQ29" s="31">
        <f t="shared" si="1"/>
        <v>4.5310717956434887</v>
      </c>
      <c r="BR29" s="31">
        <f t="shared" si="32"/>
        <v>10.652400132377615</v>
      </c>
      <c r="BS29" s="31">
        <f t="shared" si="33"/>
        <v>11.17170295297686</v>
      </c>
      <c r="BT29" s="31">
        <f t="shared" si="2"/>
        <v>4.576976451617309</v>
      </c>
      <c r="BU29" s="31">
        <f t="shared" si="34"/>
        <v>15.094595472985183</v>
      </c>
      <c r="BV29" s="67">
        <f t="shared" si="35"/>
        <v>4.5629385652713781</v>
      </c>
      <c r="BW29" s="93" t="e">
        <f t="shared" si="36"/>
        <v>#REF!</v>
      </c>
      <c r="BX29" s="93">
        <f t="shared" si="37"/>
        <v>9.4005738138079895</v>
      </c>
      <c r="BY29" s="93">
        <f t="shared" si="38"/>
        <v>10.652400132377615</v>
      </c>
      <c r="BZ29" s="93">
        <f t="shared" si="39"/>
        <v>8.999173928350011</v>
      </c>
      <c r="CA29" s="99" t="e">
        <f t="shared" si="40"/>
        <v>#REF!</v>
      </c>
      <c r="CB29" s="99">
        <f t="shared" si="40"/>
        <v>6.2815910243221129</v>
      </c>
    </row>
    <row r="30" spans="1:80">
      <c r="A30" s="23" t="s">
        <v>30</v>
      </c>
      <c r="B30" s="70">
        <v>3.35</v>
      </c>
      <c r="C30" s="114">
        <v>78.009730777569601</v>
      </c>
      <c r="D30" s="114">
        <v>89.333203152047105</v>
      </c>
      <c r="G30" s="70">
        <v>4.12</v>
      </c>
      <c r="H30" s="70">
        <v>2.36</v>
      </c>
      <c r="I30" s="19">
        <v>1916822.3495</v>
      </c>
      <c r="J30" s="111">
        <v>42939.814766869</v>
      </c>
      <c r="K30" s="16">
        <v>98.39</v>
      </c>
      <c r="L30" s="16">
        <v>4.45</v>
      </c>
      <c r="M30" s="16">
        <v>3.64</v>
      </c>
      <c r="N30" s="16">
        <v>2432300</v>
      </c>
      <c r="O30" s="92">
        <f t="shared" si="3"/>
        <v>8169.3177848832529</v>
      </c>
      <c r="R30" s="83">
        <v>297736</v>
      </c>
      <c r="S30" s="24"/>
      <c r="T30" s="111">
        <v>69670.764068816206</v>
      </c>
      <c r="U30" s="81" t="e">
        <f>T30/#REF!*1000</f>
        <v>#REF!</v>
      </c>
      <c r="W30" s="81">
        <v>3636525</v>
      </c>
      <c r="X30" s="87">
        <f t="shared" si="4"/>
        <v>12213.924416261387</v>
      </c>
      <c r="Y30" s="70">
        <v>13948.2</v>
      </c>
      <c r="Z30" s="97">
        <f t="shared" si="5"/>
        <v>46726.47</v>
      </c>
      <c r="AA30" s="97" t="e">
        <f>Z30/#REF!*1000</f>
        <v>#REF!</v>
      </c>
      <c r="AB30" s="97">
        <f t="shared" si="6"/>
        <v>530.24465436154082</v>
      </c>
      <c r="AC30" s="25">
        <f t="shared" si="7"/>
        <v>1.03</v>
      </c>
      <c r="AD30" s="25">
        <f t="shared" si="8"/>
        <v>1.1125</v>
      </c>
      <c r="AE30" s="25">
        <f t="shared" si="9"/>
        <v>0.59</v>
      </c>
      <c r="AF30" s="25">
        <f t="shared" si="10"/>
        <v>0.91</v>
      </c>
      <c r="AG30" s="25">
        <f t="shared" si="41"/>
        <v>119.06271611470592</v>
      </c>
      <c r="AH30" s="26">
        <f t="shared" si="11"/>
        <v>88.122472552340213</v>
      </c>
      <c r="AI30" s="25">
        <f t="shared" si="42"/>
        <v>199.32489438274314</v>
      </c>
      <c r="AJ30" s="26">
        <f t="shared" si="12"/>
        <v>60.77461679135353</v>
      </c>
      <c r="AK30" s="25">
        <f t="shared" si="43"/>
        <v>121.07222210866843</v>
      </c>
      <c r="AL30" s="26">
        <f t="shared" si="13"/>
        <v>90.695866156209419</v>
      </c>
      <c r="AM30" s="26">
        <f t="shared" si="44"/>
        <v>213.15183860398594</v>
      </c>
      <c r="AN30" s="26">
        <f t="shared" si="14"/>
        <v>68.018702294334673</v>
      </c>
      <c r="AO30" s="26">
        <f t="shared" si="15"/>
        <v>119.21708185053383</v>
      </c>
      <c r="AP30" s="29">
        <f t="shared" si="16"/>
        <v>3.4065403284877935</v>
      </c>
      <c r="AQ30" s="30">
        <f t="shared" si="17"/>
        <v>1.2122919318461902</v>
      </c>
      <c r="AR30" s="30">
        <f t="shared" si="18"/>
        <v>121.22919318461902</v>
      </c>
      <c r="AS30" s="30">
        <f t="shared" si="19"/>
        <v>1.1451546141950457</v>
      </c>
      <c r="AT30" s="30">
        <f t="shared" si="45"/>
        <v>-5.9111723472742055</v>
      </c>
      <c r="AU30" s="30">
        <f t="shared" si="20"/>
        <v>114.51546141950458</v>
      </c>
      <c r="AV30" s="30">
        <f t="shared" si="46"/>
        <v>-5.9111723472742028</v>
      </c>
      <c r="AW30" s="30">
        <f t="shared" si="21"/>
        <v>3.838058003873468</v>
      </c>
      <c r="AX30" s="30">
        <f t="shared" si="22"/>
        <v>15.352232015493872</v>
      </c>
      <c r="AY30" s="26">
        <f t="shared" si="23"/>
        <v>94.578646305105494</v>
      </c>
      <c r="AZ30" s="26">
        <f t="shared" si="24"/>
        <v>96.939865936983907</v>
      </c>
      <c r="BA30" s="31">
        <f t="shared" si="25"/>
        <v>4.4787275804640139</v>
      </c>
      <c r="BB30" s="31">
        <f t="shared" si="47"/>
        <v>0.58826631581556654</v>
      </c>
      <c r="BC30" s="31">
        <f t="shared" si="48"/>
        <v>2.3530652632622662</v>
      </c>
      <c r="BD30" s="31">
        <f t="shared" si="26"/>
        <v>4.5075117789733756</v>
      </c>
      <c r="BE30" s="31">
        <f t="shared" si="49"/>
        <v>0.90588444883463737</v>
      </c>
      <c r="BF30" s="31">
        <f t="shared" si="50"/>
        <v>3.6235377953385495</v>
      </c>
      <c r="BG30" s="31">
        <f t="shared" si="27"/>
        <v>4.7809460484794126</v>
      </c>
      <c r="BH30" s="32">
        <f t="shared" si="28"/>
        <v>1.225697209848664</v>
      </c>
      <c r="BI30" s="31">
        <f t="shared" si="29"/>
        <v>0.19251272650300999</v>
      </c>
      <c r="BJ30" s="31">
        <f t="shared" si="30"/>
        <v>4.7976829124911013</v>
      </c>
      <c r="BK30" s="31">
        <f t="shared" si="31"/>
        <v>0.13553966212138277</v>
      </c>
      <c r="BL30" s="31">
        <f t="shared" si="51"/>
        <v>-6.0930874896910989</v>
      </c>
      <c r="BM30" s="31">
        <f t="shared" si="0"/>
        <v>4.740709848109474</v>
      </c>
      <c r="BN30" s="31">
        <f t="shared" si="52"/>
        <v>-6.0930874896911291</v>
      </c>
      <c r="BO30" s="31" t="e">
        <f>LN(#REF!)</f>
        <v>#REF!</v>
      </c>
      <c r="BP30" s="31" t="e">
        <f>LN(#REF!)</f>
        <v>#REF!</v>
      </c>
      <c r="BQ30" s="31">
        <f t="shared" si="1"/>
        <v>4.5494317244161726</v>
      </c>
      <c r="BR30" s="31">
        <f t="shared" si="32"/>
        <v>10.667554757657026</v>
      </c>
      <c r="BS30" s="31">
        <f t="shared" si="33"/>
        <v>11.151536054934262</v>
      </c>
      <c r="BT30" s="31">
        <f t="shared" si="2"/>
        <v>4.5889391728776738</v>
      </c>
      <c r="BU30" s="31">
        <f t="shared" si="34"/>
        <v>15.106539113295298</v>
      </c>
      <c r="BV30" s="67">
        <f t="shared" si="35"/>
        <v>4.5740908474678923</v>
      </c>
      <c r="BW30" s="93" t="e">
        <f t="shared" si="36"/>
        <v>#REF!</v>
      </c>
      <c r="BX30" s="93">
        <f t="shared" si="37"/>
        <v>9.4103319254768341</v>
      </c>
      <c r="BY30" s="93">
        <f t="shared" si="38"/>
        <v>10.667554757657026</v>
      </c>
      <c r="BZ30" s="93">
        <f t="shared" si="39"/>
        <v>9.0081406819052532</v>
      </c>
      <c r="CA30" s="99" t="e">
        <f t="shared" si="40"/>
        <v>#REF!</v>
      </c>
      <c r="CB30" s="99">
        <f t="shared" si="40"/>
        <v>6.2733385120390306</v>
      </c>
    </row>
    <row r="31" spans="1:80">
      <c r="A31" s="23" t="s">
        <v>31</v>
      </c>
      <c r="B31" s="70">
        <v>3.25</v>
      </c>
      <c r="C31" s="114">
        <v>91.409562530008898</v>
      </c>
      <c r="D31" s="114">
        <v>92.761863305740803</v>
      </c>
      <c r="G31" s="70">
        <v>4.53</v>
      </c>
      <c r="H31" s="70">
        <v>2.3199999999999998</v>
      </c>
      <c r="I31" s="19">
        <v>1949863.0617500001</v>
      </c>
      <c r="J31" s="111">
        <v>43935.425428836301</v>
      </c>
      <c r="K31" s="16">
        <v>98.68</v>
      </c>
      <c r="L31" s="16">
        <v>4.9000000000000004</v>
      </c>
      <c r="M31" s="16">
        <v>4.01</v>
      </c>
      <c r="N31" s="16">
        <v>2445250</v>
      </c>
      <c r="O31" s="92">
        <f t="shared" si="3"/>
        <v>8194.3178467065227</v>
      </c>
      <c r="R31" s="83">
        <v>298408</v>
      </c>
      <c r="S31" s="24"/>
      <c r="T31" s="111">
        <v>75823.935493798606</v>
      </c>
      <c r="U31" s="81" t="e">
        <f>T31/#REF!*1000</f>
        <v>#REF!</v>
      </c>
      <c r="W31" s="81">
        <v>3647400</v>
      </c>
      <c r="X31" s="87">
        <f t="shared" si="4"/>
        <v>12222.862657837592</v>
      </c>
      <c r="Y31" s="70">
        <v>13885.6</v>
      </c>
      <c r="Z31" s="97">
        <f t="shared" si="5"/>
        <v>45128.200000000004</v>
      </c>
      <c r="AA31" s="97" t="e">
        <f>Z31/#REF!*1000</f>
        <v>#REF!</v>
      </c>
      <c r="AB31" s="97">
        <f t="shared" si="6"/>
        <v>509.15464011430447</v>
      </c>
      <c r="AC31" s="25">
        <f t="shared" si="7"/>
        <v>1.1325000000000001</v>
      </c>
      <c r="AD31" s="25">
        <f t="shared" si="8"/>
        <v>1.2250000000000001</v>
      </c>
      <c r="AE31" s="25">
        <f t="shared" si="9"/>
        <v>0.57999999999999996</v>
      </c>
      <c r="AF31" s="25">
        <f t="shared" si="10"/>
        <v>1.0024999999999999</v>
      </c>
      <c r="AG31" s="25">
        <f t="shared" si="41"/>
        <v>119.75327986817122</v>
      </c>
      <c r="AH31" s="26">
        <f t="shared" si="11"/>
        <v>88.633582893143796</v>
      </c>
      <c r="AI31" s="25">
        <f t="shared" si="42"/>
        <v>203.9492319324228</v>
      </c>
      <c r="AJ31" s="26">
        <f t="shared" si="12"/>
        <v>62.184587900912938</v>
      </c>
      <c r="AK31" s="25">
        <f t="shared" si="43"/>
        <v>122.28597113530782</v>
      </c>
      <c r="AL31" s="26">
        <f t="shared" si="13"/>
        <v>91.605092214425397</v>
      </c>
      <c r="AM31" s="26">
        <f t="shared" si="44"/>
        <v>221.69922733200579</v>
      </c>
      <c r="AN31" s="26">
        <f t="shared" si="14"/>
        <v>70.746252256337499</v>
      </c>
      <c r="AO31" s="26">
        <f t="shared" si="15"/>
        <v>115.65836298932386</v>
      </c>
      <c r="AP31" s="29">
        <f t="shared" si="16"/>
        <v>3.3187350411383738</v>
      </c>
      <c r="AQ31" s="30">
        <f t="shared" si="17"/>
        <v>1.181044498625756</v>
      </c>
      <c r="AR31" s="30">
        <f t="shared" si="18"/>
        <v>118.10444986257561</v>
      </c>
      <c r="AS31" s="30">
        <f t="shared" si="19"/>
        <v>1.0147938655246047</v>
      </c>
      <c r="AT31" s="30">
        <f t="shared" si="45"/>
        <v>-11.383681037872291</v>
      </c>
      <c r="AU31" s="30">
        <f t="shared" si="20"/>
        <v>101.47938655246047</v>
      </c>
      <c r="AV31" s="30">
        <f t="shared" si="46"/>
        <v>-11.383681037872295</v>
      </c>
      <c r="AW31" s="30">
        <f t="shared" si="21"/>
        <v>1.0763259915117729</v>
      </c>
      <c r="AX31" s="30">
        <f t="shared" si="22"/>
        <v>4.3053039660470915</v>
      </c>
      <c r="AY31" s="26">
        <f t="shared" si="23"/>
        <v>96.208920408689821</v>
      </c>
      <c r="AZ31" s="26">
        <f t="shared" si="24"/>
        <v>97.455991112284622</v>
      </c>
      <c r="BA31" s="31">
        <f t="shared" si="25"/>
        <v>4.4845108252197416</v>
      </c>
      <c r="BB31" s="31">
        <f t="shared" si="47"/>
        <v>0.57832447557277789</v>
      </c>
      <c r="BC31" s="31">
        <f t="shared" si="48"/>
        <v>2.3132979022911115</v>
      </c>
      <c r="BD31" s="31">
        <f t="shared" si="26"/>
        <v>4.5174868619954536</v>
      </c>
      <c r="BE31" s="31">
        <f t="shared" si="49"/>
        <v>0.99750830220779463</v>
      </c>
      <c r="BF31" s="31">
        <f t="shared" si="50"/>
        <v>3.9900332088311785</v>
      </c>
      <c r="BG31" s="31">
        <f t="shared" si="27"/>
        <v>4.7506406989840828</v>
      </c>
      <c r="BH31" s="32">
        <f t="shared" si="28"/>
        <v>1.1995836986196859</v>
      </c>
      <c r="BI31" s="31">
        <f t="shared" si="29"/>
        <v>0.16639921527403165</v>
      </c>
      <c r="BJ31" s="31">
        <f t="shared" si="30"/>
        <v>4.7715694012621235</v>
      </c>
      <c r="BK31" s="31">
        <f t="shared" si="31"/>
        <v>1.4685503715460348E-2</v>
      </c>
      <c r="BL31" s="31">
        <f t="shared" si="51"/>
        <v>-12.085415840592242</v>
      </c>
      <c r="BM31" s="31">
        <f t="shared" si="0"/>
        <v>4.6198556897035514</v>
      </c>
      <c r="BN31" s="31">
        <f t="shared" si="52"/>
        <v>-12.085415840592262</v>
      </c>
      <c r="BO31" s="31" t="e">
        <f>LN(#REF!)</f>
        <v>#REF!</v>
      </c>
      <c r="BP31" s="31" t="e">
        <f>LN(#REF!)</f>
        <v>#REF!</v>
      </c>
      <c r="BQ31" s="31">
        <f t="shared" si="1"/>
        <v>4.5665220811137681</v>
      </c>
      <c r="BR31" s="31">
        <f t="shared" si="32"/>
        <v>10.690476231024892</v>
      </c>
      <c r="BS31" s="31">
        <f t="shared" si="33"/>
        <v>11.236169293471075</v>
      </c>
      <c r="BT31" s="31">
        <f t="shared" si="2"/>
        <v>4.5918822916611557</v>
      </c>
      <c r="BU31" s="31">
        <f t="shared" si="34"/>
        <v>15.109525142964868</v>
      </c>
      <c r="BV31" s="67">
        <f t="shared" si="35"/>
        <v>4.5794009028969143</v>
      </c>
      <c r="BW31" s="93" t="e">
        <f t="shared" si="36"/>
        <v>#REF!</v>
      </c>
      <c r="BX31" s="93">
        <f t="shared" si="37"/>
        <v>9.41106346534316</v>
      </c>
      <c r="BY31" s="93">
        <f t="shared" si="38"/>
        <v>10.690476231024892</v>
      </c>
      <c r="BZ31" s="93">
        <f t="shared" si="39"/>
        <v>9.0111962475310321</v>
      </c>
      <c r="CA31" s="99" t="e">
        <f t="shared" si="40"/>
        <v>#REF!</v>
      </c>
      <c r="CB31" s="99">
        <f t="shared" si="40"/>
        <v>6.2327517820285765</v>
      </c>
    </row>
    <row r="32" spans="1:80">
      <c r="A32" s="23" t="s">
        <v>32</v>
      </c>
      <c r="B32" s="70">
        <v>3.24</v>
      </c>
      <c r="C32" s="114">
        <v>90.964117897197994</v>
      </c>
      <c r="D32" s="114">
        <v>93.760283350711106</v>
      </c>
      <c r="G32" s="70">
        <v>4.51</v>
      </c>
      <c r="H32" s="70">
        <v>1.8</v>
      </c>
      <c r="I32" s="19">
        <v>1964224.9782499999</v>
      </c>
      <c r="J32" s="111">
        <v>45099.679107664597</v>
      </c>
      <c r="K32" s="16">
        <v>98.77</v>
      </c>
      <c r="L32" s="16">
        <v>5.25</v>
      </c>
      <c r="M32" s="16">
        <v>3.33</v>
      </c>
      <c r="N32" s="16">
        <v>2459525</v>
      </c>
      <c r="O32" s="92">
        <f t="shared" si="3"/>
        <v>8220.8870913831142</v>
      </c>
      <c r="R32" s="83">
        <v>299180</v>
      </c>
      <c r="S32" s="24"/>
      <c r="T32" s="111">
        <v>72806.269064419306</v>
      </c>
      <c r="U32" s="81" t="e">
        <f>T32/#REF!*1000</f>
        <v>#REF!</v>
      </c>
      <c r="W32" s="81">
        <v>3650650</v>
      </c>
      <c r="X32" s="87">
        <f t="shared" si="4"/>
        <v>12202.185974998329</v>
      </c>
      <c r="Y32" s="70">
        <v>14664.2</v>
      </c>
      <c r="Z32" s="97">
        <f t="shared" si="5"/>
        <v>47512.008000000009</v>
      </c>
      <c r="AA32" s="97" t="e">
        <f>Z32/#REF!*1000</f>
        <v>#REF!</v>
      </c>
      <c r="AB32" s="97">
        <f t="shared" si="6"/>
        <v>533.64831058504683</v>
      </c>
      <c r="AC32" s="25">
        <f t="shared" si="7"/>
        <v>1.1274999999999999</v>
      </c>
      <c r="AD32" s="25">
        <f t="shared" si="8"/>
        <v>1.3125</v>
      </c>
      <c r="AE32" s="25">
        <f t="shared" si="9"/>
        <v>0.45</v>
      </c>
      <c r="AF32" s="25">
        <f t="shared" si="10"/>
        <v>0.83250000000000002</v>
      </c>
      <c r="AG32" s="25">
        <f t="shared" si="41"/>
        <v>120.29216962757799</v>
      </c>
      <c r="AH32" s="26">
        <f t="shared" si="11"/>
        <v>89.032434016162938</v>
      </c>
      <c r="AI32" s="25">
        <f t="shared" si="42"/>
        <v>207.62031810720643</v>
      </c>
      <c r="AJ32" s="26">
        <f t="shared" si="12"/>
        <v>63.303910483129364</v>
      </c>
      <c r="AK32" s="25">
        <f t="shared" si="43"/>
        <v>123.30400184500924</v>
      </c>
      <c r="AL32" s="26">
        <f t="shared" si="13"/>
        <v>92.367704607110483</v>
      </c>
      <c r="AM32" s="26">
        <f t="shared" si="44"/>
        <v>229.08181160216159</v>
      </c>
      <c r="AN32" s="26">
        <f t="shared" si="14"/>
        <v>73.102102456473546</v>
      </c>
      <c r="AO32" s="26">
        <f t="shared" si="15"/>
        <v>115.30249110320287</v>
      </c>
      <c r="AP32" s="29">
        <f t="shared" si="16"/>
        <v>3.3211219584341096</v>
      </c>
      <c r="AQ32" s="30">
        <f t="shared" si="17"/>
        <v>1.1818939353858047</v>
      </c>
      <c r="AR32" s="30">
        <f t="shared" si="18"/>
        <v>118.18939353858043</v>
      </c>
      <c r="AS32" s="30">
        <f t="shared" si="19"/>
        <v>1.0307392136388676</v>
      </c>
      <c r="AT32" s="30">
        <f t="shared" si="45"/>
        <v>1.571289367818536</v>
      </c>
      <c r="AU32" s="30">
        <f t="shared" si="20"/>
        <v>103.07392136388675</v>
      </c>
      <c r="AV32" s="30">
        <f t="shared" si="46"/>
        <v>1.5712893678185371</v>
      </c>
      <c r="AW32" s="30">
        <f t="shared" si="21"/>
        <v>-1.056728409247587</v>
      </c>
      <c r="AX32" s="30">
        <f t="shared" si="22"/>
        <v>-4.2269136369903482</v>
      </c>
      <c r="AY32" s="26">
        <f t="shared" si="23"/>
        <v>96.917557086090454</v>
      </c>
      <c r="AZ32" s="26">
        <f t="shared" si="24"/>
        <v>98.024924461892169</v>
      </c>
      <c r="BA32" s="31">
        <f t="shared" si="25"/>
        <v>4.4890007304925934</v>
      </c>
      <c r="BB32" s="31">
        <f t="shared" si="47"/>
        <v>0.44899052728517574</v>
      </c>
      <c r="BC32" s="31">
        <f t="shared" si="48"/>
        <v>1.795962109140703</v>
      </c>
      <c r="BD32" s="31">
        <f t="shared" si="26"/>
        <v>4.5257774003131876</v>
      </c>
      <c r="BE32" s="31">
        <f t="shared" si="49"/>
        <v>0.82905383177340752</v>
      </c>
      <c r="BF32" s="31">
        <f t="shared" si="50"/>
        <v>3.3162153270936301</v>
      </c>
      <c r="BG32" s="31">
        <f t="shared" si="27"/>
        <v>4.7475590324466754</v>
      </c>
      <c r="BH32" s="32">
        <f t="shared" si="28"/>
        <v>1.20030266512716</v>
      </c>
      <c r="BI32" s="31">
        <f t="shared" si="29"/>
        <v>0.16711818178150598</v>
      </c>
      <c r="BJ32" s="31">
        <f t="shared" si="30"/>
        <v>4.7722883677695966</v>
      </c>
      <c r="BK32" s="31">
        <f t="shared" si="31"/>
        <v>3.0276227974680558E-2</v>
      </c>
      <c r="BL32" s="31">
        <f t="shared" si="51"/>
        <v>1.559072425922021</v>
      </c>
      <c r="BM32" s="31">
        <f t="shared" si="0"/>
        <v>4.6354464139627716</v>
      </c>
      <c r="BN32" s="31">
        <f t="shared" si="52"/>
        <v>1.5590724259220146</v>
      </c>
      <c r="BO32" s="31" t="e">
        <f>LN(#REF!)</f>
        <v>#REF!</v>
      </c>
      <c r="BP32" s="31" t="e">
        <f>LN(#REF!)</f>
        <v>#REF!</v>
      </c>
      <c r="BQ32" s="31">
        <f t="shared" si="1"/>
        <v>4.5738606901631673</v>
      </c>
      <c r="BR32" s="31">
        <f t="shared" si="32"/>
        <v>10.716630410336069</v>
      </c>
      <c r="BS32" s="31">
        <f t="shared" si="33"/>
        <v>11.195557343999464</v>
      </c>
      <c r="BT32" s="31">
        <f t="shared" si="2"/>
        <v>4.5927939149200361</v>
      </c>
      <c r="BU32" s="31">
        <f t="shared" si="34"/>
        <v>15.110415791895704</v>
      </c>
      <c r="BV32" s="67">
        <f t="shared" si="35"/>
        <v>4.5852217775776616</v>
      </c>
      <c r="BW32" s="93" t="e">
        <f t="shared" si="36"/>
        <v>#REF!</v>
      </c>
      <c r="BX32" s="93">
        <f t="shared" si="37"/>
        <v>9.4093703929493895</v>
      </c>
      <c r="BY32" s="93">
        <f t="shared" si="38"/>
        <v>10.716630410336069</v>
      </c>
      <c r="BZ32" s="93">
        <f t="shared" si="39"/>
        <v>9.0144334008871727</v>
      </c>
      <c r="CA32" s="99" t="e">
        <f t="shared" si="40"/>
        <v>#REF!</v>
      </c>
      <c r="CB32" s="99">
        <f t="shared" si="40"/>
        <v>6.2797370275816036</v>
      </c>
    </row>
    <row r="33" spans="1:80">
      <c r="A33" s="23" t="s">
        <v>33</v>
      </c>
      <c r="B33" s="70">
        <v>3.19</v>
      </c>
      <c r="C33" s="114">
        <v>92.785721696698303</v>
      </c>
      <c r="D33" s="114">
        <v>92.769491799953101</v>
      </c>
      <c r="G33" s="70">
        <v>4.51</v>
      </c>
      <c r="H33" s="70">
        <v>1.51</v>
      </c>
      <c r="I33" s="19">
        <v>1980995.9087499999</v>
      </c>
      <c r="J33" s="111">
        <v>45031.080696630001</v>
      </c>
      <c r="K33" s="16">
        <v>99.54</v>
      </c>
      <c r="L33" s="16">
        <v>5.24</v>
      </c>
      <c r="M33" s="16">
        <v>1.93</v>
      </c>
      <c r="N33" s="16">
        <v>2484600</v>
      </c>
      <c r="O33" s="92">
        <f t="shared" si="3"/>
        <v>8283.4910283851095</v>
      </c>
      <c r="R33" s="83">
        <v>299946</v>
      </c>
      <c r="S33" s="24"/>
      <c r="T33" s="111">
        <v>76296.862183394507</v>
      </c>
      <c r="U33" s="81" t="e">
        <f>T33/#REF!*1000</f>
        <v>#REF!</v>
      </c>
      <c r="W33" s="81">
        <v>3679225</v>
      </c>
      <c r="X33" s="87">
        <f t="shared" si="4"/>
        <v>12266.291265761171</v>
      </c>
      <c r="Y33" s="70">
        <v>16792</v>
      </c>
      <c r="Z33" s="97">
        <f t="shared" si="5"/>
        <v>53566.479999999996</v>
      </c>
      <c r="AA33" s="97" t="e">
        <f>Z33/#REF!*1000</f>
        <v>#REF!</v>
      </c>
      <c r="AB33" s="97">
        <f t="shared" si="6"/>
        <v>599.38861171986298</v>
      </c>
      <c r="AC33" s="25">
        <f t="shared" si="7"/>
        <v>1.1274999999999999</v>
      </c>
      <c r="AD33" s="25">
        <f t="shared" si="8"/>
        <v>1.31</v>
      </c>
      <c r="AE33" s="25">
        <f t="shared" si="9"/>
        <v>0.3775</v>
      </c>
      <c r="AF33" s="25">
        <f t="shared" si="10"/>
        <v>0.48249999999999998</v>
      </c>
      <c r="AG33" s="25">
        <f t="shared" si="41"/>
        <v>120.74627256792211</v>
      </c>
      <c r="AH33" s="26">
        <f t="shared" si="11"/>
        <v>89.368531454573969</v>
      </c>
      <c r="AI33" s="25">
        <f t="shared" si="42"/>
        <v>210.75538491062522</v>
      </c>
      <c r="AJ33" s="26">
        <f t="shared" si="12"/>
        <v>64.259799531424619</v>
      </c>
      <c r="AK33" s="25">
        <f t="shared" si="43"/>
        <v>123.89894365391142</v>
      </c>
      <c r="AL33" s="26">
        <f t="shared" si="13"/>
        <v>92.813378781839788</v>
      </c>
      <c r="AM33" s="26">
        <f t="shared" si="44"/>
        <v>233.50309056608333</v>
      </c>
      <c r="AN33" s="26">
        <f t="shared" si="14"/>
        <v>74.512973033883497</v>
      </c>
      <c r="AO33" s="26">
        <f t="shared" si="15"/>
        <v>113.52313167259788</v>
      </c>
      <c r="AP33" s="29">
        <f t="shared" si="16"/>
        <v>3.2732905277357416</v>
      </c>
      <c r="AQ33" s="30">
        <f t="shared" si="17"/>
        <v>1.1648720739273104</v>
      </c>
      <c r="AR33" s="30">
        <f t="shared" si="18"/>
        <v>116.48720739273104</v>
      </c>
      <c r="AS33" s="30">
        <f t="shared" si="19"/>
        <v>0.99982508195821063</v>
      </c>
      <c r="AT33" s="30">
        <f t="shared" si="45"/>
        <v>-2.9992195185355666</v>
      </c>
      <c r="AU33" s="30">
        <f t="shared" si="20"/>
        <v>99.982508195821069</v>
      </c>
      <c r="AV33" s="30">
        <f t="shared" si="46"/>
        <v>-2.999219518535559</v>
      </c>
      <c r="AW33" s="30">
        <f t="shared" si="21"/>
        <v>1.3805480962715055</v>
      </c>
      <c r="AX33" s="30">
        <f t="shared" si="22"/>
        <v>5.5221923850860222</v>
      </c>
      <c r="AY33" s="26">
        <f t="shared" si="23"/>
        <v>97.745057821555463</v>
      </c>
      <c r="AZ33" s="26">
        <f t="shared" si="24"/>
        <v>99.024294251132758</v>
      </c>
      <c r="BA33" s="31">
        <f t="shared" si="25"/>
        <v>4.4927686230615125</v>
      </c>
      <c r="BB33" s="31">
        <f t="shared" si="47"/>
        <v>0.37678925689190734</v>
      </c>
      <c r="BC33" s="31">
        <f t="shared" si="48"/>
        <v>1.5071570275676294</v>
      </c>
      <c r="BD33" s="31">
        <f t="shared" si="26"/>
        <v>4.5305907973087169</v>
      </c>
      <c r="BE33" s="31">
        <f t="shared" si="49"/>
        <v>0.48133969955292955</v>
      </c>
      <c r="BF33" s="31">
        <f t="shared" si="50"/>
        <v>1.9253587982117182</v>
      </c>
      <c r="BG33" s="31">
        <f t="shared" si="27"/>
        <v>4.7320066194391908</v>
      </c>
      <c r="BH33" s="32">
        <f t="shared" si="28"/>
        <v>1.1857957565462851</v>
      </c>
      <c r="BI33" s="31">
        <f t="shared" si="29"/>
        <v>0.152611273200631</v>
      </c>
      <c r="BJ33" s="31">
        <f t="shared" si="30"/>
        <v>4.7577814591887222</v>
      </c>
      <c r="BK33" s="31">
        <f t="shared" si="31"/>
        <v>-1.7493334173422897E-4</v>
      </c>
      <c r="BL33" s="31">
        <f t="shared" si="51"/>
        <v>-3.0451161316414788</v>
      </c>
      <c r="BM33" s="31">
        <f t="shared" si="0"/>
        <v>4.6049952526463569</v>
      </c>
      <c r="BN33" s="31">
        <f t="shared" si="52"/>
        <v>-3.0451161316414677</v>
      </c>
      <c r="BO33" s="31" t="e">
        <f>LN(#REF!)</f>
        <v>#REF!</v>
      </c>
      <c r="BP33" s="31" t="e">
        <f>LN(#REF!)</f>
        <v>#REF!</v>
      </c>
      <c r="BQ33" s="31">
        <f t="shared" si="1"/>
        <v>4.5823626382170302</v>
      </c>
      <c r="BR33" s="31">
        <f t="shared" si="32"/>
        <v>10.715108212488648</v>
      </c>
      <c r="BS33" s="31">
        <f t="shared" si="33"/>
        <v>11.242387091700751</v>
      </c>
      <c r="BT33" s="31">
        <f t="shared" si="2"/>
        <v>4.6005595734304086</v>
      </c>
      <c r="BU33" s="31">
        <f t="shared" si="34"/>
        <v>15.11821269014019</v>
      </c>
      <c r="BV33" s="67">
        <f t="shared" si="35"/>
        <v>4.595365216505888</v>
      </c>
      <c r="BW33" s="93" t="e">
        <f t="shared" si="36"/>
        <v>#REF!</v>
      </c>
      <c r="BX33" s="93">
        <f t="shared" si="37"/>
        <v>9.4146102316859341</v>
      </c>
      <c r="BY33" s="93">
        <f t="shared" si="38"/>
        <v>10.715108212488648</v>
      </c>
      <c r="BZ33" s="93">
        <f t="shared" si="39"/>
        <v>9.0220197803074562</v>
      </c>
      <c r="CA33" s="99" t="e">
        <f t="shared" si="40"/>
        <v>#REF!</v>
      </c>
      <c r="CB33" s="99">
        <f t="shared" si="40"/>
        <v>6.3959101552357094</v>
      </c>
    </row>
    <row r="34" spans="1:80">
      <c r="A34" s="23" t="s">
        <v>34</v>
      </c>
      <c r="B34" s="70">
        <v>3.18</v>
      </c>
      <c r="C34" s="114">
        <v>93.305269792382603</v>
      </c>
      <c r="D34" s="114">
        <v>94.050219252918097</v>
      </c>
      <c r="G34" s="70">
        <v>4.51</v>
      </c>
      <c r="H34" s="70">
        <v>0.41</v>
      </c>
      <c r="I34" s="19">
        <v>1987379.6575</v>
      </c>
      <c r="J34" s="111">
        <v>46181</v>
      </c>
      <c r="K34" s="16">
        <v>99.6</v>
      </c>
      <c r="L34" s="16">
        <v>5.25</v>
      </c>
      <c r="M34" s="16">
        <v>2.42</v>
      </c>
      <c r="N34" s="16">
        <v>2497675</v>
      </c>
      <c r="O34" s="92">
        <f t="shared" si="3"/>
        <v>8308.7166385570617</v>
      </c>
      <c r="R34" s="83">
        <v>300609</v>
      </c>
      <c r="S34" s="24"/>
      <c r="T34" s="111">
        <v>73353.8223477219</v>
      </c>
      <c r="U34" s="81" t="e">
        <f>T34/#REF!*1000</f>
        <v>#REF!</v>
      </c>
      <c r="W34" s="81">
        <v>3681500</v>
      </c>
      <c r="X34" s="87">
        <f t="shared" si="4"/>
        <v>12246.805651194742</v>
      </c>
      <c r="Y34" s="70">
        <v>17864.3</v>
      </c>
      <c r="Z34" s="97">
        <f t="shared" si="5"/>
        <v>56808.474000000002</v>
      </c>
      <c r="AA34" s="97" t="e">
        <f>Z34/#REF!*1000</f>
        <v>#REF!</v>
      </c>
      <c r="AB34" s="97">
        <f t="shared" si="6"/>
        <v>635.01440623185476</v>
      </c>
      <c r="AC34" s="25">
        <f t="shared" si="7"/>
        <v>1.1274999999999999</v>
      </c>
      <c r="AD34" s="25">
        <f t="shared" si="8"/>
        <v>1.3125</v>
      </c>
      <c r="AE34" s="25">
        <f t="shared" si="9"/>
        <v>0.10249999999999999</v>
      </c>
      <c r="AF34" s="25">
        <f t="shared" si="10"/>
        <v>0.60499999999999998</v>
      </c>
      <c r="AG34" s="25">
        <f t="shared" si="41"/>
        <v>120.87003749730424</v>
      </c>
      <c r="AH34" s="26">
        <f t="shared" si="11"/>
        <v>89.460134199314908</v>
      </c>
      <c r="AI34" s="25">
        <f t="shared" si="42"/>
        <v>211.61948198875879</v>
      </c>
      <c r="AJ34" s="26">
        <f t="shared" si="12"/>
        <v>64.523264709503465</v>
      </c>
      <c r="AK34" s="25">
        <f t="shared" si="43"/>
        <v>124.6485322630176</v>
      </c>
      <c r="AL34" s="26">
        <f t="shared" si="13"/>
        <v>93.374899723469937</v>
      </c>
      <c r="AM34" s="26">
        <f t="shared" si="44"/>
        <v>239.15386535778254</v>
      </c>
      <c r="AN34" s="26">
        <f t="shared" si="14"/>
        <v>76.316186981303474</v>
      </c>
      <c r="AO34" s="26">
        <f t="shared" si="15"/>
        <v>113.16725978647688</v>
      </c>
      <c r="AP34" s="29">
        <f t="shared" si="16"/>
        <v>3.2794093623511658</v>
      </c>
      <c r="AQ34" s="30">
        <f t="shared" si="17"/>
        <v>1.1670495951427637</v>
      </c>
      <c r="AR34" s="30">
        <f t="shared" si="18"/>
        <v>116.70495951427635</v>
      </c>
      <c r="AS34" s="30">
        <f t="shared" si="19"/>
        <v>1.0079840019989559</v>
      </c>
      <c r="AT34" s="30">
        <f t="shared" si="45"/>
        <v>0.81603474327385106</v>
      </c>
      <c r="AU34" s="30">
        <f t="shared" si="20"/>
        <v>100.79840019989558</v>
      </c>
      <c r="AV34" s="30">
        <f t="shared" si="46"/>
        <v>0.81603474327383851</v>
      </c>
      <c r="AW34" s="30">
        <f t="shared" si="21"/>
        <v>4.7581806755081724</v>
      </c>
      <c r="AX34" s="30">
        <f t="shared" si="22"/>
        <v>19.032722702032689</v>
      </c>
      <c r="AY34" s="26">
        <f t="shared" si="23"/>
        <v>98.06004074904709</v>
      </c>
      <c r="AZ34" s="26">
        <f t="shared" si="24"/>
        <v>99.545401329669971</v>
      </c>
      <c r="BA34" s="31">
        <f t="shared" si="25"/>
        <v>4.4937930981077008</v>
      </c>
      <c r="BB34" s="31">
        <f t="shared" si="47"/>
        <v>0.10244750461883001</v>
      </c>
      <c r="BC34" s="31">
        <f t="shared" si="48"/>
        <v>0.40979001847532004</v>
      </c>
      <c r="BD34" s="31">
        <f t="shared" si="26"/>
        <v>4.5366225695404365</v>
      </c>
      <c r="BE34" s="31">
        <f t="shared" si="49"/>
        <v>0.60317722317195788</v>
      </c>
      <c r="BF34" s="31">
        <f t="shared" si="50"/>
        <v>2.4127088926878315</v>
      </c>
      <c r="BG34" s="31">
        <f t="shared" si="27"/>
        <v>4.7288668994345224</v>
      </c>
      <c r="BH34" s="32">
        <f t="shared" si="28"/>
        <v>1.1876633337271485</v>
      </c>
      <c r="BI34" s="31">
        <f t="shared" si="29"/>
        <v>0.15447885038149425</v>
      </c>
      <c r="BJ34" s="31">
        <f t="shared" si="30"/>
        <v>4.7596490363695851</v>
      </c>
      <c r="BK34" s="31">
        <f t="shared" si="31"/>
        <v>7.9522984904488361E-3</v>
      </c>
      <c r="BL34" s="31">
        <f t="shared" si="51"/>
        <v>0.81272318321830639</v>
      </c>
      <c r="BM34" s="31">
        <f t="shared" si="0"/>
        <v>4.6131224844785406</v>
      </c>
      <c r="BN34" s="31">
        <f t="shared" si="52"/>
        <v>0.81272318321836678</v>
      </c>
      <c r="BO34" s="31" t="e">
        <f>LN(#REF!)</f>
        <v>#REF!</v>
      </c>
      <c r="BP34" s="31" t="e">
        <f>LN(#REF!)</f>
        <v>#REF!</v>
      </c>
      <c r="BQ34" s="31">
        <f t="shared" ref="BQ34:BQ65" si="53">LN(AY34)</f>
        <v>4.5855799517751841</v>
      </c>
      <c r="BR34" s="31">
        <f t="shared" si="32"/>
        <v>10.740323737069875</v>
      </c>
      <c r="BS34" s="31">
        <f t="shared" si="33"/>
        <v>11.203049893293446</v>
      </c>
      <c r="BT34" s="31">
        <f t="shared" ref="BT34:BT65" si="54">LN(K34)</f>
        <v>4.6011621645905523</v>
      </c>
      <c r="BU34" s="31">
        <f t="shared" si="34"/>
        <v>15.118830835790909</v>
      </c>
      <c r="BV34" s="67">
        <f t="shared" si="35"/>
        <v>4.6006138348642978</v>
      </c>
      <c r="BW34" s="93" t="e">
        <f t="shared" si="36"/>
        <v>#REF!</v>
      </c>
      <c r="BX34" s="93">
        <f t="shared" si="37"/>
        <v>9.4130204188004711</v>
      </c>
      <c r="BY34" s="93">
        <f t="shared" si="38"/>
        <v>10.740323737069875</v>
      </c>
      <c r="BZ34" s="93">
        <f t="shared" si="39"/>
        <v>9.0250604401296854</v>
      </c>
      <c r="CA34" s="99" t="e">
        <f t="shared" si="40"/>
        <v>#REF!</v>
      </c>
      <c r="CB34" s="99">
        <f t="shared" si="40"/>
        <v>6.4536476856146452</v>
      </c>
    </row>
    <row r="35" spans="1:80">
      <c r="A35" s="23" t="s">
        <v>35</v>
      </c>
      <c r="B35" s="70">
        <v>3.16</v>
      </c>
      <c r="C35" s="114">
        <v>100.69227304027601</v>
      </c>
      <c r="D35" s="114">
        <v>98.525298610683507</v>
      </c>
      <c r="G35" s="70">
        <v>4.5199999999999996</v>
      </c>
      <c r="H35" s="70">
        <v>0.8</v>
      </c>
      <c r="I35" s="19">
        <v>2011054.2350000001</v>
      </c>
      <c r="J35" s="111">
        <v>47902</v>
      </c>
      <c r="K35" s="16">
        <v>100.37</v>
      </c>
      <c r="L35" s="16">
        <v>5.25</v>
      </c>
      <c r="M35" s="16">
        <v>2.65</v>
      </c>
      <c r="N35" s="16">
        <v>2506150</v>
      </c>
      <c r="O35" s="92">
        <f t="shared" si="3"/>
        <v>8318.2313033549744</v>
      </c>
      <c r="R35" s="83">
        <v>301284</v>
      </c>
      <c r="S35" s="24"/>
      <c r="T35" s="111">
        <v>80625.630687436598</v>
      </c>
      <c r="U35" s="81" t="e">
        <f>T35/#REF!*1000</f>
        <v>#REF!</v>
      </c>
      <c r="W35" s="81">
        <v>3709675</v>
      </c>
      <c r="X35" s="87">
        <f t="shared" si="4"/>
        <v>12312.884189004395</v>
      </c>
      <c r="Y35" s="70">
        <v>21065.1</v>
      </c>
      <c r="Z35" s="97">
        <f t="shared" si="5"/>
        <v>66565.716</v>
      </c>
      <c r="AA35" s="97" t="e">
        <f>Z35/#REF!*1000</f>
        <v>#REF!</v>
      </c>
      <c r="AB35" s="97">
        <f t="shared" si="6"/>
        <v>742.59725735924451</v>
      </c>
      <c r="AC35" s="25">
        <f t="shared" si="7"/>
        <v>1.1299999999999999</v>
      </c>
      <c r="AD35" s="25">
        <f t="shared" si="8"/>
        <v>1.3125</v>
      </c>
      <c r="AE35" s="25">
        <f t="shared" si="9"/>
        <v>0.2</v>
      </c>
      <c r="AF35" s="25">
        <f t="shared" si="10"/>
        <v>0.66249999999999998</v>
      </c>
      <c r="AG35" s="25">
        <f t="shared" si="41"/>
        <v>121.11177757229885</v>
      </c>
      <c r="AH35" s="26">
        <f t="shared" si="11"/>
        <v>89.639054467713535</v>
      </c>
      <c r="AI35" s="25">
        <f t="shared" si="42"/>
        <v>213.31243784466886</v>
      </c>
      <c r="AJ35" s="26">
        <f t="shared" si="12"/>
        <v>65.039450827179493</v>
      </c>
      <c r="AK35" s="25">
        <f t="shared" si="43"/>
        <v>125.4743287892601</v>
      </c>
      <c r="AL35" s="26">
        <f t="shared" si="13"/>
        <v>93.993508434137937</v>
      </c>
      <c r="AM35" s="26">
        <f t="shared" si="44"/>
        <v>245.49144278976377</v>
      </c>
      <c r="AN35" s="26">
        <f t="shared" si="14"/>
        <v>78.338565936308015</v>
      </c>
      <c r="AO35" s="26">
        <f t="shared" si="15"/>
        <v>112.45551601423489</v>
      </c>
      <c r="AP35" s="29">
        <f t="shared" si="16"/>
        <v>3.2738259393259099</v>
      </c>
      <c r="AQ35" s="30">
        <f t="shared" si="17"/>
        <v>1.1650626118597545</v>
      </c>
      <c r="AR35" s="30">
        <f t="shared" si="18"/>
        <v>116.50626118597545</v>
      </c>
      <c r="AS35" s="30">
        <f t="shared" si="19"/>
        <v>0.97847923813651794</v>
      </c>
      <c r="AT35" s="30">
        <f t="shared" si="45"/>
        <v>-2.9271063631889374</v>
      </c>
      <c r="AU35" s="30">
        <f t="shared" si="20"/>
        <v>97.847923813651789</v>
      </c>
      <c r="AV35" s="30">
        <f t="shared" si="46"/>
        <v>-2.9271063631889356</v>
      </c>
      <c r="AW35" s="30">
        <f t="shared" si="21"/>
        <v>6.6875754724827763</v>
      </c>
      <c r="AX35" s="30">
        <f t="shared" si="22"/>
        <v>26.750301889931105</v>
      </c>
      <c r="AY35" s="26">
        <f t="shared" si="23"/>
        <v>99.228176905420369</v>
      </c>
      <c r="AZ35" s="26">
        <f t="shared" si="24"/>
        <v>99.883174369104239</v>
      </c>
      <c r="BA35" s="31">
        <f t="shared" si="25"/>
        <v>4.4957911007703739</v>
      </c>
      <c r="BB35" s="31">
        <f t="shared" si="47"/>
        <v>0.19980026626731373</v>
      </c>
      <c r="BC35" s="31">
        <f t="shared" si="48"/>
        <v>0.79920106506925492</v>
      </c>
      <c r="BD35" s="31">
        <f t="shared" si="26"/>
        <v>4.5432257206740081</v>
      </c>
      <c r="BE35" s="31">
        <f t="shared" si="49"/>
        <v>0.6603151133571572</v>
      </c>
      <c r="BF35" s="31">
        <f t="shared" si="50"/>
        <v>2.6412604534286288</v>
      </c>
      <c r="BG35" s="31">
        <f t="shared" si="27"/>
        <v>4.7225577302412578</v>
      </c>
      <c r="BH35" s="32">
        <f t="shared" ref="BH35:BH65" si="55">LN(AP35)</f>
        <v>1.1859593130047827</v>
      </c>
      <c r="BI35" s="31">
        <f t="shared" si="29"/>
        <v>0.15277482965912842</v>
      </c>
      <c r="BJ35" s="31">
        <f t="shared" ref="BJ35:BJ65" si="56">LN(AR35)</f>
        <v>4.7579450156472198</v>
      </c>
      <c r="BK35" s="31">
        <f t="shared" ref="BK35:BK65" si="57">LN(AS35)</f>
        <v>-2.1755710422703446E-2</v>
      </c>
      <c r="BL35" s="31">
        <f t="shared" si="51"/>
        <v>-2.9708008913152284</v>
      </c>
      <c r="BM35" s="31">
        <f t="shared" ref="BM35:BM65" si="58">LN(AU35)</f>
        <v>4.5834144755653883</v>
      </c>
      <c r="BN35" s="31">
        <f t="shared" si="52"/>
        <v>-2.9708008913152284</v>
      </c>
      <c r="BO35" s="31" t="e">
        <f>LN(#REF!)</f>
        <v>#REF!</v>
      </c>
      <c r="BP35" s="31" t="e">
        <f>LN(#REF!)</f>
        <v>#REF!</v>
      </c>
      <c r="BQ35" s="31">
        <f t="shared" si="53"/>
        <v>4.5974220153439962</v>
      </c>
      <c r="BR35" s="31">
        <f t="shared" si="32"/>
        <v>10.776912536180792</v>
      </c>
      <c r="BS35" s="31">
        <f t="shared" si="33"/>
        <v>11.297571876547313</v>
      </c>
      <c r="BT35" s="31">
        <f t="shared" si="54"/>
        <v>4.608863357825709</v>
      </c>
      <c r="BU35" s="31">
        <f t="shared" si="34"/>
        <v>15.126454829668253</v>
      </c>
      <c r="BV35" s="67">
        <f t="shared" si="35"/>
        <v>4.6040012467357787</v>
      </c>
      <c r="BW35" s="93" t="e">
        <f t="shared" si="36"/>
        <v>#REF!</v>
      </c>
      <c r="BX35" s="93">
        <f t="shared" si="37"/>
        <v>9.4184014881614058</v>
      </c>
      <c r="BY35" s="93">
        <f t="shared" si="38"/>
        <v>10.776912536180792</v>
      </c>
      <c r="BZ35" s="93">
        <f t="shared" si="39"/>
        <v>9.0262049274847573</v>
      </c>
      <c r="CA35" s="99" t="e">
        <f t="shared" si="40"/>
        <v>#REF!</v>
      </c>
      <c r="CB35" s="99">
        <f t="shared" si="40"/>
        <v>6.6101538484413096</v>
      </c>
    </row>
    <row r="36" spans="1:80">
      <c r="A36" s="23" t="s">
        <v>36</v>
      </c>
      <c r="B36" s="70">
        <v>3.08</v>
      </c>
      <c r="C36" s="114">
        <v>102.16582939195099</v>
      </c>
      <c r="D36" s="114">
        <v>105.114252314762</v>
      </c>
      <c r="G36" s="70">
        <v>4.97</v>
      </c>
      <c r="H36" s="70">
        <v>2.4</v>
      </c>
      <c r="I36" s="19">
        <v>2018928.79</v>
      </c>
      <c r="J36" s="111">
        <v>48878</v>
      </c>
      <c r="K36" s="16">
        <v>101.04</v>
      </c>
      <c r="L36" s="16">
        <v>5.07</v>
      </c>
      <c r="M36" s="16">
        <v>2.36</v>
      </c>
      <c r="N36" s="16">
        <v>2517300</v>
      </c>
      <c r="O36" s="92">
        <f t="shared" si="3"/>
        <v>8333.7195675060084</v>
      </c>
      <c r="R36" s="83">
        <v>302062</v>
      </c>
      <c r="S36" s="24"/>
      <c r="T36" s="111">
        <v>80689.081253260199</v>
      </c>
      <c r="U36" s="81" t="e">
        <f>T36/#REF!*1000</f>
        <v>#REF!</v>
      </c>
      <c r="W36" s="81">
        <v>3734625</v>
      </c>
      <c r="X36" s="87">
        <f t="shared" si="4"/>
        <v>12363.769689666358</v>
      </c>
      <c r="Y36" s="70">
        <v>23929.9</v>
      </c>
      <c r="Z36" s="97">
        <f t="shared" si="5"/>
        <v>73704.092000000004</v>
      </c>
      <c r="AA36" s="97" t="e">
        <f>Z36/#REF!*1000</f>
        <v>#REF!</v>
      </c>
      <c r="AB36" s="97">
        <f t="shared" si="6"/>
        <v>817.32795381691096</v>
      </c>
      <c r="AC36" s="25">
        <f t="shared" si="7"/>
        <v>1.2424999999999999</v>
      </c>
      <c r="AD36" s="25">
        <f t="shared" si="8"/>
        <v>1.2675000000000001</v>
      </c>
      <c r="AE36" s="25">
        <f t="shared" si="9"/>
        <v>0.6</v>
      </c>
      <c r="AF36" s="25">
        <f t="shared" si="10"/>
        <v>0.59</v>
      </c>
      <c r="AG36" s="25">
        <f t="shared" si="41"/>
        <v>121.83844823773263</v>
      </c>
      <c r="AH36" s="26">
        <f t="shared" si="11"/>
        <v>90.176888794519812</v>
      </c>
      <c r="AI36" s="25">
        <f t="shared" si="42"/>
        <v>218.43193635294091</v>
      </c>
      <c r="AJ36" s="26">
        <f t="shared" si="12"/>
        <v>66.600397647031798</v>
      </c>
      <c r="AK36" s="25">
        <f t="shared" si="43"/>
        <v>126.21462732911674</v>
      </c>
      <c r="AL36" s="26">
        <f t="shared" si="13"/>
        <v>94.548070133899358</v>
      </c>
      <c r="AM36" s="26">
        <f t="shared" si="44"/>
        <v>251.2850408396022</v>
      </c>
      <c r="AN36" s="26">
        <f t="shared" si="14"/>
        <v>80.187356092404883</v>
      </c>
      <c r="AO36" s="26">
        <f t="shared" si="15"/>
        <v>109.60854092526692</v>
      </c>
      <c r="AP36" s="29">
        <f t="shared" si="16"/>
        <v>3.1906270786965654</v>
      </c>
      <c r="AQ36" s="30">
        <f t="shared" si="17"/>
        <v>1.1354544764044718</v>
      </c>
      <c r="AR36" s="30">
        <f t="shared" si="18"/>
        <v>113.54544764044718</v>
      </c>
      <c r="AS36" s="30">
        <f t="shared" si="19"/>
        <v>1.0288591884425429</v>
      </c>
      <c r="AT36" s="30">
        <f t="shared" si="45"/>
        <v>5.1488011541227916</v>
      </c>
      <c r="AU36" s="30">
        <f t="shared" si="20"/>
        <v>102.88591884425429</v>
      </c>
      <c r="AV36" s="30">
        <f t="shared" si="46"/>
        <v>5.1488011541228005</v>
      </c>
      <c r="AW36" s="30">
        <f t="shared" si="21"/>
        <v>2.2463906494347041</v>
      </c>
      <c r="AX36" s="30">
        <f t="shared" si="22"/>
        <v>8.9855625977388165</v>
      </c>
      <c r="AY36" s="26">
        <f t="shared" si="23"/>
        <v>99.61671825999575</v>
      </c>
      <c r="AZ36" s="26">
        <f t="shared" si="24"/>
        <v>100.32756013779944</v>
      </c>
      <c r="BA36" s="31">
        <f t="shared" si="25"/>
        <v>4.5017731724479209</v>
      </c>
      <c r="BB36" s="31">
        <f t="shared" si="47"/>
        <v>0.59820716775469407</v>
      </c>
      <c r="BC36" s="31">
        <f t="shared" si="48"/>
        <v>2.3928286710187763</v>
      </c>
      <c r="BD36" s="31">
        <f t="shared" si="26"/>
        <v>4.5491083838321638</v>
      </c>
      <c r="BE36" s="31">
        <f t="shared" si="49"/>
        <v>0.58826631581556654</v>
      </c>
      <c r="BF36" s="31">
        <f t="shared" si="50"/>
        <v>2.3530652632622662</v>
      </c>
      <c r="BG36" s="31">
        <f t="shared" si="27"/>
        <v>4.6969152996279204</v>
      </c>
      <c r="BH36" s="32">
        <f t="shared" si="55"/>
        <v>1.1602174738720532</v>
      </c>
      <c r="BI36" s="31">
        <f t="shared" si="29"/>
        <v>0.12703299052639896</v>
      </c>
      <c r="BJ36" s="31">
        <f t="shared" si="56"/>
        <v>4.7322031765144903</v>
      </c>
      <c r="BK36" s="31">
        <f t="shared" si="57"/>
        <v>2.8450604380696128E-2</v>
      </c>
      <c r="BL36" s="31">
        <f t="shared" si="51"/>
        <v>5.020631480339957</v>
      </c>
      <c r="BM36" s="31">
        <f t="shared" si="58"/>
        <v>4.6336207903687878</v>
      </c>
      <c r="BN36" s="31">
        <f t="shared" si="52"/>
        <v>5.0206314803399543</v>
      </c>
      <c r="BO36" s="31" t="e">
        <f>LN(#REF!)</f>
        <v>#REF!</v>
      </c>
      <c r="BP36" s="31" t="e">
        <f>LN(#REF!)</f>
        <v>#REF!</v>
      </c>
      <c r="BQ36" s="31">
        <f t="shared" si="53"/>
        <v>4.6013300045206647</v>
      </c>
      <c r="BR36" s="31">
        <f t="shared" si="32"/>
        <v>10.797082676478094</v>
      </c>
      <c r="BS36" s="31">
        <f t="shared" si="33"/>
        <v>11.298358544648844</v>
      </c>
      <c r="BT36" s="31">
        <f t="shared" si="54"/>
        <v>4.6155164780422355</v>
      </c>
      <c r="BU36" s="31">
        <f t="shared" si="34"/>
        <v>15.133157969902051</v>
      </c>
      <c r="BV36" s="67">
        <f t="shared" si="35"/>
        <v>4.6084404342704453</v>
      </c>
      <c r="BW36" s="93" t="e">
        <f t="shared" si="36"/>
        <v>#REF!</v>
      </c>
      <c r="BX36" s="93">
        <f t="shared" si="37"/>
        <v>9.4225256755846889</v>
      </c>
      <c r="BY36" s="93">
        <f t="shared" si="38"/>
        <v>10.797082676478094</v>
      </c>
      <c r="BZ36" s="93">
        <f t="shared" si="39"/>
        <v>9.0280651622089092</v>
      </c>
      <c r="CA36" s="99" t="e">
        <f t="shared" si="40"/>
        <v>#REF!</v>
      </c>
      <c r="CB36" s="99">
        <f t="shared" si="40"/>
        <v>6.7060404265762559</v>
      </c>
    </row>
    <row r="37" spans="1:80">
      <c r="A37" s="23" t="s">
        <v>37</v>
      </c>
      <c r="B37" s="70">
        <v>2.99</v>
      </c>
      <c r="C37" s="114">
        <v>103.203808943231</v>
      </c>
      <c r="D37" s="114">
        <v>107.475529049984</v>
      </c>
      <c r="G37" s="70">
        <v>4.99</v>
      </c>
      <c r="H37" s="70">
        <v>3.5</v>
      </c>
      <c r="I37" s="19">
        <v>2032244.09075</v>
      </c>
      <c r="J37" s="111">
        <v>49355</v>
      </c>
      <c r="K37" s="16">
        <v>101.4</v>
      </c>
      <c r="L37" s="16">
        <v>4.49</v>
      </c>
      <c r="M37" s="16">
        <v>3.97</v>
      </c>
      <c r="N37" s="16">
        <v>2520450</v>
      </c>
      <c r="O37" s="92">
        <f t="shared" si="3"/>
        <v>8323.0139781857088</v>
      </c>
      <c r="R37" s="83">
        <v>302829</v>
      </c>
      <c r="S37" s="24"/>
      <c r="T37" s="111">
        <v>85024.4647115814</v>
      </c>
      <c r="U37" s="81" t="e">
        <f>T37/#REF!*1000</f>
        <v>#REF!</v>
      </c>
      <c r="W37" s="81">
        <v>3747950</v>
      </c>
      <c r="X37" s="87">
        <f t="shared" si="4"/>
        <v>12376.45668017264</v>
      </c>
      <c r="Y37" s="70">
        <v>26918.1</v>
      </c>
      <c r="Z37" s="97">
        <f t="shared" si="5"/>
        <v>80485.119000000006</v>
      </c>
      <c r="AA37" s="97" t="e">
        <f>Z37/#REF!*1000</f>
        <v>#REF!</v>
      </c>
      <c r="AB37" s="97">
        <f t="shared" si="6"/>
        <v>884.78305213471765</v>
      </c>
      <c r="AC37" s="25">
        <f t="shared" si="7"/>
        <v>1.2475000000000001</v>
      </c>
      <c r="AD37" s="25">
        <f t="shared" si="8"/>
        <v>1.1225000000000001</v>
      </c>
      <c r="AE37" s="25">
        <f t="shared" si="9"/>
        <v>0.875</v>
      </c>
      <c r="AF37" s="25">
        <f t="shared" si="10"/>
        <v>0.99250000000000005</v>
      </c>
      <c r="AG37" s="25">
        <f t="shared" si="41"/>
        <v>122.9045346598128</v>
      </c>
      <c r="AH37" s="26">
        <f t="shared" si="11"/>
        <v>90.965936571471858</v>
      </c>
      <c r="AI37" s="25">
        <f t="shared" si="42"/>
        <v>226.07705412529381</v>
      </c>
      <c r="AJ37" s="26">
        <f t="shared" si="12"/>
        <v>68.931411564677902</v>
      </c>
      <c r="AK37" s="25">
        <f t="shared" si="43"/>
        <v>127.46730750535822</v>
      </c>
      <c r="AL37" s="26">
        <f t="shared" si="13"/>
        <v>95.486459729978307</v>
      </c>
      <c r="AM37" s="26">
        <f t="shared" si="44"/>
        <v>261.26105696093441</v>
      </c>
      <c r="AN37" s="26">
        <f t="shared" si="14"/>
        <v>83.370794129273364</v>
      </c>
      <c r="AO37" s="26">
        <f t="shared" si="15"/>
        <v>106.40569395017796</v>
      </c>
      <c r="AP37" s="29">
        <f t="shared" si="16"/>
        <v>3.1010023388961394</v>
      </c>
      <c r="AQ37" s="30">
        <f t="shared" si="17"/>
        <v>1.1035595512085907</v>
      </c>
      <c r="AR37" s="30">
        <f t="shared" si="18"/>
        <v>110.35595512085908</v>
      </c>
      <c r="AS37" s="30">
        <f t="shared" si="19"/>
        <v>1.0413911090151986</v>
      </c>
      <c r="AT37" s="30">
        <f t="shared" si="45"/>
        <v>1.2180403998360736</v>
      </c>
      <c r="AU37" s="30">
        <f t="shared" si="20"/>
        <v>104.13911090151986</v>
      </c>
      <c r="AV37" s="30">
        <f t="shared" si="46"/>
        <v>1.2180403998360658</v>
      </c>
      <c r="AW37" s="30">
        <f t="shared" si="21"/>
        <v>7.9047103498898874</v>
      </c>
      <c r="AX37" s="30">
        <f t="shared" si="22"/>
        <v>31.61884139955955</v>
      </c>
      <c r="AY37" s="26">
        <f t="shared" si="23"/>
        <v>100.27371347940608</v>
      </c>
      <c r="AZ37" s="26">
        <f t="shared" si="24"/>
        <v>100.45310409935908</v>
      </c>
      <c r="BA37" s="31">
        <f t="shared" si="25"/>
        <v>4.5104851130499428</v>
      </c>
      <c r="BB37" s="31">
        <f t="shared" si="47"/>
        <v>0.87119406020219614</v>
      </c>
      <c r="BC37" s="31">
        <f t="shared" si="48"/>
        <v>3.4847762408087846</v>
      </c>
      <c r="BD37" s="31">
        <f t="shared" si="26"/>
        <v>4.5589844545023706</v>
      </c>
      <c r="BE37" s="31">
        <f t="shared" si="49"/>
        <v>0.98760706702067935</v>
      </c>
      <c r="BF37" s="31">
        <f t="shared" si="50"/>
        <v>3.9504282680827174</v>
      </c>
      <c r="BG37" s="31">
        <f t="shared" si="27"/>
        <v>4.6672590900450324</v>
      </c>
      <c r="BH37" s="32">
        <f t="shared" si="55"/>
        <v>1.13172539435735</v>
      </c>
      <c r="BI37" s="31">
        <f t="shared" si="29"/>
        <v>9.8540911011695834E-2</v>
      </c>
      <c r="BJ37" s="31">
        <f t="shared" si="56"/>
        <v>4.7037110969997871</v>
      </c>
      <c r="BK37" s="31">
        <f t="shared" si="57"/>
        <v>4.0557424179199442E-2</v>
      </c>
      <c r="BL37" s="31">
        <f t="shared" si="51"/>
        <v>1.2106819798503314</v>
      </c>
      <c r="BM37" s="31">
        <f t="shared" si="58"/>
        <v>4.6457276101672909</v>
      </c>
      <c r="BN37" s="31">
        <f t="shared" si="52"/>
        <v>1.2106819798503032</v>
      </c>
      <c r="BO37" s="31" t="e">
        <f>LN(#REF!)</f>
        <v>#REF!</v>
      </c>
      <c r="BP37" s="31" t="e">
        <f>LN(#REF!)</f>
        <v>#REF!</v>
      </c>
      <c r="BQ37" s="31">
        <f t="shared" si="53"/>
        <v>4.607903581650163</v>
      </c>
      <c r="BR37" s="31">
        <f t="shared" si="32"/>
        <v>10.806794356851988</v>
      </c>
      <c r="BS37" s="31">
        <f t="shared" si="33"/>
        <v>11.350694314196437</v>
      </c>
      <c r="BT37" s="31">
        <f t="shared" si="54"/>
        <v>4.619073091157083</v>
      </c>
      <c r="BU37" s="31">
        <f t="shared" si="34"/>
        <v>15.136719581803225</v>
      </c>
      <c r="BV37" s="67">
        <f t="shared" si="35"/>
        <v>4.609690992718372</v>
      </c>
      <c r="BW37" s="93" t="e">
        <f t="shared" si="36"/>
        <v>#REF!</v>
      </c>
      <c r="BX37" s="93">
        <f t="shared" si="37"/>
        <v>9.4235512920385354</v>
      </c>
      <c r="BY37" s="93">
        <f t="shared" si="38"/>
        <v>10.806794356851988</v>
      </c>
      <c r="BZ37" s="93">
        <f t="shared" si="39"/>
        <v>9.0267797252095061</v>
      </c>
      <c r="CA37" s="99" t="e">
        <f t="shared" si="40"/>
        <v>#REF!</v>
      </c>
      <c r="CB37" s="99">
        <f t="shared" si="40"/>
        <v>6.7853424761256678</v>
      </c>
    </row>
    <row r="38" spans="1:80">
      <c r="A38" s="23" t="s">
        <v>38</v>
      </c>
      <c r="B38" s="70">
        <v>2.74</v>
      </c>
      <c r="C38" s="114">
        <v>114.82805760260599</v>
      </c>
      <c r="D38" s="114">
        <v>115.971158318397</v>
      </c>
      <c r="G38" s="70">
        <v>5.21</v>
      </c>
      <c r="H38" s="70">
        <v>4.84</v>
      </c>
      <c r="I38" s="19">
        <v>2050636.8895</v>
      </c>
      <c r="J38" s="111">
        <v>50176</v>
      </c>
      <c r="K38" s="16">
        <v>100.71</v>
      </c>
      <c r="L38" s="16">
        <v>3.17</v>
      </c>
      <c r="M38" s="16">
        <v>4.09</v>
      </c>
      <c r="N38" s="16">
        <v>2515250</v>
      </c>
      <c r="O38" s="92">
        <f t="shared" si="3"/>
        <v>8287.6432483014505</v>
      </c>
      <c r="R38" s="83">
        <v>303494</v>
      </c>
      <c r="S38" s="24"/>
      <c r="T38" s="111">
        <v>80813.100588584406</v>
      </c>
      <c r="U38" s="81" t="e">
        <f>T38/#REF!*1000</f>
        <v>#REF!</v>
      </c>
      <c r="W38" s="81">
        <v>3722375</v>
      </c>
      <c r="X38" s="87">
        <f t="shared" si="4"/>
        <v>12265.069490665384</v>
      </c>
      <c r="Y38" s="70">
        <v>32708.2</v>
      </c>
      <c r="Z38" s="97">
        <f t="shared" si="5"/>
        <v>89620.468000000008</v>
      </c>
      <c r="AA38" s="97" t="e">
        <f>Z38/#REF!*1000</f>
        <v>#REF!</v>
      </c>
      <c r="AB38" s="97">
        <f t="shared" si="6"/>
        <v>973.43058442923916</v>
      </c>
      <c r="AC38" s="25">
        <f t="shared" si="7"/>
        <v>1.3025</v>
      </c>
      <c r="AD38" s="25">
        <f t="shared" si="8"/>
        <v>0.79249999999999998</v>
      </c>
      <c r="AE38" s="25">
        <f t="shared" si="9"/>
        <v>1.21</v>
      </c>
      <c r="AF38" s="25">
        <f t="shared" si="10"/>
        <v>1.0225</v>
      </c>
      <c r="AG38" s="25">
        <f t="shared" si="41"/>
        <v>124.39167952919654</v>
      </c>
      <c r="AH38" s="26">
        <f t="shared" si="11"/>
        <v>92.06662440398668</v>
      </c>
      <c r="AI38" s="25">
        <f t="shared" si="42"/>
        <v>237.01918354495803</v>
      </c>
      <c r="AJ38" s="26">
        <f t="shared" si="12"/>
        <v>72.267691884408308</v>
      </c>
      <c r="AK38" s="25">
        <f t="shared" si="43"/>
        <v>128.7706607246005</v>
      </c>
      <c r="AL38" s="26">
        <f t="shared" si="13"/>
        <v>96.462808780717324</v>
      </c>
      <c r="AM38" s="26">
        <f t="shared" si="44"/>
        <v>271.94663419063659</v>
      </c>
      <c r="AN38" s="26">
        <f t="shared" si="14"/>
        <v>86.780659609160622</v>
      </c>
      <c r="AO38" s="26">
        <f t="shared" si="15"/>
        <v>97.508896797153042</v>
      </c>
      <c r="AP38" s="29">
        <f t="shared" si="16"/>
        <v>2.8364566803890665</v>
      </c>
      <c r="AQ38" s="30">
        <f t="shared" si="17"/>
        <v>1.0094151887505576</v>
      </c>
      <c r="AR38" s="30">
        <f t="shared" si="18"/>
        <v>100.94151887505576</v>
      </c>
      <c r="AS38" s="30">
        <f t="shared" si="19"/>
        <v>1.0099548902912476</v>
      </c>
      <c r="AT38" s="30">
        <f t="shared" si="45"/>
        <v>-3.0186755438769715</v>
      </c>
      <c r="AU38" s="30">
        <f t="shared" si="20"/>
        <v>100.99548902912477</v>
      </c>
      <c r="AV38" s="30">
        <f t="shared" si="46"/>
        <v>-3.0186755438769621</v>
      </c>
      <c r="AW38" s="30">
        <f t="shared" si="21"/>
        <v>8.3416567692696564</v>
      </c>
      <c r="AX38" s="30">
        <f t="shared" si="22"/>
        <v>33.366627077078626</v>
      </c>
      <c r="AY38" s="26">
        <f t="shared" si="23"/>
        <v>101.18123942096815</v>
      </c>
      <c r="AZ38" s="26">
        <f t="shared" si="24"/>
        <v>100.24585692472094</v>
      </c>
      <c r="BA38" s="31">
        <f t="shared" si="25"/>
        <v>4.5225124932626608</v>
      </c>
      <c r="BB38" s="31">
        <f t="shared" si="47"/>
        <v>1.2027380212717986</v>
      </c>
      <c r="BC38" s="31">
        <f t="shared" si="48"/>
        <v>4.8109520850871945</v>
      </c>
      <c r="BD38" s="31">
        <f t="shared" si="26"/>
        <v>4.5691575328227065</v>
      </c>
      <c r="BE38" s="31">
        <f t="shared" si="49"/>
        <v>1.0173078320335982</v>
      </c>
      <c r="BF38" s="31">
        <f t="shared" si="50"/>
        <v>4.0692313281343928</v>
      </c>
      <c r="BG38" s="31">
        <f t="shared" si="27"/>
        <v>4.579943623042416</v>
      </c>
      <c r="BH38" s="32">
        <f t="shared" si="55"/>
        <v>1.042555625462352</v>
      </c>
      <c r="BI38" s="31">
        <f t="shared" si="29"/>
        <v>9.3711421166976679E-3</v>
      </c>
      <c r="BJ38" s="31">
        <f t="shared" si="56"/>
        <v>4.6145413281047887</v>
      </c>
      <c r="BK38" s="31">
        <f t="shared" si="57"/>
        <v>9.9056667777704752E-3</v>
      </c>
      <c r="BL38" s="31">
        <f t="shared" si="51"/>
        <v>-3.0651757401428967</v>
      </c>
      <c r="BM38" s="31">
        <f t="shared" si="58"/>
        <v>4.6150758527658615</v>
      </c>
      <c r="BN38" s="31">
        <f t="shared" si="52"/>
        <v>-3.0651757401429336</v>
      </c>
      <c r="BO38" s="31" t="e">
        <f>LN(#REF!)</f>
        <v>#REF!</v>
      </c>
      <c r="BP38" s="31" t="e">
        <f>LN(#REF!)</f>
        <v>#REF!</v>
      </c>
      <c r="BQ38" s="31">
        <f t="shared" si="53"/>
        <v>4.6169133584524138</v>
      </c>
      <c r="BR38" s="31">
        <f t="shared" si="32"/>
        <v>10.823292103710079</v>
      </c>
      <c r="BS38" s="31">
        <f t="shared" si="33"/>
        <v>11.299894367363898</v>
      </c>
      <c r="BT38" s="31">
        <f t="shared" si="54"/>
        <v>4.6122450996600532</v>
      </c>
      <c r="BU38" s="31">
        <f t="shared" si="34"/>
        <v>15.12987246339288</v>
      </c>
      <c r="BV38" s="67">
        <f t="shared" si="35"/>
        <v>4.6076257378984717</v>
      </c>
      <c r="BW38" s="93" t="e">
        <f t="shared" si="36"/>
        <v>#REF!</v>
      </c>
      <c r="BX38" s="93">
        <f t="shared" si="37"/>
        <v>9.4145106224462403</v>
      </c>
      <c r="BY38" s="93">
        <f t="shared" si="38"/>
        <v>10.823292103710079</v>
      </c>
      <c r="BZ38" s="93">
        <f t="shared" si="39"/>
        <v>9.0225209192076559</v>
      </c>
      <c r="CA38" s="99" t="e">
        <f t="shared" si="40"/>
        <v>#REF!</v>
      </c>
      <c r="CB38" s="99">
        <f t="shared" si="40"/>
        <v>6.8808265171124878</v>
      </c>
    </row>
    <row r="39" spans="1:80">
      <c r="A39" s="23" t="s">
        <v>39</v>
      </c>
      <c r="B39" s="70">
        <v>2.96</v>
      </c>
      <c r="C39" s="114">
        <v>114.955723168747</v>
      </c>
      <c r="D39" s="114">
        <v>125.64507429666401</v>
      </c>
      <c r="G39" s="70">
        <v>5.68</v>
      </c>
      <c r="H39" s="70">
        <v>5.53</v>
      </c>
      <c r="I39" s="19">
        <v>2066827.45475</v>
      </c>
      <c r="J39" s="111">
        <v>53701</v>
      </c>
      <c r="K39" s="16">
        <v>101.21</v>
      </c>
      <c r="L39" s="16">
        <v>2.08</v>
      </c>
      <c r="M39" s="16">
        <v>4.37</v>
      </c>
      <c r="N39" s="16">
        <v>2519475</v>
      </c>
      <c r="O39" s="92">
        <f t="shared" si="3"/>
        <v>8283.3870331404523</v>
      </c>
      <c r="R39" s="83">
        <v>304160</v>
      </c>
      <c r="S39" s="24"/>
      <c r="T39" s="111">
        <v>89146.442872664702</v>
      </c>
      <c r="U39" s="81" t="e">
        <f>T39/#REF!*1000</f>
        <v>#REF!</v>
      </c>
      <c r="W39" s="81">
        <v>3740850</v>
      </c>
      <c r="X39" s="87">
        <f t="shared" si="4"/>
        <v>12298.954497632823</v>
      </c>
      <c r="Y39" s="70">
        <v>34706.699999999997</v>
      </c>
      <c r="Z39" s="97">
        <f t="shared" si="5"/>
        <v>102731.83199999999</v>
      </c>
      <c r="AA39" s="97" t="e">
        <f>Z39/#REF!*1000</f>
        <v>#REF!</v>
      </c>
      <c r="AB39" s="97">
        <f t="shared" si="6"/>
        <v>1100.6261229074855</v>
      </c>
      <c r="AC39" s="25">
        <f t="shared" si="7"/>
        <v>1.42</v>
      </c>
      <c r="AD39" s="25">
        <f t="shared" si="8"/>
        <v>0.52</v>
      </c>
      <c r="AE39" s="25">
        <f t="shared" si="9"/>
        <v>1.3825000000000001</v>
      </c>
      <c r="AF39" s="25">
        <f t="shared" si="10"/>
        <v>1.0925</v>
      </c>
      <c r="AG39" s="25">
        <f t="shared" si="41"/>
        <v>126.11139449868767</v>
      </c>
      <c r="AH39" s="26">
        <f t="shared" si="11"/>
        <v>93.339445486371801</v>
      </c>
      <c r="AI39" s="25">
        <f t="shared" si="42"/>
        <v>250.12634439499419</v>
      </c>
      <c r="AJ39" s="26">
        <f t="shared" si="12"/>
        <v>76.264095245616076</v>
      </c>
      <c r="AK39" s="25">
        <f t="shared" si="43"/>
        <v>130.17748019301678</v>
      </c>
      <c r="AL39" s="26">
        <f t="shared" si="13"/>
        <v>97.516664966646672</v>
      </c>
      <c r="AM39" s="26">
        <f t="shared" si="44"/>
        <v>283.8307021047674</v>
      </c>
      <c r="AN39" s="26">
        <f t="shared" si="14"/>
        <v>90.572974434080948</v>
      </c>
      <c r="AO39" s="26">
        <f t="shared" si="15"/>
        <v>105.33807829181497</v>
      </c>
      <c r="AP39" s="29">
        <f t="shared" si="16"/>
        <v>3.0554363695925937</v>
      </c>
      <c r="AQ39" s="30">
        <f t="shared" si="17"/>
        <v>1.0873439037696064</v>
      </c>
      <c r="AR39" s="30">
        <f t="shared" si="18"/>
        <v>108.73439037696065</v>
      </c>
      <c r="AS39" s="30">
        <f t="shared" si="19"/>
        <v>1.0929866807259851</v>
      </c>
      <c r="AT39" s="30">
        <f t="shared" si="45"/>
        <v>8.2213365401689451</v>
      </c>
      <c r="AU39" s="30">
        <f t="shared" si="20"/>
        <v>109.29866807259852</v>
      </c>
      <c r="AV39" s="30">
        <f t="shared" si="46"/>
        <v>8.2213365401689398</v>
      </c>
      <c r="AW39" s="30">
        <f t="shared" si="21"/>
        <v>-4.0247856126838011</v>
      </c>
      <c r="AX39" s="30">
        <f t="shared" si="22"/>
        <v>-16.099142450735204</v>
      </c>
      <c r="AY39" s="26">
        <f t="shared" si="23"/>
        <v>101.98010413822216</v>
      </c>
      <c r="AZ39" s="26">
        <f t="shared" si="24"/>
        <v>100.41424525411442</v>
      </c>
      <c r="BA39" s="31">
        <f t="shared" si="25"/>
        <v>4.5362427997109203</v>
      </c>
      <c r="BB39" s="31">
        <f t="shared" si="47"/>
        <v>1.3730306448259455</v>
      </c>
      <c r="BC39" s="31">
        <f t="shared" si="48"/>
        <v>5.492122579303782</v>
      </c>
      <c r="BD39" s="31">
        <f t="shared" si="26"/>
        <v>4.580023286133013</v>
      </c>
      <c r="BE39" s="31">
        <f t="shared" si="49"/>
        <v>1.0865753310306481</v>
      </c>
      <c r="BF39" s="31">
        <f t="shared" si="50"/>
        <v>4.3463013241225923</v>
      </c>
      <c r="BG39" s="31">
        <f t="shared" si="27"/>
        <v>4.6571749709784065</v>
      </c>
      <c r="BH39" s="32">
        <f t="shared" si="55"/>
        <v>1.1169224202603889</v>
      </c>
      <c r="BI39" s="31">
        <f t="shared" si="29"/>
        <v>8.3737936914734704E-2</v>
      </c>
      <c r="BJ39" s="31">
        <f t="shared" si="56"/>
        <v>4.6889081229028262</v>
      </c>
      <c r="BK39" s="31">
        <f t="shared" si="57"/>
        <v>8.8914023142096205E-2</v>
      </c>
      <c r="BL39" s="31">
        <f t="shared" si="51"/>
        <v>7.9008356364325723</v>
      </c>
      <c r="BM39" s="31">
        <f t="shared" si="58"/>
        <v>4.694084209130188</v>
      </c>
      <c r="BN39" s="31">
        <f t="shared" si="52"/>
        <v>7.900835636432646</v>
      </c>
      <c r="BO39" s="31" t="e">
        <f>LN(#REF!)</f>
        <v>#REF!</v>
      </c>
      <c r="BP39" s="31" t="e">
        <f>LN(#REF!)</f>
        <v>#REF!</v>
      </c>
      <c r="BQ39" s="31">
        <f t="shared" si="53"/>
        <v>4.624777736789679</v>
      </c>
      <c r="BR39" s="31">
        <f t="shared" si="32"/>
        <v>10.891186902297498</v>
      </c>
      <c r="BS39" s="31">
        <f t="shared" si="33"/>
        <v>11.398035722020364</v>
      </c>
      <c r="BT39" s="31">
        <f t="shared" si="54"/>
        <v>4.6171975662008098</v>
      </c>
      <c r="BU39" s="31">
        <f t="shared" si="34"/>
        <v>15.134823416295454</v>
      </c>
      <c r="BV39" s="67">
        <f t="shared" si="35"/>
        <v>4.6093040821940434</v>
      </c>
      <c r="BW39" s="93" t="e">
        <f t="shared" si="36"/>
        <v>#REF!</v>
      </c>
      <c r="BX39" s="93">
        <f t="shared" si="37"/>
        <v>9.4172695375553346</v>
      </c>
      <c r="BY39" s="93">
        <f t="shared" si="38"/>
        <v>10.891186902297498</v>
      </c>
      <c r="BZ39" s="93">
        <f t="shared" si="39"/>
        <v>9.0220072257097499</v>
      </c>
      <c r="CA39" s="99" t="e">
        <f t="shared" si="40"/>
        <v>#REF!</v>
      </c>
      <c r="CB39" s="99">
        <f t="shared" si="40"/>
        <v>7.0036344994952522</v>
      </c>
    </row>
    <row r="40" spans="1:80">
      <c r="A40" s="23" t="s">
        <v>40</v>
      </c>
      <c r="B40" s="70">
        <v>2.97</v>
      </c>
      <c r="C40" s="114">
        <v>101.699686408646</v>
      </c>
      <c r="D40" s="114">
        <v>120.588129423326</v>
      </c>
      <c r="G40" s="70">
        <v>6.43</v>
      </c>
      <c r="H40" s="70">
        <v>6.09</v>
      </c>
      <c r="I40" s="19">
        <v>2069944.9505</v>
      </c>
      <c r="J40" s="111">
        <v>53685</v>
      </c>
      <c r="K40" s="16">
        <v>100.72</v>
      </c>
      <c r="L40" s="16">
        <v>1.94</v>
      </c>
      <c r="M40" s="16">
        <v>5.3</v>
      </c>
      <c r="N40" s="16">
        <v>2501275</v>
      </c>
      <c r="O40" s="92">
        <f t="shared" si="3"/>
        <v>8203.5375300916348</v>
      </c>
      <c r="R40" s="83">
        <v>304902</v>
      </c>
      <c r="S40" s="24"/>
      <c r="T40" s="111">
        <v>88439.838446769994</v>
      </c>
      <c r="U40" s="81" t="e">
        <f>T40/#REF!*1000</f>
        <v>#REF!</v>
      </c>
      <c r="W40" s="81">
        <v>3722900</v>
      </c>
      <c r="X40" s="87">
        <f t="shared" si="4"/>
        <v>12210.152770398357</v>
      </c>
      <c r="Y40" s="70">
        <v>33848.400000000001</v>
      </c>
      <c r="Z40" s="97">
        <f t="shared" si="5"/>
        <v>100529.74800000001</v>
      </c>
      <c r="AA40" s="97" t="e">
        <f>Z40/#REF!*1000</f>
        <v>#REF!</v>
      </c>
      <c r="AB40" s="97">
        <f t="shared" si="6"/>
        <v>1060.8819825715254</v>
      </c>
      <c r="AC40" s="25">
        <f t="shared" si="7"/>
        <v>1.6074999999999999</v>
      </c>
      <c r="AD40" s="25">
        <f t="shared" si="8"/>
        <v>0.48499999999999999</v>
      </c>
      <c r="AE40" s="25">
        <f t="shared" si="9"/>
        <v>1.5225</v>
      </c>
      <c r="AF40" s="25">
        <f t="shared" si="10"/>
        <v>1.325</v>
      </c>
      <c r="AG40" s="25">
        <f t="shared" si="41"/>
        <v>128.03144047993021</v>
      </c>
      <c r="AH40" s="26">
        <f t="shared" si="11"/>
        <v>94.760538543901816</v>
      </c>
      <c r="AI40" s="25">
        <f t="shared" si="42"/>
        <v>265.35903876864933</v>
      </c>
      <c r="AJ40" s="26">
        <f t="shared" si="12"/>
        <v>80.908578646074105</v>
      </c>
      <c r="AK40" s="25">
        <f t="shared" si="43"/>
        <v>131.90233180557425</v>
      </c>
      <c r="AL40" s="26">
        <f t="shared" si="13"/>
        <v>98.808760777454737</v>
      </c>
      <c r="AM40" s="26">
        <f t="shared" si="44"/>
        <v>298.87372931632007</v>
      </c>
      <c r="AN40" s="26">
        <f t="shared" si="14"/>
        <v>95.373342079087237</v>
      </c>
      <c r="AO40" s="26">
        <f t="shared" si="15"/>
        <v>105.69395017793597</v>
      </c>
      <c r="AP40" s="29">
        <f t="shared" si="16"/>
        <v>3.0597947191257679</v>
      </c>
      <c r="AQ40" s="30">
        <f t="shared" si="17"/>
        <v>1.0888949178383518</v>
      </c>
      <c r="AR40" s="30">
        <f t="shared" si="18"/>
        <v>108.88949178383518</v>
      </c>
      <c r="AS40" s="30">
        <f t="shared" si="19"/>
        <v>1.1857276426476198</v>
      </c>
      <c r="AT40" s="30">
        <f t="shared" si="45"/>
        <v>8.4850953407807399</v>
      </c>
      <c r="AU40" s="30">
        <f t="shared" si="20"/>
        <v>118.57276426476197</v>
      </c>
      <c r="AV40" s="30">
        <f t="shared" si="46"/>
        <v>8.4850953407807328</v>
      </c>
      <c r="AW40" s="30">
        <f t="shared" si="21"/>
        <v>-17.277998107833259</v>
      </c>
      <c r="AX40" s="30">
        <f t="shared" si="22"/>
        <v>-69.111992431333036</v>
      </c>
      <c r="AY40" s="26">
        <f t="shared" si="23"/>
        <v>102.13392565849702</v>
      </c>
      <c r="AZ40" s="26">
        <f t="shared" si="24"/>
        <v>99.68888014288099</v>
      </c>
      <c r="BA40" s="31">
        <f t="shared" si="25"/>
        <v>4.5513530625152736</v>
      </c>
      <c r="BB40" s="31">
        <f t="shared" si="47"/>
        <v>1.5110262804353347</v>
      </c>
      <c r="BC40" s="31">
        <f t="shared" si="48"/>
        <v>6.0441051217413388</v>
      </c>
      <c r="BD40" s="31">
        <f t="shared" si="26"/>
        <v>4.5931862726592936</v>
      </c>
      <c r="BE40" s="31">
        <f t="shared" si="49"/>
        <v>1.3162986526280562</v>
      </c>
      <c r="BF40" s="31">
        <f t="shared" si="50"/>
        <v>5.2651946105122249</v>
      </c>
      <c r="BG40" s="31">
        <f t="shared" si="27"/>
        <v>4.6605476554570453</v>
      </c>
      <c r="BH40" s="32">
        <f t="shared" si="55"/>
        <v>1.1183478284609563</v>
      </c>
      <c r="BI40" s="31">
        <f t="shared" si="29"/>
        <v>8.5163345115301964E-2</v>
      </c>
      <c r="BJ40" s="31">
        <f t="shared" si="56"/>
        <v>4.6903335311033931</v>
      </c>
      <c r="BK40" s="31">
        <f t="shared" si="57"/>
        <v>0.17035663056732536</v>
      </c>
      <c r="BL40" s="31">
        <f t="shared" si="51"/>
        <v>8.1442607425229152</v>
      </c>
      <c r="BM40" s="31">
        <f t="shared" si="58"/>
        <v>4.7755268165554163</v>
      </c>
      <c r="BN40" s="31">
        <f t="shared" si="52"/>
        <v>8.1442607425228353</v>
      </c>
      <c r="BO40" s="31" t="e">
        <f>LN(#REF!)</f>
        <v>#REF!</v>
      </c>
      <c r="BP40" s="31" t="e">
        <f>LN(#REF!)</f>
        <v>#REF!</v>
      </c>
      <c r="BQ40" s="31">
        <f t="shared" si="53"/>
        <v>4.6262849487098743</v>
      </c>
      <c r="BR40" s="31">
        <f t="shared" si="32"/>
        <v>10.890888911868236</v>
      </c>
      <c r="BS40" s="31">
        <f t="shared" si="33"/>
        <v>11.390077808271048</v>
      </c>
      <c r="BT40" s="31">
        <f t="shared" si="54"/>
        <v>4.6123443897360916</v>
      </c>
      <c r="BU40" s="31">
        <f t="shared" si="34"/>
        <v>15.130013492435024</v>
      </c>
      <c r="BV40" s="67">
        <f t="shared" si="35"/>
        <v>4.602054137576804</v>
      </c>
      <c r="BW40" s="93" t="e">
        <f t="shared" si="36"/>
        <v>#REF!</v>
      </c>
      <c r="BX40" s="93">
        <f t="shared" si="37"/>
        <v>9.4100230789346142</v>
      </c>
      <c r="BY40" s="93">
        <f t="shared" si="38"/>
        <v>10.890888911868236</v>
      </c>
      <c r="BZ40" s="93">
        <f t="shared" si="39"/>
        <v>9.0123207463322199</v>
      </c>
      <c r="CA40" s="99" t="e">
        <f t="shared" si="40"/>
        <v>#REF!</v>
      </c>
      <c r="CB40" s="99">
        <f t="shared" si="40"/>
        <v>6.966855900166637</v>
      </c>
    </row>
    <row r="41" spans="1:80">
      <c r="A41" s="23" t="s">
        <v>41</v>
      </c>
      <c r="B41" s="70">
        <v>3.13</v>
      </c>
      <c r="C41" s="114">
        <v>73.7256552035022</v>
      </c>
      <c r="D41" s="114">
        <v>99.752914703292205</v>
      </c>
      <c r="G41" s="70">
        <v>6.53</v>
      </c>
      <c r="H41" s="70">
        <v>6.64</v>
      </c>
      <c r="I41" s="19">
        <v>1995786.7277500001</v>
      </c>
      <c r="J41" s="111">
        <v>51815</v>
      </c>
      <c r="K41" s="16">
        <v>98.6</v>
      </c>
      <c r="L41" s="16">
        <v>0.5</v>
      </c>
      <c r="M41" s="16">
        <v>1.6</v>
      </c>
      <c r="N41" s="16">
        <v>2471175</v>
      </c>
      <c r="O41" s="92">
        <f t="shared" si="3"/>
        <v>8085.8822836500703</v>
      </c>
      <c r="R41" s="83">
        <v>305616</v>
      </c>
      <c r="S41" s="24"/>
      <c r="T41" s="111">
        <v>90523.621767662698</v>
      </c>
      <c r="U41" s="81" t="e">
        <f>T41/#REF!*1000</f>
        <v>#REF!</v>
      </c>
      <c r="W41" s="81">
        <v>3644250</v>
      </c>
      <c r="X41" s="87">
        <f t="shared" si="4"/>
        <v>11924.277524736925</v>
      </c>
      <c r="Y41" s="70">
        <v>30331.599999999999</v>
      </c>
      <c r="Z41" s="97">
        <f t="shared" si="5"/>
        <v>94937.907999999996</v>
      </c>
      <c r="AA41" s="97" t="e">
        <f>Z41/#REF!*1000</f>
        <v>#REF!</v>
      </c>
      <c r="AB41" s="97">
        <f t="shared" si="6"/>
        <v>985.51226142520636</v>
      </c>
      <c r="AC41" s="25">
        <f t="shared" si="7"/>
        <v>1.6325000000000001</v>
      </c>
      <c r="AD41" s="25">
        <f t="shared" si="8"/>
        <v>0.125</v>
      </c>
      <c r="AE41" s="25">
        <f t="shared" si="9"/>
        <v>1.66</v>
      </c>
      <c r="AF41" s="25">
        <f t="shared" si="10"/>
        <v>0.4</v>
      </c>
      <c r="AG41" s="25">
        <f t="shared" si="41"/>
        <v>130.15676239189705</v>
      </c>
      <c r="AH41" s="26">
        <f t="shared" si="11"/>
        <v>96.333563483730572</v>
      </c>
      <c r="AI41" s="25">
        <f t="shared" si="42"/>
        <v>282.97887894288766</v>
      </c>
      <c r="AJ41" s="26">
        <f t="shared" si="12"/>
        <v>86.280908268173434</v>
      </c>
      <c r="AK41" s="25">
        <f t="shared" si="43"/>
        <v>132.42994113279656</v>
      </c>
      <c r="AL41" s="26">
        <f t="shared" si="13"/>
        <v>99.203995820564572</v>
      </c>
      <c r="AM41" s="26">
        <f t="shared" si="44"/>
        <v>303.65570898538118</v>
      </c>
      <c r="AN41" s="26">
        <f t="shared" si="14"/>
        <v>96.899315552352633</v>
      </c>
      <c r="AO41" s="26">
        <f t="shared" si="15"/>
        <v>111.38790035587189</v>
      </c>
      <c r="AP41" s="29">
        <f t="shared" si="16"/>
        <v>3.1846652308206034</v>
      </c>
      <c r="AQ41" s="30">
        <f t="shared" si="17"/>
        <v>1.1333328223560868</v>
      </c>
      <c r="AR41" s="30">
        <f t="shared" si="18"/>
        <v>113.33328223560866</v>
      </c>
      <c r="AS41" s="30">
        <f t="shared" si="19"/>
        <v>1.3530285275586622</v>
      </c>
      <c r="AT41" s="30">
        <f t="shared" si="45"/>
        <v>14.109554242783368</v>
      </c>
      <c r="AU41" s="30">
        <f t="shared" si="20"/>
        <v>135.30285275586621</v>
      </c>
      <c r="AV41" s="30">
        <f t="shared" si="46"/>
        <v>14.109554242783364</v>
      </c>
      <c r="AW41" s="30">
        <f t="shared" si="21"/>
        <v>-0.77509557048229816</v>
      </c>
      <c r="AX41" s="30">
        <f t="shared" si="22"/>
        <v>-3.1003822819291926</v>
      </c>
      <c r="AY41" s="26">
        <f t="shared" si="23"/>
        <v>98.47485713714083</v>
      </c>
      <c r="AZ41" s="26">
        <f t="shared" si="24"/>
        <v>98.48923784353336</v>
      </c>
      <c r="BA41" s="31">
        <f t="shared" si="25"/>
        <v>4.5678167885459384</v>
      </c>
      <c r="BB41" s="31">
        <f t="shared" si="47"/>
        <v>1.6463726030664816</v>
      </c>
      <c r="BC41" s="31">
        <f t="shared" si="48"/>
        <v>6.5854904122659264</v>
      </c>
      <c r="BD41" s="31">
        <f t="shared" si="26"/>
        <v>4.597178293928831</v>
      </c>
      <c r="BE41" s="31">
        <f t="shared" si="49"/>
        <v>0.39920212695374602</v>
      </c>
      <c r="BF41" s="31">
        <f t="shared" si="50"/>
        <v>1.5968085078149841</v>
      </c>
      <c r="BG41" s="31">
        <f t="shared" si="27"/>
        <v>4.7130187071944984</v>
      </c>
      <c r="BH41" s="32">
        <f t="shared" si="55"/>
        <v>1.1583471754372823</v>
      </c>
      <c r="BI41" s="31">
        <f t="shared" si="29"/>
        <v>0.125162692091628</v>
      </c>
      <c r="BJ41" s="31">
        <f t="shared" si="56"/>
        <v>4.7303328780797189</v>
      </c>
      <c r="BK41" s="31">
        <f t="shared" si="57"/>
        <v>0.30234543363648497</v>
      </c>
      <c r="BL41" s="31">
        <f t="shared" si="51"/>
        <v>13.19888030691596</v>
      </c>
      <c r="BM41" s="31">
        <f t="shared" si="58"/>
        <v>4.9075156196245766</v>
      </c>
      <c r="BN41" s="31">
        <f t="shared" si="52"/>
        <v>13.198880306916028</v>
      </c>
      <c r="BO41" s="31" t="e">
        <f>LN(#REF!)</f>
        <v>#REF!</v>
      </c>
      <c r="BP41" s="31" t="e">
        <f>LN(#REF!)</f>
        <v>#REF!</v>
      </c>
      <c r="BQ41" s="31">
        <f t="shared" si="53"/>
        <v>4.5898012581033489</v>
      </c>
      <c r="BR41" s="31">
        <f t="shared" si="32"/>
        <v>10.855434961618318</v>
      </c>
      <c r="BS41" s="31">
        <f t="shared" si="33"/>
        <v>11.41336610963711</v>
      </c>
      <c r="BT41" s="31">
        <f t="shared" si="54"/>
        <v>4.5910712616085894</v>
      </c>
      <c r="BU41" s="31">
        <f t="shared" si="34"/>
        <v>15.10866114093626</v>
      </c>
      <c r="BV41" s="67">
        <f t="shared" si="35"/>
        <v>4.5899472817369409</v>
      </c>
      <c r="BW41" s="93" t="e">
        <f t="shared" si="36"/>
        <v>#REF!</v>
      </c>
      <c r="BX41" s="93">
        <f t="shared" si="37"/>
        <v>9.3863317289934791</v>
      </c>
      <c r="BY41" s="93">
        <f t="shared" si="38"/>
        <v>10.855434961618318</v>
      </c>
      <c r="BZ41" s="93">
        <f t="shared" si="39"/>
        <v>8.9978748920499871</v>
      </c>
      <c r="CA41" s="99" t="e">
        <f t="shared" si="40"/>
        <v>#REF!</v>
      </c>
      <c r="CB41" s="99">
        <f t="shared" si="40"/>
        <v>6.8931615683471428</v>
      </c>
    </row>
    <row r="42" spans="1:80">
      <c r="A42" s="23" t="s">
        <v>42</v>
      </c>
      <c r="B42" s="70">
        <v>3.16</v>
      </c>
      <c r="C42" s="114">
        <v>78.816748230000002</v>
      </c>
      <c r="D42" s="114">
        <v>98.979734280000002</v>
      </c>
      <c r="G42" s="70">
        <v>6.07</v>
      </c>
      <c r="H42" s="70">
        <v>5.59</v>
      </c>
      <c r="I42" s="19">
        <v>1889964.8489999999</v>
      </c>
      <c r="J42" s="111">
        <v>51806</v>
      </c>
      <c r="K42" s="16">
        <v>97.23</v>
      </c>
      <c r="L42" s="16">
        <v>0.18</v>
      </c>
      <c r="M42" s="16">
        <v>-0.04</v>
      </c>
      <c r="N42" s="16">
        <v>2462700</v>
      </c>
      <c r="O42" s="92">
        <f t="shared" si="3"/>
        <v>8041.8107544156974</v>
      </c>
      <c r="R42" s="83">
        <v>306237</v>
      </c>
      <c r="S42" s="24"/>
      <c r="T42" s="111">
        <v>82894.933264843596</v>
      </c>
      <c r="U42" s="81" t="e">
        <f>T42/#REF!*1000</f>
        <v>#REF!</v>
      </c>
      <c r="W42" s="81">
        <v>3593750</v>
      </c>
      <c r="X42" s="87">
        <f t="shared" si="4"/>
        <v>11735.192024477774</v>
      </c>
      <c r="Y42" s="70">
        <v>30042.799999999999</v>
      </c>
      <c r="Z42" s="97">
        <f t="shared" si="5"/>
        <v>94935.248000000007</v>
      </c>
      <c r="AA42" s="97" t="e">
        <f>Z42/#REF!*1000</f>
        <v>#REF!</v>
      </c>
      <c r="AB42" s="97">
        <f t="shared" si="6"/>
        <v>971.90231419357269</v>
      </c>
      <c r="AC42" s="25">
        <f t="shared" si="7"/>
        <v>1.5175000000000001</v>
      </c>
      <c r="AD42" s="25">
        <f t="shared" si="8"/>
        <v>4.4999999999999998E-2</v>
      </c>
      <c r="AE42" s="25">
        <f t="shared" si="9"/>
        <v>1.3975</v>
      </c>
      <c r="AF42" s="25">
        <f t="shared" si="10"/>
        <v>-0.01</v>
      </c>
      <c r="AG42" s="25">
        <f t="shared" si="41"/>
        <v>131.97570314632381</v>
      </c>
      <c r="AH42" s="26">
        <f t="shared" si="11"/>
        <v>97.67982503341571</v>
      </c>
      <c r="AI42" s="25">
        <f t="shared" si="42"/>
        <v>298.7973982757951</v>
      </c>
      <c r="AJ42" s="26">
        <f t="shared" si="12"/>
        <v>91.104011040364327</v>
      </c>
      <c r="AK42" s="25">
        <f t="shared" si="43"/>
        <v>132.41669813868327</v>
      </c>
      <c r="AL42" s="26">
        <f t="shared" si="13"/>
        <v>99.194075420982514</v>
      </c>
      <c r="AM42" s="26">
        <f t="shared" si="44"/>
        <v>303.53424670178703</v>
      </c>
      <c r="AN42" s="26">
        <f t="shared" si="14"/>
        <v>96.860555826131687</v>
      </c>
      <c r="AO42" s="26">
        <f t="shared" si="15"/>
        <v>112.45551601423489</v>
      </c>
      <c r="AP42" s="29">
        <f t="shared" si="16"/>
        <v>3.1705590964293702</v>
      </c>
      <c r="AQ42" s="30">
        <f t="shared" si="17"/>
        <v>1.128312845704402</v>
      </c>
      <c r="AR42" s="30">
        <f t="shared" si="18"/>
        <v>112.83128457044022</v>
      </c>
      <c r="AS42" s="30">
        <f t="shared" si="19"/>
        <v>1.2558210850206755</v>
      </c>
      <c r="AT42" s="30">
        <f t="shared" si="45"/>
        <v>-7.1844340720134738</v>
      </c>
      <c r="AU42" s="30">
        <f t="shared" si="20"/>
        <v>125.58210850206754</v>
      </c>
      <c r="AV42" s="30">
        <f t="shared" si="46"/>
        <v>-7.1844340720134721</v>
      </c>
      <c r="AW42" s="30">
        <f t="shared" si="21"/>
        <v>6.6902059983990458</v>
      </c>
      <c r="AX42" s="30">
        <f t="shared" si="22"/>
        <v>26.760823993596183</v>
      </c>
      <c r="AY42" s="26">
        <f t="shared" si="23"/>
        <v>93.253460358118133</v>
      </c>
      <c r="AZ42" s="26">
        <f t="shared" si="24"/>
        <v>98.151464804099106</v>
      </c>
      <c r="BA42" s="31">
        <f t="shared" si="25"/>
        <v>4.5816950385786468</v>
      </c>
      <c r="BB42" s="31">
        <f t="shared" si="47"/>
        <v>1.3878250032708372</v>
      </c>
      <c r="BC42" s="31">
        <f t="shared" si="48"/>
        <v>5.551300013083349</v>
      </c>
      <c r="BD42" s="31">
        <f t="shared" si="26"/>
        <v>4.5970782889284978</v>
      </c>
      <c r="BE42" s="31">
        <f t="shared" si="49"/>
        <v>-1.0000500033324755E-2</v>
      </c>
      <c r="BF42" s="31">
        <f t="shared" si="50"/>
        <v>-4.000200013329902E-2</v>
      </c>
      <c r="BG42" s="31">
        <f t="shared" si="27"/>
        <v>4.7225577302412578</v>
      </c>
      <c r="BH42" s="32">
        <f t="shared" si="55"/>
        <v>1.1539079434509989</v>
      </c>
      <c r="BI42" s="31">
        <f t="shared" si="29"/>
        <v>0.12072346010534442</v>
      </c>
      <c r="BJ42" s="31">
        <f t="shared" si="56"/>
        <v>4.7258936460934358</v>
      </c>
      <c r="BK42" s="31">
        <f t="shared" si="57"/>
        <v>0.22778960966734765</v>
      </c>
      <c r="BL42" s="31">
        <f t="shared" si="51"/>
        <v>-7.4555823969137318</v>
      </c>
      <c r="BM42" s="31">
        <f t="shared" si="58"/>
        <v>4.8329597956554391</v>
      </c>
      <c r="BN42" s="31">
        <f t="shared" si="52"/>
        <v>-7.4555823969137514</v>
      </c>
      <c r="BO42" s="31" t="e">
        <f>LN(#REF!)</f>
        <v>#REF!</v>
      </c>
      <c r="BP42" s="31" t="e">
        <f>LN(#REF!)</f>
        <v>#REF!</v>
      </c>
      <c r="BQ42" s="31">
        <f t="shared" si="53"/>
        <v>4.5353211662334747</v>
      </c>
      <c r="BR42" s="31">
        <f t="shared" si="32"/>
        <v>10.855261251655614</v>
      </c>
      <c r="BS42" s="31">
        <f t="shared" si="33"/>
        <v>11.325329220616768</v>
      </c>
      <c r="BT42" s="31">
        <f t="shared" si="54"/>
        <v>4.5770793058215657</v>
      </c>
      <c r="BU42" s="31">
        <f t="shared" si="34"/>
        <v>15.094706783527798</v>
      </c>
      <c r="BV42" s="67">
        <f t="shared" si="35"/>
        <v>4.5865118447486415</v>
      </c>
      <c r="BW42" s="93" t="e">
        <f t="shared" si="36"/>
        <v>#REF!</v>
      </c>
      <c r="BX42" s="93">
        <f t="shared" si="37"/>
        <v>9.3703474715494366</v>
      </c>
      <c r="BY42" s="93">
        <f t="shared" si="38"/>
        <v>10.855261251655614</v>
      </c>
      <c r="BZ42" s="93">
        <f t="shared" si="39"/>
        <v>8.9924095550261054</v>
      </c>
      <c r="CA42" s="99" t="e">
        <f t="shared" si="40"/>
        <v>#REF!</v>
      </c>
      <c r="CB42" s="99">
        <f t="shared" si="40"/>
        <v>6.8792552996091443</v>
      </c>
    </row>
    <row r="43" spans="1:80">
      <c r="A43" s="23" t="s">
        <v>43</v>
      </c>
      <c r="B43" s="70">
        <v>3.01</v>
      </c>
      <c r="C43" s="114">
        <v>89.036541940000006</v>
      </c>
      <c r="D43" s="114">
        <v>105.6016824</v>
      </c>
      <c r="G43" s="70">
        <v>3.13</v>
      </c>
      <c r="H43" s="70">
        <v>3.96</v>
      </c>
      <c r="I43" s="19">
        <v>1878900.5857500001</v>
      </c>
      <c r="J43" s="111">
        <v>54145</v>
      </c>
      <c r="K43" s="16">
        <v>97.1</v>
      </c>
      <c r="L43" s="16">
        <v>0.18</v>
      </c>
      <c r="M43" s="16">
        <v>-1.1499999999999999</v>
      </c>
      <c r="N43" s="16">
        <v>2451600</v>
      </c>
      <c r="O43" s="92">
        <f t="shared" si="3"/>
        <v>7989.1548754179348</v>
      </c>
      <c r="R43" s="83">
        <v>306866</v>
      </c>
      <c r="S43" s="24"/>
      <c r="T43" s="111">
        <v>88427.178875734506</v>
      </c>
      <c r="U43" s="81" t="e">
        <f>T43/#REF!*1000</f>
        <v>#REF!</v>
      </c>
      <c r="W43" s="81">
        <v>3588900</v>
      </c>
      <c r="X43" s="87">
        <f t="shared" si="4"/>
        <v>11695.332816278114</v>
      </c>
      <c r="Y43" s="70">
        <v>29885.3</v>
      </c>
      <c r="Z43" s="97">
        <f t="shared" si="5"/>
        <v>89954.752999999997</v>
      </c>
      <c r="AA43" s="97" t="e">
        <f>Z43/#REF!*1000</f>
        <v>#REF!</v>
      </c>
      <c r="AB43" s="97">
        <f t="shared" si="6"/>
        <v>911.88667621788147</v>
      </c>
      <c r="AC43" s="25">
        <f t="shared" si="7"/>
        <v>0.78249999999999997</v>
      </c>
      <c r="AD43" s="25">
        <f t="shared" si="8"/>
        <v>4.4999999999999998E-2</v>
      </c>
      <c r="AE43" s="25">
        <f t="shared" si="9"/>
        <v>0.99</v>
      </c>
      <c r="AF43" s="25">
        <f t="shared" si="10"/>
        <v>-0.28749999999999998</v>
      </c>
      <c r="AG43" s="25">
        <f t="shared" si="41"/>
        <v>133.2822626074724</v>
      </c>
      <c r="AH43" s="26">
        <f t="shared" si="11"/>
        <v>98.646855301246532</v>
      </c>
      <c r="AI43" s="25">
        <f t="shared" si="42"/>
        <v>310.62977524751659</v>
      </c>
      <c r="AJ43" s="26">
        <f t="shared" si="12"/>
        <v>94.71172987756276</v>
      </c>
      <c r="AK43" s="25">
        <f t="shared" si="43"/>
        <v>132.03600013153456</v>
      </c>
      <c r="AL43" s="26">
        <f t="shared" si="13"/>
        <v>98.908892454147193</v>
      </c>
      <c r="AM43" s="26">
        <f t="shared" si="44"/>
        <v>300.04360286471649</v>
      </c>
      <c r="AN43" s="26">
        <f t="shared" si="14"/>
        <v>95.746659434131175</v>
      </c>
      <c r="AO43" s="26">
        <f t="shared" si="15"/>
        <v>107.11743772241992</v>
      </c>
      <c r="AP43" s="29">
        <f t="shared" si="16"/>
        <v>2.9818548441541641</v>
      </c>
      <c r="AQ43" s="30">
        <f t="shared" si="17"/>
        <v>1.0611583075281723</v>
      </c>
      <c r="AR43" s="30">
        <f t="shared" si="18"/>
        <v>106.11583075281723</v>
      </c>
      <c r="AS43" s="30">
        <f t="shared" si="19"/>
        <v>1.1860487851287276</v>
      </c>
      <c r="AT43" s="30">
        <f t="shared" si="45"/>
        <v>-5.5559108478258405</v>
      </c>
      <c r="AU43" s="30">
        <f t="shared" si="20"/>
        <v>118.60487851287276</v>
      </c>
      <c r="AV43" s="30">
        <f t="shared" si="46"/>
        <v>-5.555910847825837</v>
      </c>
      <c r="AW43" s="30">
        <f t="shared" si="21"/>
        <v>1.3811291324653974</v>
      </c>
      <c r="AX43" s="30">
        <f t="shared" si="22"/>
        <v>5.5245165298615895</v>
      </c>
      <c r="AY43" s="26">
        <f t="shared" si="23"/>
        <v>92.707534419378277</v>
      </c>
      <c r="AZ43" s="26">
        <f t="shared" si="24"/>
        <v>97.709071796698481</v>
      </c>
      <c r="BA43" s="31">
        <f t="shared" si="25"/>
        <v>4.5915463546290214</v>
      </c>
      <c r="BB43" s="31">
        <f t="shared" si="47"/>
        <v>0.98513160503745922</v>
      </c>
      <c r="BC43" s="31">
        <f t="shared" si="48"/>
        <v>3.9405264201498369</v>
      </c>
      <c r="BD43" s="31">
        <f t="shared" si="26"/>
        <v>4.5941991481776547</v>
      </c>
      <c r="BE43" s="31">
        <f t="shared" si="49"/>
        <v>-0.28791407508430567</v>
      </c>
      <c r="BF43" s="31">
        <f t="shared" si="50"/>
        <v>-1.1516563003372227</v>
      </c>
      <c r="BG43" s="31">
        <f t="shared" si="27"/>
        <v>4.6739257814032209</v>
      </c>
      <c r="BH43" s="32">
        <f t="shared" si="55"/>
        <v>1.0925455378117448</v>
      </c>
      <c r="BI43" s="31">
        <f t="shared" si="29"/>
        <v>5.936105446609042E-2</v>
      </c>
      <c r="BJ43" s="31">
        <f t="shared" si="56"/>
        <v>4.6645312404541821</v>
      </c>
      <c r="BK43" s="31">
        <f t="shared" si="57"/>
        <v>0.17062743390216706</v>
      </c>
      <c r="BL43" s="31">
        <f t="shared" si="51"/>
        <v>-5.7162175765180594</v>
      </c>
      <c r="BM43" s="31">
        <f t="shared" si="58"/>
        <v>4.7757976198902581</v>
      </c>
      <c r="BN43" s="31">
        <f t="shared" si="52"/>
        <v>-5.7162175765181011</v>
      </c>
      <c r="BO43" s="31" t="e">
        <f>LN(#REF!)</f>
        <v>#REF!</v>
      </c>
      <c r="BP43" s="31" t="e">
        <f>LN(#REF!)</f>
        <v>#REF!</v>
      </c>
      <c r="BQ43" s="31">
        <f t="shared" si="53"/>
        <v>4.5294497467164234</v>
      </c>
      <c r="BR43" s="31">
        <f t="shared" si="32"/>
        <v>10.89942091206248</v>
      </c>
      <c r="BS43" s="31">
        <f t="shared" si="33"/>
        <v>11.389934654717054</v>
      </c>
      <c r="BT43" s="31">
        <f t="shared" si="54"/>
        <v>4.5757413752972793</v>
      </c>
      <c r="BU43" s="31">
        <f t="shared" si="34"/>
        <v>15.093356306827106</v>
      </c>
      <c r="BV43" s="67">
        <f t="shared" si="35"/>
        <v>4.5819944083378878</v>
      </c>
      <c r="BW43" s="93" t="e">
        <f t="shared" si="36"/>
        <v>#REF!</v>
      </c>
      <c r="BX43" s="93">
        <f t="shared" si="37"/>
        <v>9.3669451366106316</v>
      </c>
      <c r="BY43" s="93">
        <f t="shared" si="38"/>
        <v>10.89942091206248</v>
      </c>
      <c r="BZ43" s="93">
        <f t="shared" si="39"/>
        <v>8.9858402603772412</v>
      </c>
      <c r="CA43" s="99" t="e">
        <f t="shared" si="40"/>
        <v>#REF!</v>
      </c>
      <c r="CB43" s="99">
        <f t="shared" si="40"/>
        <v>6.8155157238205755</v>
      </c>
    </row>
    <row r="44" spans="1:80">
      <c r="A44" s="23" t="s">
        <v>44</v>
      </c>
      <c r="B44" s="70">
        <v>2.88</v>
      </c>
      <c r="C44" s="114">
        <v>98.315927799999997</v>
      </c>
      <c r="D44" s="114">
        <v>107.06017799999999</v>
      </c>
      <c r="G44" s="70">
        <v>1.2</v>
      </c>
      <c r="H44" s="70">
        <v>1.91</v>
      </c>
      <c r="I44" s="19">
        <v>1932481.8512500001</v>
      </c>
      <c r="J44" s="111">
        <v>55210</v>
      </c>
      <c r="K44" s="16">
        <v>97.42</v>
      </c>
      <c r="L44" s="16">
        <v>0.15</v>
      </c>
      <c r="M44" s="16">
        <v>-1.62</v>
      </c>
      <c r="N44" s="16">
        <v>2466475</v>
      </c>
      <c r="O44" s="92">
        <f t="shared" si="3"/>
        <v>8019.1531766442431</v>
      </c>
      <c r="R44" s="83">
        <v>307573</v>
      </c>
      <c r="S44" s="24"/>
      <c r="T44" s="111">
        <v>88282.9842511897</v>
      </c>
      <c r="U44" s="81" t="e">
        <f>T44/#REF!*1000</f>
        <v>#REF!</v>
      </c>
      <c r="W44" s="81">
        <v>3600625</v>
      </c>
      <c r="X44" s="87">
        <f t="shared" si="4"/>
        <v>11706.570472700791</v>
      </c>
      <c r="Y44" s="70">
        <v>31148</v>
      </c>
      <c r="Z44" s="97">
        <f t="shared" si="5"/>
        <v>89706.239999999991</v>
      </c>
      <c r="AA44" s="97" t="e">
        <f>Z44/#REF!*1000</f>
        <v>#REF!</v>
      </c>
      <c r="AB44" s="97">
        <f t="shared" si="6"/>
        <v>905.04586354551543</v>
      </c>
      <c r="AC44" s="25">
        <f t="shared" si="7"/>
        <v>0.3</v>
      </c>
      <c r="AD44" s="25">
        <f t="shared" si="8"/>
        <v>3.7499999999999999E-2</v>
      </c>
      <c r="AE44" s="25">
        <f t="shared" si="9"/>
        <v>0.47749999999999998</v>
      </c>
      <c r="AF44" s="25">
        <f t="shared" si="10"/>
        <v>-0.40500000000000003</v>
      </c>
      <c r="AG44" s="25">
        <f t="shared" si="41"/>
        <v>133.91868541142307</v>
      </c>
      <c r="AH44" s="26">
        <f t="shared" si="11"/>
        <v>99.117894035309959</v>
      </c>
      <c r="AI44" s="25">
        <f t="shared" si="42"/>
        <v>316.56280395474414</v>
      </c>
      <c r="AJ44" s="26">
        <f t="shared" si="12"/>
        <v>96.520723918224192</v>
      </c>
      <c r="AK44" s="25">
        <f t="shared" si="43"/>
        <v>131.50125433100186</v>
      </c>
      <c r="AL44" s="26">
        <f t="shared" si="13"/>
        <v>98.508311439707896</v>
      </c>
      <c r="AM44" s="26">
        <f t="shared" si="44"/>
        <v>295.18289649830808</v>
      </c>
      <c r="AN44" s="26">
        <f t="shared" si="14"/>
        <v>94.19556355129825</v>
      </c>
      <c r="AO44" s="26">
        <f t="shared" si="15"/>
        <v>102.49110320284697</v>
      </c>
      <c r="AP44" s="29">
        <f t="shared" si="16"/>
        <v>2.8280117245011485</v>
      </c>
      <c r="AQ44" s="30">
        <f t="shared" si="17"/>
        <v>1.0064098663705154</v>
      </c>
      <c r="AR44" s="30">
        <f t="shared" si="18"/>
        <v>100.64098663705154</v>
      </c>
      <c r="AS44" s="30">
        <f t="shared" si="19"/>
        <v>1.0889403212243296</v>
      </c>
      <c r="AT44" s="30">
        <f t="shared" si="45"/>
        <v>-8.1875606738940618</v>
      </c>
      <c r="AU44" s="30">
        <f t="shared" si="20"/>
        <v>108.89403212243296</v>
      </c>
      <c r="AV44" s="30">
        <f t="shared" si="46"/>
        <v>-8.1875606738940618</v>
      </c>
      <c r="AW44" s="30">
        <f t="shared" si="21"/>
        <v>0.51415942910164603</v>
      </c>
      <c r="AX44" s="30">
        <f t="shared" si="22"/>
        <v>2.0566377164065841</v>
      </c>
      <c r="AY44" s="26">
        <f t="shared" si="23"/>
        <v>95.351307620179256</v>
      </c>
      <c r="AZ44" s="26">
        <f t="shared" si="24"/>
        <v>98.301918281841211</v>
      </c>
      <c r="BA44" s="31">
        <f t="shared" si="25"/>
        <v>4.5963099904780433</v>
      </c>
      <c r="BB44" s="31">
        <f t="shared" si="47"/>
        <v>0.47636358490219521</v>
      </c>
      <c r="BC44" s="31">
        <f t="shared" si="48"/>
        <v>1.9054543396087809</v>
      </c>
      <c r="BD44" s="31">
        <f t="shared" si="26"/>
        <v>4.5901409247167999</v>
      </c>
      <c r="BE44" s="31">
        <f t="shared" si="49"/>
        <v>-0.40582234608548262</v>
      </c>
      <c r="BF44" s="31">
        <f t="shared" si="50"/>
        <v>-1.6232893843419305</v>
      </c>
      <c r="BG44" s="31">
        <f t="shared" si="27"/>
        <v>4.6297759967902916</v>
      </c>
      <c r="BH44" s="32">
        <f t="shared" si="55"/>
        <v>1.0395738938889389</v>
      </c>
      <c r="BI44" s="31">
        <f t="shared" si="29"/>
        <v>6.3894105432844997E-3</v>
      </c>
      <c r="BJ44" s="31">
        <f t="shared" si="56"/>
        <v>4.611559596531376</v>
      </c>
      <c r="BK44" s="31">
        <f t="shared" si="57"/>
        <v>8.5205041002272663E-2</v>
      </c>
      <c r="BL44" s="31">
        <f t="shared" si="51"/>
        <v>-8.542239289989439</v>
      </c>
      <c r="BM44" s="31">
        <f t="shared" si="58"/>
        <v>4.6903752269903638</v>
      </c>
      <c r="BN44" s="31">
        <f t="shared" si="52"/>
        <v>-8.5422392899894284</v>
      </c>
      <c r="BO44" s="31" t="e">
        <f>LN(#REF!)</f>
        <v>#REF!</v>
      </c>
      <c r="BP44" s="31" t="e">
        <f>LN(#REF!)</f>
        <v>#REF!</v>
      </c>
      <c r="BQ44" s="31">
        <f t="shared" si="53"/>
        <v>4.5575680458504451</v>
      </c>
      <c r="BR44" s="31">
        <f t="shared" si="32"/>
        <v>10.918899375278091</v>
      </c>
      <c r="BS44" s="31">
        <f t="shared" si="33"/>
        <v>11.388302664185245</v>
      </c>
      <c r="BT44" s="31">
        <f t="shared" si="54"/>
        <v>4.5790315283783967</v>
      </c>
      <c r="BU44" s="31">
        <f t="shared" si="34"/>
        <v>15.096617999468785</v>
      </c>
      <c r="BV44" s="67">
        <f t="shared" si="35"/>
        <v>4.5880435415287488</v>
      </c>
      <c r="BW44" s="93" t="e">
        <f t="shared" si="36"/>
        <v>#REF!</v>
      </c>
      <c r="BX44" s="93">
        <f t="shared" si="37"/>
        <v>9.367905542022763</v>
      </c>
      <c r="BY44" s="93">
        <f t="shared" si="38"/>
        <v>10.918899375278091</v>
      </c>
      <c r="BZ44" s="93">
        <f t="shared" si="39"/>
        <v>8.9895881063385534</v>
      </c>
      <c r="CA44" s="99" t="e">
        <f t="shared" si="40"/>
        <v>#REF!</v>
      </c>
      <c r="CB44" s="99">
        <f t="shared" si="40"/>
        <v>6.8079856203666882</v>
      </c>
    </row>
    <row r="45" spans="1:80">
      <c r="A45" s="23" t="s">
        <v>45</v>
      </c>
      <c r="B45" s="70">
        <v>2.88</v>
      </c>
      <c r="C45" s="114">
        <v>108.070401</v>
      </c>
      <c r="D45" s="114">
        <v>107.61063799999999</v>
      </c>
      <c r="G45" s="70">
        <v>1.24</v>
      </c>
      <c r="H45" s="70">
        <v>0.41</v>
      </c>
      <c r="I45" s="19">
        <v>1969966.8102500001</v>
      </c>
      <c r="J45" s="111">
        <v>54118</v>
      </c>
      <c r="K45" s="16">
        <v>98.36</v>
      </c>
      <c r="L45" s="16">
        <v>0.12</v>
      </c>
      <c r="M45" s="16">
        <v>1.44</v>
      </c>
      <c r="N45" s="16">
        <v>2466200</v>
      </c>
      <c r="O45" s="92">
        <f t="shared" si="3"/>
        <v>7999.7404998621405</v>
      </c>
      <c r="R45" s="83">
        <v>308285</v>
      </c>
      <c r="S45" s="24"/>
      <c r="T45" s="111">
        <v>92978.920425870005</v>
      </c>
      <c r="U45" s="81" t="e">
        <f>T45/#REF!*1000</f>
        <v>#REF!</v>
      </c>
      <c r="W45" s="81">
        <v>3635475</v>
      </c>
      <c r="X45" s="87">
        <f t="shared" si="4"/>
        <v>11792.57829605722</v>
      </c>
      <c r="Y45" s="70">
        <v>32073.8</v>
      </c>
      <c r="Z45" s="97">
        <f t="shared" si="5"/>
        <v>92372.543999999994</v>
      </c>
      <c r="AA45" s="97" t="e">
        <f>Z45/#REF!*1000</f>
        <v>#REF!</v>
      </c>
      <c r="AB45" s="97">
        <f t="shared" si="6"/>
        <v>930.99192623137731</v>
      </c>
      <c r="AC45" s="25">
        <f t="shared" si="7"/>
        <v>0.31</v>
      </c>
      <c r="AD45" s="25">
        <f t="shared" si="8"/>
        <v>0.03</v>
      </c>
      <c r="AE45" s="25">
        <f t="shared" si="9"/>
        <v>0.10249999999999999</v>
      </c>
      <c r="AF45" s="25">
        <f t="shared" si="10"/>
        <v>0.36</v>
      </c>
      <c r="AG45" s="25">
        <f t="shared" si="41"/>
        <v>134.05595206396978</v>
      </c>
      <c r="AH45" s="26">
        <f t="shared" si="11"/>
        <v>99.219489876696159</v>
      </c>
      <c r="AI45" s="25">
        <f t="shared" si="42"/>
        <v>317.8607114509586</v>
      </c>
      <c r="AJ45" s="26">
        <f t="shared" si="12"/>
        <v>96.916458886288908</v>
      </c>
      <c r="AK45" s="25">
        <f t="shared" si="43"/>
        <v>131.97465884659348</v>
      </c>
      <c r="AL45" s="26">
        <f t="shared" si="13"/>
        <v>98.862941360890872</v>
      </c>
      <c r="AM45" s="26">
        <f t="shared" si="44"/>
        <v>299.43353020788373</v>
      </c>
      <c r="AN45" s="26">
        <f t="shared" si="14"/>
        <v>95.551979666436949</v>
      </c>
      <c r="AO45" s="26">
        <f t="shared" si="15"/>
        <v>102.49110320284697</v>
      </c>
      <c r="AP45" s="29">
        <f t="shared" si="16"/>
        <v>2.8352863981512479</v>
      </c>
      <c r="AQ45" s="30">
        <f t="shared" si="17"/>
        <v>1.0089987182032911</v>
      </c>
      <c r="AR45" s="30">
        <f t="shared" si="18"/>
        <v>100.89987182032911</v>
      </c>
      <c r="AS45" s="30">
        <f t="shared" si="19"/>
        <v>0.99574570839243937</v>
      </c>
      <c r="AT45" s="30">
        <f t="shared" si="45"/>
        <v>-8.5582846934264136</v>
      </c>
      <c r="AU45" s="30">
        <f t="shared" si="20"/>
        <v>99.574570839243933</v>
      </c>
      <c r="AV45" s="30">
        <f t="shared" si="46"/>
        <v>-8.558284693426419</v>
      </c>
      <c r="AW45" s="30">
        <f t="shared" si="21"/>
        <v>3.8514708926825625</v>
      </c>
      <c r="AX45" s="30">
        <f t="shared" si="22"/>
        <v>15.40588357073025</v>
      </c>
      <c r="AY45" s="26">
        <f t="shared" si="23"/>
        <v>97.200866959857848</v>
      </c>
      <c r="AZ45" s="26">
        <f t="shared" si="24"/>
        <v>98.290958094720921</v>
      </c>
      <c r="BA45" s="31">
        <f t="shared" si="25"/>
        <v>4.5973344655242308</v>
      </c>
      <c r="BB45" s="31">
        <f t="shared" si="47"/>
        <v>0.10244750461874119</v>
      </c>
      <c r="BC45" s="31">
        <f t="shared" si="48"/>
        <v>0.40979001847496477</v>
      </c>
      <c r="BD45" s="31">
        <f t="shared" si="26"/>
        <v>4.5937344602269308</v>
      </c>
      <c r="BE45" s="31">
        <f t="shared" si="49"/>
        <v>0.3593535510130863</v>
      </c>
      <c r="BF45" s="31">
        <f t="shared" si="50"/>
        <v>1.4374142040523452</v>
      </c>
      <c r="BG45" s="31">
        <f t="shared" si="27"/>
        <v>4.6297759967902916</v>
      </c>
      <c r="BH45" s="32">
        <f t="shared" si="55"/>
        <v>1.0421429543528815</v>
      </c>
      <c r="BI45" s="31">
        <f t="shared" si="29"/>
        <v>8.9584710072270566E-3</v>
      </c>
      <c r="BJ45" s="31">
        <f t="shared" si="56"/>
        <v>4.6141286569953186</v>
      </c>
      <c r="BK45" s="31">
        <f t="shared" si="57"/>
        <v>-4.2633668544119797E-3</v>
      </c>
      <c r="BL45" s="31">
        <f t="shared" si="51"/>
        <v>-8.9468407856684635</v>
      </c>
      <c r="BM45" s="31">
        <f t="shared" si="58"/>
        <v>4.6009068191336793</v>
      </c>
      <c r="BN45" s="31">
        <f t="shared" si="52"/>
        <v>-8.9468407856684529</v>
      </c>
      <c r="BO45" s="31" t="e">
        <f>LN(#REF!)</f>
        <v>#REF!</v>
      </c>
      <c r="BP45" s="31" t="e">
        <f>LN(#REF!)</f>
        <v>#REF!</v>
      </c>
      <c r="BQ45" s="31">
        <f t="shared" si="53"/>
        <v>4.5767796307667172</v>
      </c>
      <c r="BR45" s="31">
        <f t="shared" si="32"/>
        <v>10.898922126686871</v>
      </c>
      <c r="BS45" s="31">
        <f t="shared" si="33"/>
        <v>11.440128084356241</v>
      </c>
      <c r="BT45" s="31">
        <f t="shared" si="54"/>
        <v>4.5886342173479919</v>
      </c>
      <c r="BU45" s="31">
        <f t="shared" si="34"/>
        <v>15.106250334415405</v>
      </c>
      <c r="BV45" s="67">
        <f t="shared" si="35"/>
        <v>4.5879320401627419</v>
      </c>
      <c r="BW45" s="93" t="e">
        <f t="shared" si="36"/>
        <v>#REF!</v>
      </c>
      <c r="BX45" s="93">
        <f t="shared" si="37"/>
        <v>9.3752256546154698</v>
      </c>
      <c r="BY45" s="93">
        <f t="shared" si="38"/>
        <v>10.898922126686871</v>
      </c>
      <c r="BZ45" s="93">
        <f t="shared" si="39"/>
        <v>8.9871643826186336</v>
      </c>
      <c r="CA45" s="99" t="e">
        <f t="shared" si="40"/>
        <v>#REF!</v>
      </c>
      <c r="CB45" s="99">
        <f t="shared" si="40"/>
        <v>6.8362506050927152</v>
      </c>
    </row>
    <row r="46" spans="1:80">
      <c r="A46" s="23" t="s">
        <v>46</v>
      </c>
      <c r="B46" s="70">
        <v>2.84</v>
      </c>
      <c r="C46" s="114">
        <v>112.2546698</v>
      </c>
      <c r="D46" s="114">
        <v>111.7552304</v>
      </c>
      <c r="G46" s="70">
        <v>1.23</v>
      </c>
      <c r="H46" s="70">
        <v>0.67</v>
      </c>
      <c r="I46" s="19">
        <v>1986703.1610000001</v>
      </c>
      <c r="J46" s="111">
        <v>55143</v>
      </c>
      <c r="K46" s="16">
        <v>98.78</v>
      </c>
      <c r="L46" s="16">
        <v>0.13</v>
      </c>
      <c r="M46" s="16">
        <v>2.36</v>
      </c>
      <c r="N46" s="16">
        <v>2479425</v>
      </c>
      <c r="O46" s="92">
        <f t="shared" si="3"/>
        <v>8026.6267400453216</v>
      </c>
      <c r="R46" s="83">
        <v>308900</v>
      </c>
      <c r="S46" s="24"/>
      <c r="T46" s="111">
        <v>87418.207066118397</v>
      </c>
      <c r="U46" s="81" t="e">
        <f>T46/#REF!*1000</f>
        <v>#REF!</v>
      </c>
      <c r="W46" s="81">
        <v>3651200</v>
      </c>
      <c r="X46" s="87">
        <f t="shared" si="4"/>
        <v>11820.006474587246</v>
      </c>
      <c r="Y46" s="70">
        <v>34169.199999999997</v>
      </c>
      <c r="Z46" s="97">
        <f t="shared" si="5"/>
        <v>97040.527999999991</v>
      </c>
      <c r="AA46" s="97" t="e">
        <f>Z46/#REF!*1000</f>
        <v>#REF!</v>
      </c>
      <c r="AB46" s="97">
        <f t="shared" si="6"/>
        <v>976.40349733760831</v>
      </c>
      <c r="AC46" s="25">
        <f t="shared" si="7"/>
        <v>0.3075</v>
      </c>
      <c r="AD46" s="25">
        <f t="shared" si="8"/>
        <v>3.2500000000000001E-2</v>
      </c>
      <c r="AE46" s="25">
        <f t="shared" si="9"/>
        <v>0.16750000000000001</v>
      </c>
      <c r="AF46" s="25">
        <f t="shared" si="10"/>
        <v>0.59</v>
      </c>
      <c r="AG46" s="25">
        <f t="shared" si="41"/>
        <v>134.28049578367694</v>
      </c>
      <c r="AH46" s="26">
        <f t="shared" si="11"/>
        <v>99.385682522239634</v>
      </c>
      <c r="AI46" s="25">
        <f t="shared" si="42"/>
        <v>319.99037821768002</v>
      </c>
      <c r="AJ46" s="26">
        <f t="shared" si="12"/>
        <v>97.565799160827055</v>
      </c>
      <c r="AK46" s="25">
        <f t="shared" si="43"/>
        <v>132.75330933378839</v>
      </c>
      <c r="AL46" s="26">
        <f t="shared" si="13"/>
        <v>99.446232714920129</v>
      </c>
      <c r="AM46" s="26">
        <f t="shared" si="44"/>
        <v>306.50016152078979</v>
      </c>
      <c r="AN46" s="26">
        <f t="shared" si="14"/>
        <v>97.807006386564865</v>
      </c>
      <c r="AO46" s="26">
        <f t="shared" si="15"/>
        <v>101.067615658363</v>
      </c>
      <c r="AP46" s="29">
        <f t="shared" si="16"/>
        <v>2.8077003760496191</v>
      </c>
      <c r="AQ46" s="30">
        <f t="shared" si="17"/>
        <v>0.9991816284874091</v>
      </c>
      <c r="AR46" s="30">
        <f t="shared" si="18"/>
        <v>99.918162848740906</v>
      </c>
      <c r="AS46" s="30">
        <f t="shared" si="19"/>
        <v>0.99555083631808072</v>
      </c>
      <c r="AT46" s="30">
        <f t="shared" si="45"/>
        <v>-1.9570465904718792E-2</v>
      </c>
      <c r="AU46" s="30">
        <f t="shared" si="20"/>
        <v>99.555083631808074</v>
      </c>
      <c r="AV46" s="30">
        <f t="shared" si="46"/>
        <v>-1.9570465904712998E-2</v>
      </c>
      <c r="AW46" s="30">
        <f t="shared" si="21"/>
        <v>-1.182533466460467</v>
      </c>
      <c r="AX46" s="30">
        <f t="shared" si="22"/>
        <v>-4.7301338658418679</v>
      </c>
      <c r="AY46" s="26">
        <f t="shared" si="23"/>
        <v>98.026661482983741</v>
      </c>
      <c r="AZ46" s="26">
        <f t="shared" si="24"/>
        <v>98.81804345714194</v>
      </c>
      <c r="BA46" s="31">
        <f t="shared" si="25"/>
        <v>4.5990080642762399</v>
      </c>
      <c r="BB46" s="31">
        <f t="shared" si="47"/>
        <v>0.167359875200912</v>
      </c>
      <c r="BC46" s="31">
        <f t="shared" si="48"/>
        <v>0.669439500803648</v>
      </c>
      <c r="BD46" s="31">
        <f t="shared" si="26"/>
        <v>4.5996171233850864</v>
      </c>
      <c r="BE46" s="31">
        <f t="shared" si="49"/>
        <v>0.58826631581556654</v>
      </c>
      <c r="BF46" s="31">
        <f t="shared" si="50"/>
        <v>2.3530652632622662</v>
      </c>
      <c r="BG46" s="31">
        <f t="shared" si="27"/>
        <v>4.6157897548155518</v>
      </c>
      <c r="BH46" s="32">
        <f t="shared" si="55"/>
        <v>1.0323657767842882</v>
      </c>
      <c r="BI46" s="31">
        <f t="shared" si="29"/>
        <v>-8.1870656136592899E-4</v>
      </c>
      <c r="BJ46" s="31">
        <f t="shared" si="56"/>
        <v>4.6043514794267253</v>
      </c>
      <c r="BK46" s="31">
        <f t="shared" si="57"/>
        <v>-4.4590906661148375E-3</v>
      </c>
      <c r="BL46" s="31">
        <f t="shared" si="51"/>
        <v>-1.9572381170285778E-2</v>
      </c>
      <c r="BM46" s="31">
        <f t="shared" si="58"/>
        <v>4.6007110953219765</v>
      </c>
      <c r="BN46" s="31">
        <f t="shared" si="52"/>
        <v>-1.9572381170274156E-2</v>
      </c>
      <c r="BO46" s="31" t="e">
        <f>LN(#REF!)</f>
        <v>#REF!</v>
      </c>
      <c r="BP46" s="31" t="e">
        <f>LN(#REF!)</f>
        <v>#REF!</v>
      </c>
      <c r="BQ46" s="31">
        <f t="shared" si="53"/>
        <v>4.5852394976188764</v>
      </c>
      <c r="BR46" s="31">
        <f t="shared" si="32"/>
        <v>10.917685090061873</v>
      </c>
      <c r="BS46" s="31">
        <f t="shared" si="33"/>
        <v>11.378458858782578</v>
      </c>
      <c r="BT46" s="31">
        <f t="shared" si="54"/>
        <v>4.5928951551124788</v>
      </c>
      <c r="BU46" s="31">
        <f t="shared" si="34"/>
        <v>15.110566438649894</v>
      </c>
      <c r="BV46" s="67">
        <f t="shared" si="35"/>
        <v>4.5932802141641416</v>
      </c>
      <c r="BW46" s="93" t="e">
        <f t="shared" si="36"/>
        <v>#REF!</v>
      </c>
      <c r="BX46" s="93">
        <f t="shared" si="37"/>
        <v>9.3775488387253585</v>
      </c>
      <c r="BY46" s="93">
        <f t="shared" si="38"/>
        <v>10.917685090061873</v>
      </c>
      <c r="BZ46" s="93">
        <f t="shared" si="39"/>
        <v>8.9905196364954314</v>
      </c>
      <c r="CA46" s="99" t="e">
        <f t="shared" si="40"/>
        <v>#REF!</v>
      </c>
      <c r="CB46" s="99">
        <f t="shared" si="40"/>
        <v>6.883875920382124</v>
      </c>
    </row>
    <row r="47" spans="1:80">
      <c r="A47" s="23" t="s">
        <v>47</v>
      </c>
      <c r="B47" s="70">
        <v>2.82</v>
      </c>
      <c r="C47" s="114">
        <v>114.0300033</v>
      </c>
      <c r="D47" s="114">
        <v>110.4336874</v>
      </c>
      <c r="G47" s="70">
        <v>1.62</v>
      </c>
      <c r="H47" s="70">
        <v>1.1399999999999999</v>
      </c>
      <c r="I47" s="19">
        <v>2010973.696</v>
      </c>
      <c r="J47" s="111">
        <v>59025</v>
      </c>
      <c r="K47" s="16">
        <v>99.74</v>
      </c>
      <c r="L47" s="16">
        <v>0.19</v>
      </c>
      <c r="M47" s="16">
        <v>1.76</v>
      </c>
      <c r="N47" s="16">
        <v>2499600</v>
      </c>
      <c r="O47" s="92">
        <f t="shared" si="3"/>
        <v>8077.374239393519</v>
      </c>
      <c r="R47" s="83">
        <v>309457</v>
      </c>
      <c r="S47" s="24"/>
      <c r="T47" s="111">
        <v>96887.261514041398</v>
      </c>
      <c r="U47" s="81" t="e">
        <f>T47/#REF!*1000</f>
        <v>#REF!</v>
      </c>
      <c r="W47" s="81">
        <v>3686475</v>
      </c>
      <c r="X47" s="87">
        <f t="shared" si="4"/>
        <v>11912.721315077701</v>
      </c>
      <c r="Y47" s="70">
        <v>34125.199999999997</v>
      </c>
      <c r="Z47" s="97">
        <f t="shared" si="5"/>
        <v>96233.063999999984</v>
      </c>
      <c r="AA47" s="97" t="e">
        <f>Z47/#REF!*1000</f>
        <v>#REF!</v>
      </c>
      <c r="AB47" s="97">
        <f t="shared" si="6"/>
        <v>965.52719429993419</v>
      </c>
      <c r="AC47" s="25">
        <f t="shared" si="7"/>
        <v>0.40500000000000003</v>
      </c>
      <c r="AD47" s="25">
        <f t="shared" si="8"/>
        <v>4.7500000000000001E-2</v>
      </c>
      <c r="AE47" s="25">
        <f t="shared" si="9"/>
        <v>0.28499999999999998</v>
      </c>
      <c r="AF47" s="25">
        <f t="shared" si="10"/>
        <v>0.44</v>
      </c>
      <c r="AG47" s="25">
        <f t="shared" si="41"/>
        <v>134.66319519666041</v>
      </c>
      <c r="AH47" s="26">
        <f t="shared" si="11"/>
        <v>99.668931717428009</v>
      </c>
      <c r="AI47" s="25">
        <f t="shared" si="42"/>
        <v>323.6382685293616</v>
      </c>
      <c r="AJ47" s="26">
        <f t="shared" si="12"/>
        <v>98.678049271260491</v>
      </c>
      <c r="AK47" s="25">
        <f t="shared" si="43"/>
        <v>133.33742389485707</v>
      </c>
      <c r="AL47" s="26">
        <f t="shared" si="13"/>
        <v>99.883796138865776</v>
      </c>
      <c r="AM47" s="26">
        <f t="shared" si="44"/>
        <v>311.89456436355573</v>
      </c>
      <c r="AN47" s="26">
        <f t="shared" si="14"/>
        <v>99.528409698968417</v>
      </c>
      <c r="AO47" s="26">
        <f t="shared" si="15"/>
        <v>100.35587188612101</v>
      </c>
      <c r="AP47" s="29">
        <f t="shared" si="16"/>
        <v>2.7922368456679973</v>
      </c>
      <c r="AQ47" s="30">
        <f t="shared" si="17"/>
        <v>0.99367859276441217</v>
      </c>
      <c r="AR47" s="30">
        <f t="shared" si="18"/>
        <v>99.367859276441209</v>
      </c>
      <c r="AS47" s="30">
        <f t="shared" si="19"/>
        <v>0.96846166977178361</v>
      </c>
      <c r="AT47" s="30">
        <f t="shared" si="45"/>
        <v>-2.7210229310321292</v>
      </c>
      <c r="AU47" s="30">
        <f t="shared" si="20"/>
        <v>96.846166977178356</v>
      </c>
      <c r="AV47" s="30">
        <f t="shared" si="46"/>
        <v>-2.7210229310321354</v>
      </c>
      <c r="AW47" s="30">
        <f t="shared" si="21"/>
        <v>1.676927071439982</v>
      </c>
      <c r="AX47" s="30">
        <f t="shared" si="22"/>
        <v>6.7077082857599279</v>
      </c>
      <c r="AY47" s="26">
        <f t="shared" si="23"/>
        <v>99.224203000589412</v>
      </c>
      <c r="AZ47" s="26">
        <f t="shared" si="24"/>
        <v>99.622122639511971</v>
      </c>
      <c r="BA47" s="31">
        <f t="shared" si="25"/>
        <v>4.601854010726159</v>
      </c>
      <c r="BB47" s="31">
        <f t="shared" si="47"/>
        <v>0.28459464499190901</v>
      </c>
      <c r="BC47" s="31">
        <f t="shared" si="48"/>
        <v>1.138378579967636</v>
      </c>
      <c r="BD47" s="31">
        <f t="shared" si="26"/>
        <v>4.604007471686379</v>
      </c>
      <c r="BE47" s="31">
        <f t="shared" si="49"/>
        <v>0.43903483012925903</v>
      </c>
      <c r="BF47" s="31">
        <f t="shared" si="50"/>
        <v>1.7561393205170361</v>
      </c>
      <c r="BG47" s="31">
        <f t="shared" si="27"/>
        <v>4.6087225875924593</v>
      </c>
      <c r="BH47" s="32">
        <f t="shared" si="55"/>
        <v>1.02684301141257</v>
      </c>
      <c r="BI47" s="31">
        <f t="shared" si="29"/>
        <v>-6.3414719330841529E-3</v>
      </c>
      <c r="BJ47" s="31">
        <f t="shared" si="56"/>
        <v>4.5988287140550073</v>
      </c>
      <c r="BK47" s="31">
        <f t="shared" si="57"/>
        <v>-3.2046373818857492E-2</v>
      </c>
      <c r="BL47" s="31">
        <f t="shared" si="51"/>
        <v>-2.7587283152742654</v>
      </c>
      <c r="BM47" s="31">
        <f t="shared" si="58"/>
        <v>4.5731238121692339</v>
      </c>
      <c r="BN47" s="31">
        <f t="shared" si="52"/>
        <v>-2.7587283152742614</v>
      </c>
      <c r="BO47" s="31" t="e">
        <f>LN(#REF!)</f>
        <v>#REF!</v>
      </c>
      <c r="BP47" s="31" t="e">
        <f>LN(#REF!)</f>
        <v>#REF!</v>
      </c>
      <c r="BQ47" s="31">
        <f t="shared" si="53"/>
        <v>4.5973819663928737</v>
      </c>
      <c r="BR47" s="31">
        <f t="shared" si="32"/>
        <v>10.985716361953713</v>
      </c>
      <c r="BS47" s="31">
        <f t="shared" si="33"/>
        <v>11.481303329113807</v>
      </c>
      <c r="BT47" s="31">
        <f t="shared" si="54"/>
        <v>4.6025668001179767</v>
      </c>
      <c r="BU47" s="31">
        <f t="shared" si="34"/>
        <v>15.120181274888781</v>
      </c>
      <c r="BV47" s="67">
        <f t="shared" si="35"/>
        <v>4.6013842547812382</v>
      </c>
      <c r="BW47" s="93" t="e">
        <f t="shared" si="36"/>
        <v>#REF!</v>
      </c>
      <c r="BX47" s="93">
        <f t="shared" si="37"/>
        <v>9.3853621261804552</v>
      </c>
      <c r="BY47" s="93">
        <f t="shared" si="38"/>
        <v>10.985716361953713</v>
      </c>
      <c r="BZ47" s="93">
        <f t="shared" si="39"/>
        <v>8.9968221283287377</v>
      </c>
      <c r="CA47" s="99" t="e">
        <f t="shared" si="40"/>
        <v>#REF!</v>
      </c>
      <c r="CB47" s="99">
        <f t="shared" si="40"/>
        <v>6.8726742674998107</v>
      </c>
    </row>
    <row r="48" spans="1:80">
      <c r="A48" s="23" t="s">
        <v>48</v>
      </c>
      <c r="B48" s="70">
        <v>2.78</v>
      </c>
      <c r="C48" s="114">
        <v>120.7520061</v>
      </c>
      <c r="D48" s="114">
        <v>112.28557979999999</v>
      </c>
      <c r="G48" s="70">
        <v>2.74</v>
      </c>
      <c r="H48" s="70">
        <v>2.16</v>
      </c>
      <c r="I48" s="19">
        <v>2032935.1255000001</v>
      </c>
      <c r="J48" s="111">
        <v>60848</v>
      </c>
      <c r="K48" s="16">
        <v>100.41</v>
      </c>
      <c r="L48" s="16">
        <v>0.18</v>
      </c>
      <c r="M48" s="16">
        <v>1.17</v>
      </c>
      <c r="N48" s="16">
        <v>2515775</v>
      </c>
      <c r="O48" s="92">
        <f t="shared" si="3"/>
        <v>8113.6496305637174</v>
      </c>
      <c r="R48" s="83">
        <v>310067</v>
      </c>
      <c r="S48" s="24"/>
      <c r="T48" s="111">
        <v>96918.823207164896</v>
      </c>
      <c r="U48" s="81" t="e">
        <f>T48/#REF!*1000</f>
        <v>#REF!</v>
      </c>
      <c r="W48" s="81">
        <v>3711375</v>
      </c>
      <c r="X48" s="87">
        <f t="shared" si="4"/>
        <v>11969.590443355792</v>
      </c>
      <c r="Y48" s="70">
        <v>41154.300000000003</v>
      </c>
      <c r="Z48" s="97">
        <f t="shared" si="5"/>
        <v>114408.954</v>
      </c>
      <c r="AA48" s="97" t="e">
        <f>Z48/#REF!*1000</f>
        <v>#REF!</v>
      </c>
      <c r="AB48" s="97">
        <f t="shared" si="6"/>
        <v>1141.7245267320263</v>
      </c>
      <c r="AC48" s="25">
        <f t="shared" si="7"/>
        <v>0.68500000000000005</v>
      </c>
      <c r="AD48" s="25">
        <f t="shared" si="8"/>
        <v>4.4999999999999998E-2</v>
      </c>
      <c r="AE48" s="25">
        <f t="shared" si="9"/>
        <v>0.54</v>
      </c>
      <c r="AF48" s="25">
        <f t="shared" si="10"/>
        <v>0.29249999999999998</v>
      </c>
      <c r="AG48" s="25">
        <f t="shared" si="41"/>
        <v>135.39037645072239</v>
      </c>
      <c r="AH48" s="26">
        <f t="shared" si="11"/>
        <v>100.20714394870214</v>
      </c>
      <c r="AI48" s="25">
        <f t="shared" si="42"/>
        <v>330.62885512959582</v>
      </c>
      <c r="AJ48" s="26">
        <f t="shared" si="12"/>
        <v>100.80949513551971</v>
      </c>
      <c r="AK48" s="25">
        <f t="shared" si="43"/>
        <v>133.72743585974953</v>
      </c>
      <c r="AL48" s="26">
        <f t="shared" si="13"/>
        <v>100.17595624257196</v>
      </c>
      <c r="AM48" s="26">
        <f t="shared" si="44"/>
        <v>315.54373076660937</v>
      </c>
      <c r="AN48" s="26">
        <f t="shared" si="14"/>
        <v>100.69289209244636</v>
      </c>
      <c r="AO48" s="26">
        <f t="shared" si="15"/>
        <v>98.932384341637018</v>
      </c>
      <c r="AP48" s="29">
        <f t="shared" si="16"/>
        <v>2.7458544797341102</v>
      </c>
      <c r="AQ48" s="30">
        <f t="shared" si="17"/>
        <v>0.97717241271676536</v>
      </c>
      <c r="AR48" s="30">
        <f t="shared" si="18"/>
        <v>97.717241271676556</v>
      </c>
      <c r="AS48" s="30">
        <f t="shared" si="19"/>
        <v>0.9298858331762323</v>
      </c>
      <c r="AT48" s="30">
        <f t="shared" si="45"/>
        <v>-3.9832073689237113</v>
      </c>
      <c r="AU48" s="30">
        <f t="shared" si="20"/>
        <v>92.988583317623224</v>
      </c>
      <c r="AV48" s="30">
        <f t="shared" si="46"/>
        <v>-3.9832073689237135</v>
      </c>
      <c r="AW48" s="30">
        <f t="shared" si="21"/>
        <v>5.420196084697948</v>
      </c>
      <c r="AX48" s="30">
        <f t="shared" si="22"/>
        <v>21.680784338791792</v>
      </c>
      <c r="AY48" s="26">
        <f t="shared" si="23"/>
        <v>100.30781008268382</v>
      </c>
      <c r="AZ48" s="26">
        <f t="shared" si="24"/>
        <v>100.26678091831423</v>
      </c>
      <c r="BA48" s="31">
        <f t="shared" si="25"/>
        <v>4.6072394830024965</v>
      </c>
      <c r="BB48" s="31">
        <f t="shared" si="47"/>
        <v>0.53854722763375662</v>
      </c>
      <c r="BC48" s="31">
        <f t="shared" si="48"/>
        <v>2.1541889105350265</v>
      </c>
      <c r="BD48" s="31">
        <f t="shared" si="26"/>
        <v>4.6069282021973565</v>
      </c>
      <c r="BE48" s="31">
        <f t="shared" si="49"/>
        <v>0.29207305109775206</v>
      </c>
      <c r="BF48" s="31">
        <f t="shared" si="50"/>
        <v>1.1682922043910082</v>
      </c>
      <c r="BG48" s="31">
        <f t="shared" si="27"/>
        <v>4.5944366303449824</v>
      </c>
      <c r="BH48" s="32">
        <f t="shared" si="55"/>
        <v>1.010092312399733</v>
      </c>
      <c r="BI48" s="31">
        <f t="shared" si="29"/>
        <v>-2.3092170945921236E-2</v>
      </c>
      <c r="BJ48" s="31">
        <f t="shared" si="56"/>
        <v>4.5820780150421703</v>
      </c>
      <c r="BK48" s="31">
        <f t="shared" si="57"/>
        <v>-7.2693460396020759E-2</v>
      </c>
      <c r="BL48" s="31">
        <f t="shared" si="51"/>
        <v>-4.0647086577163272</v>
      </c>
      <c r="BM48" s="31">
        <f t="shared" si="58"/>
        <v>4.5324767255920708</v>
      </c>
      <c r="BN48" s="31">
        <f t="shared" si="52"/>
        <v>-4.0647086577163094</v>
      </c>
      <c r="BO48" s="31" t="e">
        <f>LN(#REF!)</f>
        <v>#REF!</v>
      </c>
      <c r="BP48" s="31" t="e">
        <f>LN(#REF!)</f>
        <v>#REF!</v>
      </c>
      <c r="BQ48" s="31">
        <f t="shared" si="53"/>
        <v>4.6082435591615578</v>
      </c>
      <c r="BR48" s="31">
        <f t="shared" si="32"/>
        <v>11.01613423016804</v>
      </c>
      <c r="BS48" s="31">
        <f t="shared" si="33"/>
        <v>11.481629032957914</v>
      </c>
      <c r="BT48" s="31">
        <f t="shared" si="54"/>
        <v>4.6092618038913447</v>
      </c>
      <c r="BU48" s="31">
        <f t="shared" si="34"/>
        <v>15.126912985867103</v>
      </c>
      <c r="BV48" s="67">
        <f t="shared" si="35"/>
        <v>4.6078344428847942</v>
      </c>
      <c r="BW48" s="93" t="e">
        <f t="shared" si="36"/>
        <v>#REF!</v>
      </c>
      <c r="BX48" s="93">
        <f t="shared" si="37"/>
        <v>9.3901245827081663</v>
      </c>
      <c r="BY48" s="93">
        <f t="shared" si="38"/>
        <v>11.01613423016804</v>
      </c>
      <c r="BZ48" s="93">
        <f t="shared" si="39"/>
        <v>9.0013030619816838</v>
      </c>
      <c r="CA48" s="99" t="e">
        <f t="shared" si="40"/>
        <v>#REF!</v>
      </c>
      <c r="CB48" s="99">
        <f t="shared" si="40"/>
        <v>7.0402951410932308</v>
      </c>
    </row>
    <row r="49" spans="1:80">
      <c r="A49" s="23" t="s">
        <v>49</v>
      </c>
      <c r="B49" s="70">
        <v>2.8</v>
      </c>
      <c r="C49" s="114">
        <v>130.95475719999999</v>
      </c>
      <c r="D49" s="114">
        <v>118.37167839999999</v>
      </c>
      <c r="G49" s="70">
        <v>2.97</v>
      </c>
      <c r="H49" s="70">
        <v>2.12</v>
      </c>
      <c r="I49" s="19">
        <v>2076175.0117500001</v>
      </c>
      <c r="J49" s="111">
        <v>59015</v>
      </c>
      <c r="K49" s="16">
        <v>101.05</v>
      </c>
      <c r="L49" s="16">
        <v>0.18</v>
      </c>
      <c r="M49" s="16">
        <v>1.27</v>
      </c>
      <c r="N49" s="16">
        <v>2541525</v>
      </c>
      <c r="O49" s="92">
        <f t="shared" si="3"/>
        <v>8180.523368095789</v>
      </c>
      <c r="R49" s="83">
        <v>310680</v>
      </c>
      <c r="S49" s="24"/>
      <c r="T49" s="111">
        <v>101155.707814191</v>
      </c>
      <c r="U49" s="81" t="e">
        <f>T49/#REF!*1000</f>
        <v>#REF!</v>
      </c>
      <c r="W49" s="81">
        <v>3734750</v>
      </c>
      <c r="X49" s="87">
        <f t="shared" si="4"/>
        <v>12021.21153598558</v>
      </c>
      <c r="Y49" s="70">
        <v>42708</v>
      </c>
      <c r="Z49" s="97">
        <f t="shared" si="5"/>
        <v>119582.39999999999</v>
      </c>
      <c r="AA49" s="97" t="e">
        <f>Z49/#REF!*1000</f>
        <v>#REF!</v>
      </c>
      <c r="AB49" s="97">
        <f t="shared" si="6"/>
        <v>1187.0606221578328</v>
      </c>
      <c r="AC49" s="25">
        <f t="shared" si="7"/>
        <v>0.74250000000000005</v>
      </c>
      <c r="AD49" s="25">
        <f t="shared" si="8"/>
        <v>4.4999999999999998E-2</v>
      </c>
      <c r="AE49" s="25">
        <f t="shared" si="9"/>
        <v>0.53</v>
      </c>
      <c r="AF49" s="25">
        <f t="shared" si="10"/>
        <v>0.3175</v>
      </c>
      <c r="AG49" s="25">
        <f t="shared" si="41"/>
        <v>136.10794544591121</v>
      </c>
      <c r="AH49" s="26">
        <f t="shared" si="11"/>
        <v>100.73824181163025</v>
      </c>
      <c r="AI49" s="25">
        <f t="shared" si="42"/>
        <v>337.63818685834326</v>
      </c>
      <c r="AJ49" s="26">
        <f t="shared" si="12"/>
        <v>102.94665643239273</v>
      </c>
      <c r="AK49" s="25">
        <f t="shared" si="43"/>
        <v>134.15202046860423</v>
      </c>
      <c r="AL49" s="26">
        <f t="shared" si="13"/>
        <v>100.49401490364214</v>
      </c>
      <c r="AM49" s="26">
        <f t="shared" si="44"/>
        <v>319.55113614734529</v>
      </c>
      <c r="AN49" s="26">
        <f t="shared" si="14"/>
        <v>101.97169182202042</v>
      </c>
      <c r="AO49" s="26">
        <f t="shared" si="15"/>
        <v>99.64412811387902</v>
      </c>
      <c r="AP49" s="29">
        <f t="shared" si="16"/>
        <v>2.7597628932057026</v>
      </c>
      <c r="AQ49" s="30">
        <f t="shared" si="17"/>
        <v>0.98212202605185162</v>
      </c>
      <c r="AR49" s="30">
        <f t="shared" si="18"/>
        <v>98.212202605185155</v>
      </c>
      <c r="AS49" s="30">
        <f t="shared" si="19"/>
        <v>0.90391277820642624</v>
      </c>
      <c r="AT49" s="30">
        <f t="shared" si="45"/>
        <v>-2.7931444961462963</v>
      </c>
      <c r="AU49" s="30">
        <f t="shared" si="20"/>
        <v>90.391277820642628</v>
      </c>
      <c r="AV49" s="30">
        <f t="shared" si="46"/>
        <v>-2.7931444961462848</v>
      </c>
      <c r="AW49" s="30">
        <f t="shared" si="21"/>
        <v>4.508310156730877</v>
      </c>
      <c r="AX49" s="30">
        <f t="shared" si="22"/>
        <v>18.033240626923508</v>
      </c>
      <c r="AY49" s="26">
        <f t="shared" si="23"/>
        <v>102.44132543374307</v>
      </c>
      <c r="AZ49" s="26">
        <f t="shared" si="24"/>
        <v>101.29305298503186</v>
      </c>
      <c r="BA49" s="31">
        <f t="shared" si="25"/>
        <v>4.6125254874317339</v>
      </c>
      <c r="BB49" s="31">
        <f t="shared" si="47"/>
        <v>0.52860044292373232</v>
      </c>
      <c r="BC49" s="31">
        <f t="shared" si="48"/>
        <v>2.1144017716949293</v>
      </c>
      <c r="BD49" s="31">
        <f t="shared" si="26"/>
        <v>4.6100981725281773</v>
      </c>
      <c r="BE49" s="31">
        <f t="shared" si="49"/>
        <v>0.31699703308207816</v>
      </c>
      <c r="BF49" s="31">
        <f t="shared" si="50"/>
        <v>1.2679881323283126</v>
      </c>
      <c r="BG49" s="31">
        <f t="shared" si="27"/>
        <v>4.6016051198235957</v>
      </c>
      <c r="BH49" s="32">
        <f t="shared" si="55"/>
        <v>1.0151447677799295</v>
      </c>
      <c r="BI49" s="31">
        <f t="shared" si="29"/>
        <v>-1.8039715565724829E-2</v>
      </c>
      <c r="BJ49" s="31">
        <f t="shared" si="56"/>
        <v>4.5871304704223661</v>
      </c>
      <c r="BK49" s="31">
        <f t="shared" si="57"/>
        <v>-0.10102240752979533</v>
      </c>
      <c r="BL49" s="31">
        <f t="shared" si="51"/>
        <v>-2.8328947133774567</v>
      </c>
      <c r="BM49" s="31">
        <f t="shared" si="58"/>
        <v>4.5041477784582957</v>
      </c>
      <c r="BN49" s="31">
        <f t="shared" si="52"/>
        <v>-2.8328947133775095</v>
      </c>
      <c r="BO49" s="31" t="e">
        <f>LN(#REF!)</f>
        <v>#REF!</v>
      </c>
      <c r="BP49" s="31" t="e">
        <f>LN(#REF!)</f>
        <v>#REF!</v>
      </c>
      <c r="BQ49" s="31">
        <f t="shared" si="53"/>
        <v>4.6292901998823641</v>
      </c>
      <c r="BR49" s="31">
        <f t="shared" si="32"/>
        <v>10.985546927863169</v>
      </c>
      <c r="BS49" s="31">
        <f t="shared" si="33"/>
        <v>11.524416270209864</v>
      </c>
      <c r="BT49" s="31">
        <f t="shared" si="54"/>
        <v>4.61561544384963</v>
      </c>
      <c r="BU49" s="31">
        <f t="shared" si="34"/>
        <v>15.133191439904564</v>
      </c>
      <c r="BV49" s="67">
        <f t="shared" si="35"/>
        <v>4.6180178302754928</v>
      </c>
      <c r="BW49" s="93" t="e">
        <f t="shared" si="36"/>
        <v>#REF!</v>
      </c>
      <c r="BX49" s="93">
        <f t="shared" si="37"/>
        <v>9.3944279963531176</v>
      </c>
      <c r="BY49" s="93">
        <f t="shared" si="38"/>
        <v>10.985546927863169</v>
      </c>
      <c r="BZ49" s="93">
        <f t="shared" si="39"/>
        <v>9.009511408979872</v>
      </c>
      <c r="CA49" s="99" t="e">
        <f t="shared" si="40"/>
        <v>#REF!</v>
      </c>
      <c r="CB49" s="99">
        <f t="shared" si="40"/>
        <v>7.079235465047617</v>
      </c>
    </row>
    <row r="50" spans="1:80">
      <c r="A50" s="23" t="s">
        <v>50</v>
      </c>
      <c r="B50" s="70">
        <v>2.8</v>
      </c>
      <c r="C50" s="114">
        <v>142.34188030000001</v>
      </c>
      <c r="D50" s="114">
        <v>123.7082408</v>
      </c>
      <c r="G50" s="70">
        <v>3.67</v>
      </c>
      <c r="H50" s="70">
        <v>2.35</v>
      </c>
      <c r="I50" s="19">
        <v>2068384.6722500001</v>
      </c>
      <c r="J50" s="111">
        <v>59634</v>
      </c>
      <c r="K50" s="16">
        <v>100.66</v>
      </c>
      <c r="L50" s="16">
        <v>0.15</v>
      </c>
      <c r="M50" s="16">
        <v>2.14</v>
      </c>
      <c r="N50" s="16">
        <v>2554275</v>
      </c>
      <c r="O50" s="92">
        <f t="shared" si="3"/>
        <v>8208.0619298115962</v>
      </c>
      <c r="R50" s="83">
        <v>311191</v>
      </c>
      <c r="S50" s="24"/>
      <c r="T50" s="111">
        <v>94996.282066379106</v>
      </c>
      <c r="U50" s="81" t="e">
        <f>T50/#REF!*1000</f>
        <v>#REF!</v>
      </c>
      <c r="W50" s="81">
        <v>3720325</v>
      </c>
      <c r="X50" s="87">
        <f t="shared" si="4"/>
        <v>11955.11759658859</v>
      </c>
      <c r="Y50" s="70">
        <v>44728.5</v>
      </c>
      <c r="Z50" s="97">
        <f t="shared" si="5"/>
        <v>125239.79999999999</v>
      </c>
      <c r="AA50" s="97" t="e">
        <f>Z50/#REF!*1000</f>
        <v>#REF!</v>
      </c>
      <c r="AB50" s="97">
        <f t="shared" si="6"/>
        <v>1235.9587721421701</v>
      </c>
      <c r="AC50" s="25">
        <f t="shared" si="7"/>
        <v>0.91749999999999998</v>
      </c>
      <c r="AD50" s="25">
        <f t="shared" si="8"/>
        <v>3.7499999999999999E-2</v>
      </c>
      <c r="AE50" s="25">
        <f t="shared" si="9"/>
        <v>0.58750000000000002</v>
      </c>
      <c r="AF50" s="25">
        <f t="shared" si="10"/>
        <v>0.53500000000000003</v>
      </c>
      <c r="AG50" s="25">
        <f t="shared" si="41"/>
        <v>136.90757962540596</v>
      </c>
      <c r="AH50" s="26">
        <f t="shared" si="11"/>
        <v>101.33007898227359</v>
      </c>
      <c r="AI50" s="25">
        <f t="shared" si="42"/>
        <v>345.57268424951434</v>
      </c>
      <c r="AJ50" s="26">
        <f t="shared" si="12"/>
        <v>105.36590285855398</v>
      </c>
      <c r="AK50" s="25">
        <f t="shared" si="43"/>
        <v>134.86973377811125</v>
      </c>
      <c r="AL50" s="26">
        <f t="shared" si="13"/>
        <v>101.0316578833766</v>
      </c>
      <c r="AM50" s="26">
        <f t="shared" si="44"/>
        <v>326.38953046089853</v>
      </c>
      <c r="AN50" s="26">
        <f t="shared" si="14"/>
        <v>104.15388602701168</v>
      </c>
      <c r="AO50" s="26">
        <f t="shared" si="15"/>
        <v>99.64412811387902</v>
      </c>
      <c r="AP50" s="29">
        <f t="shared" si="16"/>
        <v>2.7583224801136845</v>
      </c>
      <c r="AQ50" s="30">
        <f t="shared" si="17"/>
        <v>0.98160942352800162</v>
      </c>
      <c r="AR50" s="30">
        <f t="shared" si="18"/>
        <v>98.160942352800177</v>
      </c>
      <c r="AS50" s="30">
        <f t="shared" si="19"/>
        <v>0.86909236086577102</v>
      </c>
      <c r="AT50" s="30">
        <f t="shared" si="45"/>
        <v>-3.8521877530868687</v>
      </c>
      <c r="AU50" s="30">
        <f t="shared" si="20"/>
        <v>86.909236086577096</v>
      </c>
      <c r="AV50" s="30">
        <f t="shared" si="46"/>
        <v>-3.8521877530868798</v>
      </c>
      <c r="AW50" s="30">
        <f t="shared" si="21"/>
        <v>4.7364167998095175</v>
      </c>
      <c r="AX50" s="30">
        <f t="shared" si="22"/>
        <v>18.94566719923807</v>
      </c>
      <c r="AY50" s="26">
        <f t="shared" si="23"/>
        <v>102.05693938755607</v>
      </c>
      <c r="AZ50" s="26">
        <f t="shared" si="24"/>
        <v>101.80120711515421</v>
      </c>
      <c r="BA50" s="31">
        <f t="shared" si="25"/>
        <v>4.6183832969158942</v>
      </c>
      <c r="BB50" s="31">
        <f t="shared" si="47"/>
        <v>0.58578094841603701</v>
      </c>
      <c r="BC50" s="31">
        <f t="shared" si="48"/>
        <v>2.343123793664148</v>
      </c>
      <c r="BD50" s="31">
        <f t="shared" si="26"/>
        <v>4.6154339121176964</v>
      </c>
      <c r="BE50" s="31">
        <f t="shared" si="49"/>
        <v>0.53357395895190507</v>
      </c>
      <c r="BF50" s="31">
        <f t="shared" si="50"/>
        <v>2.1342958358076203</v>
      </c>
      <c r="BG50" s="31">
        <f t="shared" si="27"/>
        <v>4.6016051198235957</v>
      </c>
      <c r="BH50" s="32">
        <f t="shared" si="55"/>
        <v>1.0146226978852884</v>
      </c>
      <c r="BI50" s="31">
        <f t="shared" si="29"/>
        <v>-1.856178546036592E-2</v>
      </c>
      <c r="BJ50" s="31">
        <f t="shared" si="56"/>
        <v>4.5866084005277257</v>
      </c>
      <c r="BK50" s="31">
        <f t="shared" si="57"/>
        <v>-0.14030587528420885</v>
      </c>
      <c r="BL50" s="31">
        <f t="shared" si="51"/>
        <v>-3.9283467754413519</v>
      </c>
      <c r="BM50" s="31">
        <f t="shared" si="58"/>
        <v>4.4648643107038826</v>
      </c>
      <c r="BN50" s="31">
        <f t="shared" si="52"/>
        <v>-3.9283467754413159</v>
      </c>
      <c r="BO50" s="31" t="e">
        <f>LN(#REF!)</f>
        <v>#REF!</v>
      </c>
      <c r="BP50" s="31" t="e">
        <f>LN(#REF!)</f>
        <v>#REF!</v>
      </c>
      <c r="BQ50" s="31">
        <f t="shared" si="53"/>
        <v>4.6255308868220277</v>
      </c>
      <c r="BR50" s="31">
        <f t="shared" si="32"/>
        <v>10.995981160196061</v>
      </c>
      <c r="BS50" s="31">
        <f t="shared" si="33"/>
        <v>11.461593033673461</v>
      </c>
      <c r="BT50" s="31">
        <f t="shared" si="54"/>
        <v>4.611748501348214</v>
      </c>
      <c r="BU50" s="31">
        <f t="shared" si="34"/>
        <v>15.129321588024576</v>
      </c>
      <c r="BV50" s="67">
        <f t="shared" si="35"/>
        <v>4.623021961758834</v>
      </c>
      <c r="BW50" s="93" t="e">
        <f t="shared" si="36"/>
        <v>#REF!</v>
      </c>
      <c r="BX50" s="93">
        <f t="shared" si="37"/>
        <v>9.3889147164470224</v>
      </c>
      <c r="BY50" s="93">
        <f t="shared" si="38"/>
        <v>10.995981160196061</v>
      </c>
      <c r="BZ50" s="93">
        <f t="shared" si="39"/>
        <v>9.0128721124371065</v>
      </c>
      <c r="CA50" s="99" t="e">
        <f t="shared" si="40"/>
        <v>#REF!</v>
      </c>
      <c r="CB50" s="99">
        <f t="shared" si="40"/>
        <v>7.1196022815892857</v>
      </c>
    </row>
    <row r="51" spans="1:80">
      <c r="A51" s="23" t="s">
        <v>51</v>
      </c>
      <c r="B51" s="70">
        <v>2.74</v>
      </c>
      <c r="C51" s="114">
        <v>145.01061999999999</v>
      </c>
      <c r="D51" s="114">
        <v>129.56757870000001</v>
      </c>
      <c r="G51" s="70">
        <v>4.2699999999999996</v>
      </c>
      <c r="H51" s="70">
        <v>3.11</v>
      </c>
      <c r="I51" s="19">
        <v>2108723.4550000001</v>
      </c>
      <c r="J51" s="111">
        <v>63479</v>
      </c>
      <c r="K51" s="16">
        <v>101.39</v>
      </c>
      <c r="L51" s="16">
        <v>0.09</v>
      </c>
      <c r="M51" s="16">
        <v>3.43</v>
      </c>
      <c r="N51" s="16">
        <v>2559425</v>
      </c>
      <c r="O51" s="92">
        <f t="shared" si="3"/>
        <v>8210.9698820691174</v>
      </c>
      <c r="R51" s="83">
        <v>311708</v>
      </c>
      <c r="S51" s="24"/>
      <c r="T51" s="111">
        <v>102176.041850792</v>
      </c>
      <c r="U51" s="81" t="e">
        <f>T51/#REF!*1000</f>
        <v>#REF!</v>
      </c>
      <c r="W51" s="81">
        <v>3747400</v>
      </c>
      <c r="X51" s="87">
        <f t="shared" si="4"/>
        <v>12022.148934258987</v>
      </c>
      <c r="Y51" s="70">
        <v>45673.4</v>
      </c>
      <c r="Z51" s="97">
        <f t="shared" si="5"/>
        <v>125145.11600000001</v>
      </c>
      <c r="AA51" s="97" t="e">
        <f>Z51/#REF!*1000</f>
        <v>#REF!</v>
      </c>
      <c r="AB51" s="97">
        <f t="shared" si="6"/>
        <v>1225.496128157881</v>
      </c>
      <c r="AC51" s="25">
        <f t="shared" si="7"/>
        <v>1.0674999999999999</v>
      </c>
      <c r="AD51" s="25">
        <f t="shared" si="8"/>
        <v>2.2499999999999999E-2</v>
      </c>
      <c r="AE51" s="25">
        <f t="shared" si="9"/>
        <v>0.77749999999999997</v>
      </c>
      <c r="AF51" s="25">
        <f t="shared" si="10"/>
        <v>0.85750000000000004</v>
      </c>
      <c r="AG51" s="25">
        <f t="shared" si="41"/>
        <v>137.97203605699349</v>
      </c>
      <c r="AH51" s="26">
        <f t="shared" si="11"/>
        <v>102.11792034636076</v>
      </c>
      <c r="AI51" s="25">
        <f t="shared" si="42"/>
        <v>356.31999472967419</v>
      </c>
      <c r="AJ51" s="26">
        <f t="shared" si="12"/>
        <v>108.642782437455</v>
      </c>
      <c r="AK51" s="25">
        <f t="shared" si="43"/>
        <v>136.02624174525855</v>
      </c>
      <c r="AL51" s="26">
        <f t="shared" si="13"/>
        <v>101.89800434972656</v>
      </c>
      <c r="AM51" s="26">
        <f t="shared" si="44"/>
        <v>337.58469135570732</v>
      </c>
      <c r="AN51" s="26">
        <f t="shared" si="14"/>
        <v>107.72636431773816</v>
      </c>
      <c r="AO51" s="26">
        <f t="shared" si="15"/>
        <v>97.508896797153042</v>
      </c>
      <c r="AP51" s="29">
        <f t="shared" si="16"/>
        <v>2.701358282688882</v>
      </c>
      <c r="AQ51" s="30">
        <f t="shared" si="17"/>
        <v>0.96133746714906854</v>
      </c>
      <c r="AR51" s="30">
        <f t="shared" si="18"/>
        <v>96.133746714906849</v>
      </c>
      <c r="AS51" s="30">
        <f t="shared" si="19"/>
        <v>0.89350406680559002</v>
      </c>
      <c r="AT51" s="30">
        <f t="shared" si="45"/>
        <v>2.8088736064255118</v>
      </c>
      <c r="AU51" s="30">
        <f t="shared" si="20"/>
        <v>89.350406680559004</v>
      </c>
      <c r="AV51" s="30">
        <f t="shared" si="46"/>
        <v>2.8088736064255211</v>
      </c>
      <c r="AW51" s="30">
        <f t="shared" si="21"/>
        <v>-0.76789680719719922</v>
      </c>
      <c r="AX51" s="30">
        <f t="shared" si="22"/>
        <v>-3.0715872287887969</v>
      </c>
      <c r="AY51" s="26">
        <f t="shared" si="23"/>
        <v>104.04731030903763</v>
      </c>
      <c r="AZ51" s="26">
        <f t="shared" si="24"/>
        <v>102.00646152849772</v>
      </c>
      <c r="BA51" s="31">
        <f t="shared" si="25"/>
        <v>4.6261282273633402</v>
      </c>
      <c r="BB51" s="31">
        <f t="shared" si="47"/>
        <v>0.77449304474459524</v>
      </c>
      <c r="BC51" s="31">
        <f t="shared" si="48"/>
        <v>3.097972178978381</v>
      </c>
      <c r="BD51" s="31">
        <f t="shared" si="26"/>
        <v>4.6239723556377514</v>
      </c>
      <c r="BE51" s="31">
        <f t="shared" si="49"/>
        <v>0.85384435200550612</v>
      </c>
      <c r="BF51" s="31">
        <f t="shared" si="50"/>
        <v>3.4153774080220245</v>
      </c>
      <c r="BG51" s="31">
        <f t="shared" si="27"/>
        <v>4.579943623042416</v>
      </c>
      <c r="BH51" s="32">
        <f t="shared" si="55"/>
        <v>0.99375471417671801</v>
      </c>
      <c r="BI51" s="31">
        <f t="shared" si="29"/>
        <v>-3.942976916893616E-2</v>
      </c>
      <c r="BJ51" s="31">
        <f t="shared" si="56"/>
        <v>4.5657404168191551</v>
      </c>
      <c r="BK51" s="31">
        <f t="shared" si="57"/>
        <v>-0.11260439284786425</v>
      </c>
      <c r="BL51" s="31">
        <f t="shared" si="51"/>
        <v>2.77014824363446</v>
      </c>
      <c r="BM51" s="31">
        <f t="shared" si="58"/>
        <v>4.4925657931402272</v>
      </c>
      <c r="BN51" s="31">
        <f t="shared" si="52"/>
        <v>2.7701482436344627</v>
      </c>
      <c r="BO51" s="31" t="e">
        <f>LN(#REF!)</f>
        <v>#REF!</v>
      </c>
      <c r="BP51" s="31" t="e">
        <f>LN(#REF!)</f>
        <v>#REF!</v>
      </c>
      <c r="BQ51" s="31">
        <f t="shared" si="53"/>
        <v>4.6448457025203043</v>
      </c>
      <c r="BR51" s="31">
        <f t="shared" si="32"/>
        <v>11.058464421523198</v>
      </c>
      <c r="BS51" s="31">
        <f t="shared" si="33"/>
        <v>11.534452505109554</v>
      </c>
      <c r="BT51" s="31">
        <f t="shared" si="54"/>
        <v>4.6189744669644881</v>
      </c>
      <c r="BU51" s="31">
        <f t="shared" si="34"/>
        <v>15.136572824146549</v>
      </c>
      <c r="BV51" s="67">
        <f t="shared" si="35"/>
        <v>4.6250361595964566</v>
      </c>
      <c r="BW51" s="93" t="e">
        <f t="shared" si="36"/>
        <v>#REF!</v>
      </c>
      <c r="BX51" s="93">
        <f t="shared" si="37"/>
        <v>9.394505971998413</v>
      </c>
      <c r="BY51" s="93">
        <f t="shared" si="38"/>
        <v>11.058464421523198</v>
      </c>
      <c r="BZ51" s="93">
        <f t="shared" si="39"/>
        <v>9.0132263297041462</v>
      </c>
      <c r="CA51" s="99" t="e">
        <f t="shared" si="40"/>
        <v>#REF!</v>
      </c>
      <c r="CB51" s="99">
        <f t="shared" si="40"/>
        <v>7.1111010435652826</v>
      </c>
    </row>
    <row r="52" spans="1:80">
      <c r="A52" s="23" t="s">
        <v>52</v>
      </c>
      <c r="B52" s="70">
        <v>2.77</v>
      </c>
      <c r="C52" s="114">
        <v>148.05085310000001</v>
      </c>
      <c r="D52" s="114">
        <v>128.5726334</v>
      </c>
      <c r="G52" s="70">
        <v>4.2699999999999996</v>
      </c>
      <c r="H52" s="70">
        <v>3.47</v>
      </c>
      <c r="I52" s="19">
        <v>2155941.8165000002</v>
      </c>
      <c r="J52" s="111">
        <v>63389</v>
      </c>
      <c r="K52" s="16">
        <v>101.6</v>
      </c>
      <c r="L52" s="16">
        <v>0.08</v>
      </c>
      <c r="M52" s="16">
        <v>3.75</v>
      </c>
      <c r="N52" s="16">
        <v>2570550</v>
      </c>
      <c r="O52" s="92">
        <f t="shared" si="3"/>
        <v>8230.4744157453388</v>
      </c>
      <c r="R52" s="83">
        <v>312321</v>
      </c>
      <c r="S52" s="24"/>
      <c r="T52" s="111">
        <v>102605.532138336</v>
      </c>
      <c r="U52" s="81" t="e">
        <f>T52/#REF!*1000</f>
        <v>#REF!</v>
      </c>
      <c r="W52" s="81">
        <v>3755275</v>
      </c>
      <c r="X52" s="87">
        <f t="shared" si="4"/>
        <v>12023.767213860099</v>
      </c>
      <c r="Y52" s="70">
        <v>46438.400000000001</v>
      </c>
      <c r="Z52" s="97">
        <f t="shared" si="5"/>
        <v>128634.368</v>
      </c>
      <c r="AA52" s="97" t="e">
        <f>Z52/#REF!*1000</f>
        <v>#REF!</v>
      </c>
      <c r="AB52" s="97">
        <f t="shared" si="6"/>
        <v>1248.83136700267</v>
      </c>
      <c r="AC52" s="25">
        <f t="shared" si="7"/>
        <v>1.0674999999999999</v>
      </c>
      <c r="AD52" s="25">
        <f t="shared" si="8"/>
        <v>0.02</v>
      </c>
      <c r="AE52" s="25">
        <f t="shared" si="9"/>
        <v>0.86750000000000005</v>
      </c>
      <c r="AF52" s="25">
        <f t="shared" si="10"/>
        <v>0.9375</v>
      </c>
      <c r="AG52" s="25">
        <f t="shared" si="41"/>
        <v>139.16894346978791</v>
      </c>
      <c r="AH52" s="26">
        <f t="shared" si="11"/>
        <v>103.00379330536545</v>
      </c>
      <c r="AI52" s="25">
        <f t="shared" si="42"/>
        <v>368.68429854679385</v>
      </c>
      <c r="AJ52" s="26">
        <f t="shared" si="12"/>
        <v>112.41268698803466</v>
      </c>
      <c r="AK52" s="25">
        <f t="shared" si="43"/>
        <v>137.30148776162034</v>
      </c>
      <c r="AL52" s="26">
        <f t="shared" si="13"/>
        <v>102.85329814050523</v>
      </c>
      <c r="AM52" s="26">
        <f t="shared" si="44"/>
        <v>350.24411728154638</v>
      </c>
      <c r="AN52" s="26">
        <f t="shared" si="14"/>
        <v>111.76610297965335</v>
      </c>
      <c r="AO52" s="26">
        <f t="shared" si="15"/>
        <v>98.576512455516024</v>
      </c>
      <c r="AP52" s="29">
        <f t="shared" si="16"/>
        <v>2.7328304118530071</v>
      </c>
      <c r="AQ52" s="30">
        <f t="shared" si="17"/>
        <v>0.97253751311494929</v>
      </c>
      <c r="AR52" s="30">
        <f t="shared" si="18"/>
        <v>97.253751311494923</v>
      </c>
      <c r="AS52" s="30">
        <f t="shared" si="19"/>
        <v>0.86843561322241369</v>
      </c>
      <c r="AT52" s="30">
        <f t="shared" si="45"/>
        <v>-2.8056339656964049</v>
      </c>
      <c r="AU52" s="30">
        <f t="shared" si="20"/>
        <v>86.843561322241371</v>
      </c>
      <c r="AV52" s="30">
        <f t="shared" si="46"/>
        <v>-2.8056339656964058</v>
      </c>
      <c r="AW52" s="30">
        <f t="shared" si="21"/>
        <v>-0.92581109099379999</v>
      </c>
      <c r="AX52" s="30">
        <f t="shared" si="22"/>
        <v>-3.7032443639752</v>
      </c>
      <c r="AY52" s="26">
        <f t="shared" si="23"/>
        <v>106.37712909092944</v>
      </c>
      <c r="AZ52" s="26">
        <f t="shared" si="24"/>
        <v>102.44985091654564</v>
      </c>
      <c r="BA52" s="31">
        <f t="shared" si="25"/>
        <v>4.6347658157589251</v>
      </c>
      <c r="BB52" s="31">
        <f t="shared" si="47"/>
        <v>0.86375883955849275</v>
      </c>
      <c r="BC52" s="31">
        <f t="shared" si="48"/>
        <v>3.455035358233971</v>
      </c>
      <c r="BD52" s="31">
        <f t="shared" si="26"/>
        <v>4.6333036830666359</v>
      </c>
      <c r="BE52" s="31">
        <f t="shared" si="49"/>
        <v>0.93313274288844283</v>
      </c>
      <c r="BF52" s="31">
        <f t="shared" si="50"/>
        <v>3.7325309715537713</v>
      </c>
      <c r="BG52" s="31">
        <f t="shared" si="27"/>
        <v>4.590833022841684</v>
      </c>
      <c r="BH52" s="32">
        <f t="shared" si="55"/>
        <v>1.0053378530092849</v>
      </c>
      <c r="BI52" s="31">
        <f t="shared" si="29"/>
        <v>-2.7846630336369239E-2</v>
      </c>
      <c r="BJ52" s="31">
        <f t="shared" si="56"/>
        <v>4.5773235556517218</v>
      </c>
      <c r="BK52" s="31">
        <f t="shared" si="57"/>
        <v>-0.14106183165950453</v>
      </c>
      <c r="BL52" s="31">
        <f t="shared" si="51"/>
        <v>-2.8457438811640285</v>
      </c>
      <c r="BM52" s="31">
        <f t="shared" si="58"/>
        <v>4.4641083543285864</v>
      </c>
      <c r="BN52" s="31">
        <f t="shared" si="52"/>
        <v>-2.8457438811640756</v>
      </c>
      <c r="BO52" s="31" t="e">
        <f>LN(#REF!)</f>
        <v>#REF!</v>
      </c>
      <c r="BP52" s="31" t="e">
        <f>LN(#REF!)</f>
        <v>#REF!</v>
      </c>
      <c r="BQ52" s="31">
        <f t="shared" si="53"/>
        <v>4.6669906016491005</v>
      </c>
      <c r="BR52" s="31">
        <f t="shared" si="32"/>
        <v>11.05704562379489</v>
      </c>
      <c r="BS52" s="31">
        <f t="shared" si="33"/>
        <v>11.538647129742163</v>
      </c>
      <c r="BT52" s="31">
        <f t="shared" si="54"/>
        <v>4.6210435351443815</v>
      </c>
      <c r="BU52" s="31">
        <f t="shared" si="34"/>
        <v>15.138672076184523</v>
      </c>
      <c r="BV52" s="67">
        <f t="shared" si="35"/>
        <v>4.6293734195012792</v>
      </c>
      <c r="BW52" s="93" t="e">
        <f t="shared" si="36"/>
        <v>#REF!</v>
      </c>
      <c r="BX52" s="93">
        <f t="shared" si="37"/>
        <v>9.3946405711206591</v>
      </c>
      <c r="BY52" s="93">
        <f t="shared" si="38"/>
        <v>11.05704562379489</v>
      </c>
      <c r="BZ52" s="93">
        <f t="shared" si="39"/>
        <v>9.015598936693241</v>
      </c>
      <c r="CA52" s="99" t="e">
        <f t="shared" si="40"/>
        <v>#REF!</v>
      </c>
      <c r="CB52" s="99">
        <f t="shared" si="40"/>
        <v>7.1299634866009205</v>
      </c>
    </row>
    <row r="53" spans="1:80">
      <c r="A53" s="23" t="s">
        <v>53</v>
      </c>
      <c r="B53" s="70">
        <v>2.69</v>
      </c>
      <c r="C53" s="114">
        <v>138.90785769999999</v>
      </c>
      <c r="D53" s="114">
        <v>127.38229370000001</v>
      </c>
      <c r="G53" s="70">
        <v>4.24</v>
      </c>
      <c r="H53" s="70">
        <v>4.53</v>
      </c>
      <c r="I53" s="19">
        <v>2163689.4872499998</v>
      </c>
      <c r="J53" s="111">
        <v>61543</v>
      </c>
      <c r="K53" s="16">
        <v>102.75</v>
      </c>
      <c r="L53" s="16">
        <v>7.0000000000000007E-2</v>
      </c>
      <c r="M53" s="16">
        <v>3.29</v>
      </c>
      <c r="N53" s="16">
        <v>2579200</v>
      </c>
      <c r="O53" s="92">
        <f t="shared" si="3"/>
        <v>8242.4939680104817</v>
      </c>
      <c r="R53" s="83">
        <v>312915</v>
      </c>
      <c r="S53" s="24"/>
      <c r="T53" s="111">
        <v>107274.127070036</v>
      </c>
      <c r="U53" s="81" t="e">
        <f>T53/#REF!*1000</f>
        <v>#REF!</v>
      </c>
      <c r="W53" s="81">
        <v>3797575</v>
      </c>
      <c r="X53" s="87">
        <f t="shared" si="4"/>
        <v>12136.123228352748</v>
      </c>
      <c r="Y53" s="70">
        <v>47266.2</v>
      </c>
      <c r="Z53" s="97">
        <f t="shared" si="5"/>
        <v>127146.07799999999</v>
      </c>
      <c r="AA53" s="97" t="e">
        <f>Z53/#REF!*1000</f>
        <v>#REF!</v>
      </c>
      <c r="AB53" s="97">
        <f t="shared" si="6"/>
        <v>1220.5596436887138</v>
      </c>
      <c r="AC53" s="25">
        <f t="shared" si="7"/>
        <v>1.06</v>
      </c>
      <c r="AD53" s="25">
        <f t="shared" si="8"/>
        <v>1.7500000000000002E-2</v>
      </c>
      <c r="AE53" s="25">
        <f t="shared" si="9"/>
        <v>1.1325000000000001</v>
      </c>
      <c r="AF53" s="25">
        <f t="shared" si="10"/>
        <v>0.82250000000000001</v>
      </c>
      <c r="AG53" s="25">
        <f t="shared" si="41"/>
        <v>140.74503175458327</v>
      </c>
      <c r="AH53" s="26">
        <f t="shared" si="11"/>
        <v>104.17031126454872</v>
      </c>
      <c r="AI53" s="25">
        <f t="shared" si="42"/>
        <v>385.38569727096359</v>
      </c>
      <c r="AJ53" s="26">
        <f t="shared" si="12"/>
        <v>117.50498170859262</v>
      </c>
      <c r="AK53" s="25">
        <f t="shared" si="43"/>
        <v>138.43079249845965</v>
      </c>
      <c r="AL53" s="26">
        <f t="shared" si="13"/>
        <v>103.69926651771088</v>
      </c>
      <c r="AM53" s="26">
        <f t="shared" si="44"/>
        <v>361.76714874010923</v>
      </c>
      <c r="AN53" s="26">
        <f t="shared" si="14"/>
        <v>115.44320776768396</v>
      </c>
      <c r="AO53" s="26">
        <f t="shared" si="15"/>
        <v>95.729537366548058</v>
      </c>
      <c r="AP53" s="29">
        <f t="shared" si="16"/>
        <v>2.6457689282430406</v>
      </c>
      <c r="AQ53" s="30">
        <f t="shared" si="17"/>
        <v>0.94155477873417825</v>
      </c>
      <c r="AR53" s="30">
        <f t="shared" si="18"/>
        <v>94.155477873417823</v>
      </c>
      <c r="AS53" s="30">
        <f t="shared" si="19"/>
        <v>0.91702727123693895</v>
      </c>
      <c r="AT53" s="30">
        <f t="shared" si="45"/>
        <v>5.595309228996407</v>
      </c>
      <c r="AU53" s="30">
        <f t="shared" si="20"/>
        <v>91.70272712369389</v>
      </c>
      <c r="AV53" s="30">
        <f t="shared" si="46"/>
        <v>5.5953092289963999</v>
      </c>
      <c r="AW53" s="30">
        <f t="shared" si="21"/>
        <v>1.0004319776194981</v>
      </c>
      <c r="AX53" s="30">
        <f t="shared" si="22"/>
        <v>4.0017279104779924</v>
      </c>
      <c r="AY53" s="26">
        <f t="shared" si="23"/>
        <v>106.75940980241205</v>
      </c>
      <c r="AZ53" s="26">
        <f t="shared" si="24"/>
        <v>102.794598620511</v>
      </c>
      <c r="BA53" s="31">
        <f t="shared" si="25"/>
        <v>4.6460271680359435</v>
      </c>
      <c r="BB53" s="31">
        <f t="shared" si="47"/>
        <v>1.126135227701841</v>
      </c>
      <c r="BC53" s="31">
        <f t="shared" si="48"/>
        <v>4.5045409108073642</v>
      </c>
      <c r="BD53" s="31">
        <f t="shared" si="26"/>
        <v>4.6414950420929246</v>
      </c>
      <c r="BE53" s="31">
        <f t="shared" si="49"/>
        <v>0.81913590262887581</v>
      </c>
      <c r="BF53" s="31">
        <f t="shared" si="50"/>
        <v>3.2765436105155032</v>
      </c>
      <c r="BG53" s="31">
        <f t="shared" si="27"/>
        <v>4.5615268962561846</v>
      </c>
      <c r="BH53" s="32">
        <f t="shared" si="55"/>
        <v>0.97296173317305656</v>
      </c>
      <c r="BI53" s="31">
        <f t="shared" si="29"/>
        <v>-6.0222750172597692E-2</v>
      </c>
      <c r="BJ53" s="31">
        <f t="shared" si="56"/>
        <v>4.5449474358154935</v>
      </c>
      <c r="BK53" s="31">
        <f t="shared" si="57"/>
        <v>-8.6618067541998495E-2</v>
      </c>
      <c r="BL53" s="31">
        <f t="shared" si="51"/>
        <v>5.4443764117506035</v>
      </c>
      <c r="BM53" s="31">
        <f t="shared" si="58"/>
        <v>4.5185521184460926</v>
      </c>
      <c r="BN53" s="31">
        <f t="shared" si="52"/>
        <v>5.4443764117506177</v>
      </c>
      <c r="BO53" s="31" t="e">
        <f>LN(#REF!)</f>
        <v>#REF!</v>
      </c>
      <c r="BP53" s="31" t="e">
        <f>LN(#REF!)</f>
        <v>#REF!</v>
      </c>
      <c r="BQ53" s="31">
        <f t="shared" si="53"/>
        <v>4.6705777962558876</v>
      </c>
      <c r="BR53" s="31">
        <f t="shared" si="32"/>
        <v>11.027491396469131</v>
      </c>
      <c r="BS53" s="31">
        <f t="shared" si="33"/>
        <v>11.583142772516302</v>
      </c>
      <c r="BT53" s="31">
        <f t="shared" si="54"/>
        <v>4.6322988533763443</v>
      </c>
      <c r="BU53" s="31">
        <f t="shared" si="34"/>
        <v>15.149873263092458</v>
      </c>
      <c r="BV53" s="67">
        <f t="shared" si="35"/>
        <v>4.6327328090386208</v>
      </c>
      <c r="BW53" s="93" t="e">
        <f t="shared" si="36"/>
        <v>#REF!</v>
      </c>
      <c r="BX53" s="93">
        <f t="shared" si="37"/>
        <v>9.4039416749280988</v>
      </c>
      <c r="BY53" s="93">
        <f t="shared" si="38"/>
        <v>11.027491396469131</v>
      </c>
      <c r="BZ53" s="93">
        <f t="shared" si="39"/>
        <v>9.0170582431300872</v>
      </c>
      <c r="CA53" s="99" t="e">
        <f t="shared" si="40"/>
        <v>#REF!</v>
      </c>
      <c r="CB53" s="99">
        <f t="shared" si="40"/>
        <v>7.1070647568804706</v>
      </c>
    </row>
    <row r="54" spans="1:80">
      <c r="A54" s="23" t="s">
        <v>54</v>
      </c>
      <c r="B54" s="70">
        <v>2.66</v>
      </c>
      <c r="C54" s="114">
        <v>143.3393844</v>
      </c>
      <c r="D54" s="114">
        <v>128.6566669</v>
      </c>
      <c r="G54" s="70">
        <v>4.25</v>
      </c>
      <c r="H54" s="70">
        <v>4.2</v>
      </c>
      <c r="I54" s="19">
        <v>2196324.4980000001</v>
      </c>
      <c r="J54" s="111">
        <v>63409</v>
      </c>
      <c r="K54" s="16">
        <v>103.32</v>
      </c>
      <c r="L54" s="16">
        <v>0.1</v>
      </c>
      <c r="M54" s="16">
        <v>2.81</v>
      </c>
      <c r="N54" s="16">
        <v>2596900</v>
      </c>
      <c r="O54" s="92">
        <f t="shared" si="3"/>
        <v>8286.0306247148274</v>
      </c>
      <c r="R54" s="83">
        <v>313407</v>
      </c>
      <c r="S54" s="24"/>
      <c r="T54" s="111">
        <v>100668.839988653</v>
      </c>
      <c r="U54" s="81" t="e">
        <f>T54/#REF!*1000</f>
        <v>#REF!</v>
      </c>
      <c r="W54" s="81">
        <v>3818750</v>
      </c>
      <c r="X54" s="87">
        <f t="shared" si="4"/>
        <v>12184.635314463301</v>
      </c>
      <c r="Y54" s="70">
        <v>54110.5</v>
      </c>
      <c r="Z54" s="97">
        <f t="shared" si="5"/>
        <v>143933.93000000002</v>
      </c>
      <c r="AA54" s="97" t="e">
        <f>Z54/#REF!*1000</f>
        <v>#REF!</v>
      </c>
      <c r="AB54" s="97">
        <f t="shared" si="6"/>
        <v>1367.3601031956237</v>
      </c>
      <c r="AC54" s="25">
        <f t="shared" si="7"/>
        <v>1.0625</v>
      </c>
      <c r="AD54" s="25">
        <f t="shared" si="8"/>
        <v>2.5000000000000001E-2</v>
      </c>
      <c r="AE54" s="25">
        <f t="shared" si="9"/>
        <v>1.05</v>
      </c>
      <c r="AF54" s="25">
        <f t="shared" si="10"/>
        <v>0.70250000000000001</v>
      </c>
      <c r="AG54" s="25">
        <f t="shared" si="41"/>
        <v>142.22285458800638</v>
      </c>
      <c r="AH54" s="26">
        <f t="shared" si="11"/>
        <v>105.26409953282648</v>
      </c>
      <c r="AI54" s="25">
        <f t="shared" si="42"/>
        <v>401.57189655634409</v>
      </c>
      <c r="AJ54" s="26">
        <f t="shared" si="12"/>
        <v>122.44019094035352</v>
      </c>
      <c r="AK54" s="25">
        <f t="shared" si="43"/>
        <v>139.40326881576135</v>
      </c>
      <c r="AL54" s="26">
        <f t="shared" si="13"/>
        <v>104.42775386499781</v>
      </c>
      <c r="AM54" s="26">
        <f t="shared" si="44"/>
        <v>371.9328056197063</v>
      </c>
      <c r="AN54" s="26">
        <f t="shared" si="14"/>
        <v>118.68716190595588</v>
      </c>
      <c r="AO54" s="26">
        <f t="shared" si="15"/>
        <v>94.661921708185076</v>
      </c>
      <c r="AP54" s="29">
        <f t="shared" si="16"/>
        <v>2.607265169329513</v>
      </c>
      <c r="AQ54" s="30">
        <f t="shared" si="17"/>
        <v>0.92785237342687332</v>
      </c>
      <c r="AR54" s="30">
        <f t="shared" si="18"/>
        <v>92.785237342687324</v>
      </c>
      <c r="AS54" s="30">
        <f t="shared" si="19"/>
        <v>0.89756676044438211</v>
      </c>
      <c r="AT54" s="30">
        <f t="shared" si="45"/>
        <v>-2.1221299957968958</v>
      </c>
      <c r="AU54" s="30">
        <f t="shared" si="20"/>
        <v>89.756676044438208</v>
      </c>
      <c r="AV54" s="30">
        <f t="shared" si="46"/>
        <v>-2.1221299957968931</v>
      </c>
      <c r="AW54" s="30">
        <f t="shared" si="21"/>
        <v>-2.7553269375113931</v>
      </c>
      <c r="AX54" s="30">
        <f t="shared" si="22"/>
        <v>-11.021307750045573</v>
      </c>
      <c r="AY54" s="26">
        <f t="shared" si="23"/>
        <v>108.36966603700402</v>
      </c>
      <c r="AZ54" s="26">
        <f t="shared" si="24"/>
        <v>103.50003611879845</v>
      </c>
      <c r="BA54" s="31">
        <f t="shared" si="25"/>
        <v>4.6564724258974826</v>
      </c>
      <c r="BB54" s="31">
        <f t="shared" si="47"/>
        <v>1.0445257861539048</v>
      </c>
      <c r="BC54" s="31">
        <f t="shared" si="48"/>
        <v>4.1781031446156192</v>
      </c>
      <c r="BD54" s="31">
        <f t="shared" si="26"/>
        <v>4.6484954817376698</v>
      </c>
      <c r="BE54" s="31">
        <f t="shared" si="49"/>
        <v>0.70004396447451711</v>
      </c>
      <c r="BF54" s="31">
        <f t="shared" si="50"/>
        <v>2.8001758578980684</v>
      </c>
      <c r="BG54" s="31">
        <f t="shared" si="27"/>
        <v>4.5503118254360446</v>
      </c>
      <c r="BH54" s="32">
        <f t="shared" si="55"/>
        <v>0.9583018441361224</v>
      </c>
      <c r="BI54" s="31">
        <f t="shared" si="29"/>
        <v>-7.4882639209531587E-2</v>
      </c>
      <c r="BJ54" s="31">
        <f t="shared" si="56"/>
        <v>4.5302875467785597</v>
      </c>
      <c r="BK54" s="31">
        <f t="shared" si="57"/>
        <v>-0.10806777648987485</v>
      </c>
      <c r="BL54" s="31">
        <f t="shared" si="51"/>
        <v>-2.1449708947876358</v>
      </c>
      <c r="BM54" s="31">
        <f t="shared" si="58"/>
        <v>4.4971024094982166</v>
      </c>
      <c r="BN54" s="31">
        <f t="shared" si="52"/>
        <v>-2.1449708947876012</v>
      </c>
      <c r="BO54" s="31" t="e">
        <f>LN(#REF!)</f>
        <v>#REF!</v>
      </c>
      <c r="BP54" s="31" t="e">
        <f>LN(#REF!)</f>
        <v>#REF!</v>
      </c>
      <c r="BQ54" s="31">
        <f t="shared" si="53"/>
        <v>4.6855482162378426</v>
      </c>
      <c r="BR54" s="31">
        <f t="shared" si="32"/>
        <v>11.057361086186503</v>
      </c>
      <c r="BS54" s="31">
        <f t="shared" si="33"/>
        <v>11.519591596747107</v>
      </c>
      <c r="BT54" s="31">
        <f t="shared" si="54"/>
        <v>4.6378309682276395</v>
      </c>
      <c r="BU54" s="31">
        <f t="shared" si="34"/>
        <v>15.155433701902043</v>
      </c>
      <c r="BV54" s="67">
        <f t="shared" si="35"/>
        <v>4.6395719616792608</v>
      </c>
      <c r="BW54" s="93" t="e">
        <f t="shared" si="36"/>
        <v>#REF!</v>
      </c>
      <c r="BX54" s="93">
        <f t="shared" si="37"/>
        <v>9.4079310365562989</v>
      </c>
      <c r="BY54" s="93">
        <f t="shared" si="38"/>
        <v>11.057361086186503</v>
      </c>
      <c r="BZ54" s="93">
        <f t="shared" si="39"/>
        <v>9.022326318589343</v>
      </c>
      <c r="CA54" s="99" t="e">
        <f t="shared" si="40"/>
        <v>#REF!</v>
      </c>
      <c r="CB54" s="99">
        <f t="shared" si="40"/>
        <v>7.2206372279263622</v>
      </c>
    </row>
    <row r="55" spans="1:80">
      <c r="A55" s="23" t="s">
        <v>55</v>
      </c>
      <c r="B55" s="70">
        <v>2.67</v>
      </c>
      <c r="C55" s="114">
        <v>133.53471390000001</v>
      </c>
      <c r="D55" s="114">
        <v>125.1117551</v>
      </c>
      <c r="G55" s="70">
        <v>4.2300000000000004</v>
      </c>
      <c r="H55" s="70">
        <v>4.0599999999999996</v>
      </c>
      <c r="I55" s="19">
        <v>2210985.4222499998</v>
      </c>
      <c r="J55" s="111">
        <v>67003</v>
      </c>
      <c r="K55" s="16">
        <v>103.74</v>
      </c>
      <c r="L55" s="16">
        <v>0.15</v>
      </c>
      <c r="M55" s="16">
        <v>1.88</v>
      </c>
      <c r="N55" s="16">
        <v>2605050</v>
      </c>
      <c r="O55" s="92">
        <f t="shared" si="3"/>
        <v>8298.451834862386</v>
      </c>
      <c r="R55" s="83">
        <v>313920</v>
      </c>
      <c r="S55" s="24"/>
      <c r="T55" s="111">
        <v>107960.878591478</v>
      </c>
      <c r="U55" s="81" t="e">
        <f>T55/#REF!*1000</f>
        <v>#REF!</v>
      </c>
      <c r="W55" s="81">
        <v>3834175</v>
      </c>
      <c r="X55" s="87">
        <f t="shared" si="4"/>
        <v>12213.860219164118</v>
      </c>
      <c r="Y55" s="70">
        <v>55650.5</v>
      </c>
      <c r="Z55" s="97">
        <f t="shared" si="5"/>
        <v>148586.83499999999</v>
      </c>
      <c r="AA55" s="97" t="e">
        <f>Z55/#REF!*1000</f>
        <v>#REF!</v>
      </c>
      <c r="AB55" s="97">
        <f t="shared" si="6"/>
        <v>1397.3789093521659</v>
      </c>
      <c r="AC55" s="25">
        <f t="shared" si="7"/>
        <v>1.0575000000000001</v>
      </c>
      <c r="AD55" s="25">
        <f t="shared" si="8"/>
        <v>3.7499999999999999E-2</v>
      </c>
      <c r="AE55" s="25">
        <f t="shared" si="9"/>
        <v>1.0149999999999999</v>
      </c>
      <c r="AF55" s="25">
        <f t="shared" si="10"/>
        <v>0.47</v>
      </c>
      <c r="AG55" s="25">
        <f t="shared" si="41"/>
        <v>143.66641656207466</v>
      </c>
      <c r="AH55" s="26">
        <f t="shared" si="11"/>
        <v>106.33253014308468</v>
      </c>
      <c r="AI55" s="25">
        <f t="shared" si="42"/>
        <v>417.87571555653165</v>
      </c>
      <c r="AJ55" s="26">
        <f t="shared" si="12"/>
        <v>127.41126269253186</v>
      </c>
      <c r="AK55" s="25">
        <f t="shared" si="43"/>
        <v>140.05846417919543</v>
      </c>
      <c r="AL55" s="26">
        <f t="shared" si="13"/>
        <v>104.91856430816331</v>
      </c>
      <c r="AM55" s="26">
        <f t="shared" si="44"/>
        <v>378.92514236535675</v>
      </c>
      <c r="AN55" s="26">
        <f t="shared" si="14"/>
        <v>120.91848054978782</v>
      </c>
      <c r="AO55" s="26">
        <f t="shared" si="15"/>
        <v>95.01779359430607</v>
      </c>
      <c r="AP55" s="29">
        <f t="shared" si="16"/>
        <v>2.6029472183352933</v>
      </c>
      <c r="AQ55" s="30">
        <f t="shared" si="17"/>
        <v>0.92631573606238227</v>
      </c>
      <c r="AR55" s="30">
        <f t="shared" si="18"/>
        <v>92.63157360623822</v>
      </c>
      <c r="AS55" s="30">
        <f t="shared" si="19"/>
        <v>0.93692307749797776</v>
      </c>
      <c r="AT55" s="30">
        <f t="shared" si="45"/>
        <v>4.3847788028726118</v>
      </c>
      <c r="AU55" s="30">
        <f t="shared" si="20"/>
        <v>93.692307749797777</v>
      </c>
      <c r="AV55" s="30">
        <f t="shared" si="46"/>
        <v>4.3847788028726153</v>
      </c>
      <c r="AW55" s="30">
        <f t="shared" si="21"/>
        <v>1.858014059623736</v>
      </c>
      <c r="AX55" s="30">
        <f t="shared" si="22"/>
        <v>7.432056238494944</v>
      </c>
      <c r="AY55" s="26">
        <f t="shared" si="23"/>
        <v>109.09305616729354</v>
      </c>
      <c r="AZ55" s="26">
        <f t="shared" si="24"/>
        <v>103.82485620981782</v>
      </c>
      <c r="BA55" s="31">
        <f t="shared" si="25"/>
        <v>4.666571260574897</v>
      </c>
      <c r="BB55" s="31">
        <f t="shared" si="47"/>
        <v>1.0098834677414459</v>
      </c>
      <c r="BC55" s="31">
        <f t="shared" si="48"/>
        <v>4.0395338709657835</v>
      </c>
      <c r="BD55" s="31">
        <f t="shared" si="26"/>
        <v>4.6531844712238009</v>
      </c>
      <c r="BE55" s="31">
        <f t="shared" si="49"/>
        <v>0.46889894861310566</v>
      </c>
      <c r="BF55" s="31">
        <f t="shared" si="50"/>
        <v>1.8755957944524226</v>
      </c>
      <c r="BG55" s="31">
        <f t="shared" si="27"/>
        <v>4.5540641750545952</v>
      </c>
      <c r="BH55" s="32">
        <f t="shared" si="55"/>
        <v>0.95664434856338976</v>
      </c>
      <c r="BI55" s="31">
        <f t="shared" si="29"/>
        <v>-7.6540134782264263E-2</v>
      </c>
      <c r="BJ55" s="31">
        <f t="shared" si="56"/>
        <v>4.5286300512058268</v>
      </c>
      <c r="BK55" s="31">
        <f t="shared" si="57"/>
        <v>-6.5154094566180612E-2</v>
      </c>
      <c r="BL55" s="31">
        <f t="shared" si="51"/>
        <v>4.2913681923694238</v>
      </c>
      <c r="BM55" s="31">
        <f t="shared" si="58"/>
        <v>4.5400160914219105</v>
      </c>
      <c r="BN55" s="31">
        <f t="shared" si="52"/>
        <v>4.2913681923693936</v>
      </c>
      <c r="BO55" s="31" t="e">
        <f>LN(#REF!)</f>
        <v>#REF!</v>
      </c>
      <c r="BP55" s="31" t="e">
        <f>LN(#REF!)</f>
        <v>#REF!</v>
      </c>
      <c r="BQ55" s="31">
        <f t="shared" si="53"/>
        <v>4.692201244317566</v>
      </c>
      <c r="BR55" s="31">
        <f t="shared" si="32"/>
        <v>11.112492673490086</v>
      </c>
      <c r="BS55" s="31">
        <f t="shared" si="33"/>
        <v>11.589524205219224</v>
      </c>
      <c r="BT55" s="31">
        <f t="shared" si="54"/>
        <v>4.6418877689232545</v>
      </c>
      <c r="BU55" s="31">
        <f t="shared" si="34"/>
        <v>15.159464845781846</v>
      </c>
      <c r="BV55" s="67">
        <f t="shared" si="35"/>
        <v>4.6427054045875442</v>
      </c>
      <c r="BW55" s="93" t="e">
        <f t="shared" si="36"/>
        <v>#REF!</v>
      </c>
      <c r="BX55" s="93">
        <f t="shared" si="37"/>
        <v>9.4103266694048475</v>
      </c>
      <c r="BY55" s="93">
        <f t="shared" si="38"/>
        <v>11.112492673490086</v>
      </c>
      <c r="BZ55" s="93">
        <f t="shared" si="39"/>
        <v>9.0238242504663724</v>
      </c>
      <c r="CA55" s="99" t="e">
        <f t="shared" si="40"/>
        <v>#REF!</v>
      </c>
      <c r="CB55" s="99">
        <f t="shared" si="40"/>
        <v>7.2423535532265557</v>
      </c>
    </row>
    <row r="56" spans="1:80">
      <c r="A56" s="23" t="s">
        <v>56</v>
      </c>
      <c r="B56" s="70">
        <v>2.59</v>
      </c>
      <c r="C56" s="114">
        <v>141.4273091</v>
      </c>
      <c r="D56" s="114">
        <v>127.4363491</v>
      </c>
      <c r="G56" s="70">
        <v>4.2300000000000004</v>
      </c>
      <c r="H56" s="70">
        <v>3.51</v>
      </c>
      <c r="I56" s="19">
        <v>2226711.4422499998</v>
      </c>
      <c r="J56" s="111">
        <v>66892</v>
      </c>
      <c r="K56" s="16">
        <v>104.38</v>
      </c>
      <c r="L56" s="16">
        <v>0.14000000000000001</v>
      </c>
      <c r="M56" s="16">
        <v>1.69</v>
      </c>
      <c r="N56" s="16">
        <v>2617600</v>
      </c>
      <c r="O56" s="92">
        <f t="shared" si="3"/>
        <v>8322.205689723145</v>
      </c>
      <c r="R56" s="83">
        <v>314532</v>
      </c>
      <c r="S56" s="24"/>
      <c r="T56" s="111">
        <v>109624.76297183501</v>
      </c>
      <c r="U56" s="81" t="e">
        <f>T56/#REF!*1000</f>
        <v>#REF!</v>
      </c>
      <c r="W56" s="81">
        <v>3857825</v>
      </c>
      <c r="X56" s="87">
        <f t="shared" si="4"/>
        <v>12265.286202993653</v>
      </c>
      <c r="Y56" s="70">
        <v>59354.1</v>
      </c>
      <c r="Z56" s="97">
        <f t="shared" si="5"/>
        <v>153727.11899999998</v>
      </c>
      <c r="AA56" s="97" t="e">
        <f>Z56/#REF!*1000</f>
        <v>#REF!</v>
      </c>
      <c r="AB56" s="97">
        <f t="shared" si="6"/>
        <v>1433.1446589588015</v>
      </c>
      <c r="AC56" s="25">
        <f t="shared" si="7"/>
        <v>1.0575000000000001</v>
      </c>
      <c r="AD56" s="25">
        <f t="shared" si="8"/>
        <v>3.5000000000000003E-2</v>
      </c>
      <c r="AE56" s="25">
        <f t="shared" si="9"/>
        <v>0.87749999999999995</v>
      </c>
      <c r="AF56" s="25">
        <f t="shared" si="10"/>
        <v>0.42249999999999999</v>
      </c>
      <c r="AG56" s="25">
        <f t="shared" si="41"/>
        <v>144.92708936740686</v>
      </c>
      <c r="AH56" s="26">
        <f t="shared" si="11"/>
        <v>107.26559809509024</v>
      </c>
      <c r="AI56" s="25">
        <f t="shared" si="42"/>
        <v>432.54315317256589</v>
      </c>
      <c r="AJ56" s="26">
        <f t="shared" si="12"/>
        <v>131.88339801303974</v>
      </c>
      <c r="AK56" s="25">
        <f t="shared" si="43"/>
        <v>140.65021119035251</v>
      </c>
      <c r="AL56" s="26">
        <f t="shared" si="13"/>
        <v>105.36184524236528</v>
      </c>
      <c r="AM56" s="26">
        <f t="shared" si="44"/>
        <v>385.32897727133127</v>
      </c>
      <c r="AN56" s="26">
        <f t="shared" si="14"/>
        <v>122.96200287107924</v>
      </c>
      <c r="AO56" s="26">
        <f t="shared" si="15"/>
        <v>92.170818505338076</v>
      </c>
      <c r="AP56" s="29">
        <f t="shared" si="16"/>
        <v>2.5135676744291118</v>
      </c>
      <c r="AQ56" s="30">
        <f t="shared" si="17"/>
        <v>0.89450806919185499</v>
      </c>
      <c r="AR56" s="30">
        <f t="shared" si="18"/>
        <v>89.450806919185496</v>
      </c>
      <c r="AS56" s="30">
        <f t="shared" si="19"/>
        <v>0.90107313722481053</v>
      </c>
      <c r="AT56" s="30">
        <f t="shared" si="45"/>
        <v>-3.8263483026699823</v>
      </c>
      <c r="AU56" s="30">
        <f t="shared" si="20"/>
        <v>90.107313722481052</v>
      </c>
      <c r="AV56" s="30">
        <f t="shared" si="46"/>
        <v>-3.8263483026699836</v>
      </c>
      <c r="AW56" s="30">
        <f t="shared" si="21"/>
        <v>6.4001833523974483E-2</v>
      </c>
      <c r="AX56" s="30">
        <f t="shared" si="22"/>
        <v>0.25600733409589793</v>
      </c>
      <c r="AY56" s="26">
        <f t="shared" si="23"/>
        <v>109.86899958414433</v>
      </c>
      <c r="AZ56" s="26">
        <f t="shared" si="24"/>
        <v>104.32503929476178</v>
      </c>
      <c r="BA56" s="31">
        <f t="shared" si="25"/>
        <v>4.6753079840172811</v>
      </c>
      <c r="BB56" s="31">
        <f t="shared" si="47"/>
        <v>0.87367234423840756</v>
      </c>
      <c r="BC56" s="31">
        <f t="shared" si="48"/>
        <v>3.4946893769536302</v>
      </c>
      <c r="BD56" s="31">
        <f t="shared" si="26"/>
        <v>4.6574005709715385</v>
      </c>
      <c r="BE56" s="31">
        <f t="shared" si="49"/>
        <v>0.42160997477376227</v>
      </c>
      <c r="BF56" s="31">
        <f t="shared" si="50"/>
        <v>1.6864398990950491</v>
      </c>
      <c r="BG56" s="31">
        <f t="shared" si="27"/>
        <v>4.5236435783538838</v>
      </c>
      <c r="BH56" s="32">
        <f t="shared" si="55"/>
        <v>0.92170312816803102</v>
      </c>
      <c r="BI56" s="31">
        <f t="shared" si="29"/>
        <v>-0.11148135517762307</v>
      </c>
      <c r="BJ56" s="31">
        <f t="shared" si="56"/>
        <v>4.4936888308104681</v>
      </c>
      <c r="BK56" s="31">
        <f t="shared" si="57"/>
        <v>-0.10416885127771379</v>
      </c>
      <c r="BL56" s="31">
        <f t="shared" si="51"/>
        <v>-3.9014756711533178</v>
      </c>
      <c r="BM56" s="31">
        <f t="shared" si="58"/>
        <v>4.5010013347103772</v>
      </c>
      <c r="BN56" s="31">
        <f t="shared" si="52"/>
        <v>-3.9014756711533316</v>
      </c>
      <c r="BO56" s="31" t="e">
        <f>LN(#REF!)</f>
        <v>#REF!</v>
      </c>
      <c r="BP56" s="31" t="e">
        <f>LN(#REF!)</f>
        <v>#REF!</v>
      </c>
      <c r="BQ56" s="31">
        <f t="shared" si="53"/>
        <v>4.6992887432207509</v>
      </c>
      <c r="BR56" s="31">
        <f t="shared" si="32"/>
        <v>11.110834657501014</v>
      </c>
      <c r="BS56" s="31">
        <f t="shared" si="33"/>
        <v>11.604818567499604</v>
      </c>
      <c r="BT56" s="31">
        <f t="shared" si="54"/>
        <v>4.6480380862152675</v>
      </c>
      <c r="BU56" s="31">
        <f t="shared" si="34"/>
        <v>15.165614111128697</v>
      </c>
      <c r="BV56" s="67">
        <f t="shared" si="35"/>
        <v>4.6475114031347395</v>
      </c>
      <c r="BW56" s="93" t="e">
        <f t="shared" si="36"/>
        <v>#REF!</v>
      </c>
      <c r="BX56" s="93">
        <f t="shared" si="37"/>
        <v>9.4145282913566284</v>
      </c>
      <c r="BY56" s="93">
        <f t="shared" si="38"/>
        <v>11.110834657501014</v>
      </c>
      <c r="BZ56" s="93">
        <f t="shared" si="39"/>
        <v>9.0266826056184968</v>
      </c>
      <c r="CA56" s="99" t="e">
        <f t="shared" si="40"/>
        <v>#REF!</v>
      </c>
      <c r="CB56" s="99">
        <f t="shared" si="40"/>
        <v>7.2676263710645657</v>
      </c>
    </row>
    <row r="57" spans="1:80">
      <c r="A57" s="23" t="s">
        <v>57</v>
      </c>
      <c r="B57" s="70">
        <v>2.5499999999999998</v>
      </c>
      <c r="C57" s="114">
        <v>143.83655350000001</v>
      </c>
      <c r="D57" s="114">
        <v>127.5179107</v>
      </c>
      <c r="G57" s="70">
        <v>4.24</v>
      </c>
      <c r="H57" s="70">
        <v>2.85</v>
      </c>
      <c r="I57" s="19">
        <v>2258067.6159999999</v>
      </c>
      <c r="J57" s="111">
        <v>65879</v>
      </c>
      <c r="K57" s="16">
        <v>104.39</v>
      </c>
      <c r="L57" s="16">
        <v>0.16</v>
      </c>
      <c r="M57" s="16">
        <v>1.88</v>
      </c>
      <c r="N57" s="16">
        <v>2630150</v>
      </c>
      <c r="O57" s="92">
        <f t="shared" si="3"/>
        <v>8346.3704879016277</v>
      </c>
      <c r="R57" s="83">
        <v>315125</v>
      </c>
      <c r="S57" s="24"/>
      <c r="T57" s="111">
        <v>113018.504355215</v>
      </c>
      <c r="U57" s="81" t="e">
        <f>T57/#REF!*1000</f>
        <v>#REF!</v>
      </c>
      <c r="W57" s="81">
        <v>3858425</v>
      </c>
      <c r="X57" s="87">
        <f t="shared" si="4"/>
        <v>12244.109480364936</v>
      </c>
      <c r="Y57" s="70">
        <v>62360.3</v>
      </c>
      <c r="Z57" s="97">
        <f t="shared" si="5"/>
        <v>159018.76499999998</v>
      </c>
      <c r="AA57" s="97" t="e">
        <f>Z57/#REF!*1000</f>
        <v>#REF!</v>
      </c>
      <c r="AB57" s="97">
        <f t="shared" si="6"/>
        <v>1471.9889198344474</v>
      </c>
      <c r="AC57" s="25">
        <f t="shared" si="7"/>
        <v>1.06</v>
      </c>
      <c r="AD57" s="25">
        <f t="shared" si="8"/>
        <v>0.04</v>
      </c>
      <c r="AE57" s="25">
        <f t="shared" si="9"/>
        <v>0.71250000000000002</v>
      </c>
      <c r="AF57" s="25">
        <f t="shared" si="10"/>
        <v>0.47</v>
      </c>
      <c r="AG57" s="25">
        <f t="shared" si="41"/>
        <v>145.95969487914965</v>
      </c>
      <c r="AH57" s="26">
        <f t="shared" si="11"/>
        <v>108.02986548151776</v>
      </c>
      <c r="AI57" s="25">
        <f t="shared" si="42"/>
        <v>444.87063303798402</v>
      </c>
      <c r="AJ57" s="26">
        <f t="shared" si="12"/>
        <v>135.64207485641137</v>
      </c>
      <c r="AK57" s="25">
        <f t="shared" si="43"/>
        <v>141.31126718294715</v>
      </c>
      <c r="AL57" s="26">
        <f t="shared" si="13"/>
        <v>105.85704591500438</v>
      </c>
      <c r="AM57" s="26">
        <f t="shared" si="44"/>
        <v>392.57316204403224</v>
      </c>
      <c r="AN57" s="26">
        <f t="shared" si="14"/>
        <v>125.27368852505552</v>
      </c>
      <c r="AO57" s="26">
        <f t="shared" si="15"/>
        <v>90.7473309608541</v>
      </c>
      <c r="AP57" s="29">
        <f t="shared" si="16"/>
        <v>2.4687892888161298</v>
      </c>
      <c r="AQ57" s="30">
        <f t="shared" si="17"/>
        <v>0.87857270064630977</v>
      </c>
      <c r="AR57" s="30">
        <f t="shared" si="18"/>
        <v>87.857270064630967</v>
      </c>
      <c r="AS57" s="30">
        <f t="shared" si="19"/>
        <v>0.88654731775118623</v>
      </c>
      <c r="AT57" s="30">
        <f t="shared" si="45"/>
        <v>-1.6120577646296237</v>
      </c>
      <c r="AU57" s="30">
        <f t="shared" si="20"/>
        <v>88.65473177511862</v>
      </c>
      <c r="AV57" s="30">
        <f t="shared" si="46"/>
        <v>-1.6120577646296259</v>
      </c>
      <c r="AW57" s="30">
        <f t="shared" si="21"/>
        <v>0.38737287749490701</v>
      </c>
      <c r="AX57" s="30">
        <f t="shared" si="22"/>
        <v>1.549491509979628</v>
      </c>
      <c r="AY57" s="26">
        <f t="shared" si="23"/>
        <v>111.4161562454574</v>
      </c>
      <c r="AZ57" s="26">
        <f t="shared" si="24"/>
        <v>104.82522237970574</v>
      </c>
      <c r="BA57" s="31">
        <f t="shared" si="25"/>
        <v>4.6824077211325035</v>
      </c>
      <c r="BB57" s="31">
        <f t="shared" si="47"/>
        <v>0.7099737115222382</v>
      </c>
      <c r="BC57" s="31">
        <f t="shared" si="48"/>
        <v>2.8398948460889528</v>
      </c>
      <c r="BD57" s="31">
        <f t="shared" si="26"/>
        <v>4.6620895604576695</v>
      </c>
      <c r="BE57" s="31">
        <f t="shared" si="49"/>
        <v>0.46889894861310566</v>
      </c>
      <c r="BF57" s="31">
        <f t="shared" si="50"/>
        <v>1.8755957944524226</v>
      </c>
      <c r="BG57" s="31">
        <f t="shared" si="27"/>
        <v>4.5080790618127722</v>
      </c>
      <c r="BH57" s="32">
        <f t="shared" si="55"/>
        <v>0.90372786399782778</v>
      </c>
      <c r="BI57" s="31">
        <f t="shared" si="29"/>
        <v>-0.12945661934782632</v>
      </c>
      <c r="BJ57" s="31">
        <f t="shared" si="56"/>
        <v>4.4757135666402652</v>
      </c>
      <c r="BK57" s="31">
        <f t="shared" si="57"/>
        <v>-0.12042077897445433</v>
      </c>
      <c r="BL57" s="31">
        <f t="shared" si="51"/>
        <v>-1.625192769674054</v>
      </c>
      <c r="BM57" s="31">
        <f t="shared" si="58"/>
        <v>4.4847494070136369</v>
      </c>
      <c r="BN57" s="31">
        <f t="shared" si="52"/>
        <v>-1.6251927696740331</v>
      </c>
      <c r="BO57" s="31" t="e">
        <f>LN(#REF!)</f>
        <v>#REF!</v>
      </c>
      <c r="BP57" s="31" t="e">
        <f>LN(#REF!)</f>
        <v>#REF!</v>
      </c>
      <c r="BQ57" s="31">
        <f t="shared" si="53"/>
        <v>4.7132723461108457</v>
      </c>
      <c r="BR57" s="31">
        <f t="shared" si="32"/>
        <v>11.095575005062832</v>
      </c>
      <c r="BS57" s="31">
        <f t="shared" si="33"/>
        <v>11.635306839643917</v>
      </c>
      <c r="BT57" s="31">
        <f t="shared" si="54"/>
        <v>4.648133885420207</v>
      </c>
      <c r="BU57" s="31">
        <f t="shared" si="34"/>
        <v>15.165769627085595</v>
      </c>
      <c r="BV57" s="67">
        <f t="shared" si="35"/>
        <v>4.6522944144922649</v>
      </c>
      <c r="BW57" s="93" t="e">
        <f t="shared" si="36"/>
        <v>#REF!</v>
      </c>
      <c r="BX57" s="93">
        <f t="shared" si="37"/>
        <v>9.4128002415775107</v>
      </c>
      <c r="BY57" s="93">
        <f t="shared" si="38"/>
        <v>11.095575005062832</v>
      </c>
      <c r="BZ57" s="93">
        <f t="shared" si="39"/>
        <v>9.0295820512400073</v>
      </c>
      <c r="CA57" s="99" t="e">
        <f t="shared" si="40"/>
        <v>#REF!</v>
      </c>
      <c r="CB57" s="99">
        <f t="shared" si="40"/>
        <v>7.294369771974111</v>
      </c>
    </row>
    <row r="58" spans="1:80">
      <c r="A58" s="23" t="s">
        <v>58</v>
      </c>
      <c r="B58" s="70">
        <v>2.58</v>
      </c>
      <c r="C58" s="114">
        <v>139.3703788</v>
      </c>
      <c r="D58" s="114">
        <v>128.01188049999999</v>
      </c>
      <c r="G58" s="70">
        <v>4.24</v>
      </c>
      <c r="H58" s="70">
        <v>2.64</v>
      </c>
      <c r="I58" s="19">
        <v>2282740.77275</v>
      </c>
      <c r="J58" s="111">
        <v>66574</v>
      </c>
      <c r="K58" s="16">
        <v>105.1</v>
      </c>
      <c r="L58" s="16">
        <v>0.14000000000000001</v>
      </c>
      <c r="M58" s="16">
        <v>1.68</v>
      </c>
      <c r="N58" s="16">
        <v>2653425</v>
      </c>
      <c r="O58" s="92">
        <f t="shared" si="3"/>
        <v>8407.0242696914011</v>
      </c>
      <c r="R58" s="83">
        <v>315620</v>
      </c>
      <c r="S58" s="24"/>
      <c r="T58" s="111">
        <v>105089.685048199</v>
      </c>
      <c r="U58" s="81" t="e">
        <f>T58/#REF!*1000</f>
        <v>#REF!</v>
      </c>
      <c r="W58" s="81">
        <v>3884600</v>
      </c>
      <c r="X58" s="87">
        <f t="shared" si="4"/>
        <v>12307.838540016477</v>
      </c>
      <c r="Y58" s="70">
        <v>66321.5</v>
      </c>
      <c r="Z58" s="97">
        <f t="shared" si="5"/>
        <v>171109.47</v>
      </c>
      <c r="AA58" s="97" t="e">
        <f>Z58/#REF!*1000</f>
        <v>#REF!</v>
      </c>
      <c r="AB58" s="97">
        <f t="shared" si="6"/>
        <v>1573.5236862333609</v>
      </c>
      <c r="AC58" s="25">
        <f t="shared" si="7"/>
        <v>1.06</v>
      </c>
      <c r="AD58" s="25">
        <f t="shared" si="8"/>
        <v>3.5000000000000003E-2</v>
      </c>
      <c r="AE58" s="25">
        <f t="shared" si="9"/>
        <v>0.66</v>
      </c>
      <c r="AF58" s="25">
        <f t="shared" si="10"/>
        <v>0.42</v>
      </c>
      <c r="AG58" s="25">
        <f t="shared" si="41"/>
        <v>146.92302886535202</v>
      </c>
      <c r="AH58" s="26">
        <f t="shared" si="11"/>
        <v>108.74286259369576</v>
      </c>
      <c r="AI58" s="25">
        <f t="shared" si="42"/>
        <v>456.61521775018679</v>
      </c>
      <c r="AJ58" s="26">
        <f t="shared" si="12"/>
        <v>139.22302563262065</v>
      </c>
      <c r="AK58" s="25">
        <f t="shared" si="43"/>
        <v>141.90477450511551</v>
      </c>
      <c r="AL58" s="26">
        <f t="shared" si="13"/>
        <v>106.3016455078474</v>
      </c>
      <c r="AM58" s="26">
        <f t="shared" si="44"/>
        <v>399.16839116637198</v>
      </c>
      <c r="AN58" s="26">
        <f t="shared" si="14"/>
        <v>127.37828649227643</v>
      </c>
      <c r="AO58" s="26">
        <f t="shared" si="15"/>
        <v>91.814946619217096</v>
      </c>
      <c r="AP58" s="29">
        <f t="shared" si="16"/>
        <v>2.4918783736668293</v>
      </c>
      <c r="AQ58" s="30">
        <f t="shared" si="17"/>
        <v>0.88678945682093591</v>
      </c>
      <c r="AR58" s="30">
        <f t="shared" si="18"/>
        <v>88.678945682093584</v>
      </c>
      <c r="AS58" s="30">
        <f t="shared" si="19"/>
        <v>0.91850134585413057</v>
      </c>
      <c r="AT58" s="30">
        <f t="shared" si="45"/>
        <v>3.6043229123966958</v>
      </c>
      <c r="AU58" s="30">
        <f t="shared" si="20"/>
        <v>91.850134585413059</v>
      </c>
      <c r="AV58" s="30">
        <f t="shared" si="46"/>
        <v>3.6043229123967011</v>
      </c>
      <c r="AW58" s="30">
        <f t="shared" si="21"/>
        <v>-1.005858124238701</v>
      </c>
      <c r="AX58" s="30">
        <f t="shared" si="22"/>
        <v>-4.0234324969548041</v>
      </c>
      <c r="AY58" s="26">
        <f t="shared" si="23"/>
        <v>112.63356367296231</v>
      </c>
      <c r="AZ58" s="26">
        <f t="shared" si="24"/>
        <v>105.75285276234079</v>
      </c>
      <c r="BA58" s="31">
        <f t="shared" si="25"/>
        <v>4.6889860364926266</v>
      </c>
      <c r="BB58" s="31">
        <f t="shared" si="47"/>
        <v>0.65783153601230993</v>
      </c>
      <c r="BC58" s="31">
        <f t="shared" si="48"/>
        <v>2.6313261440492397</v>
      </c>
      <c r="BD58" s="31">
        <f t="shared" si="26"/>
        <v>4.666280765076138</v>
      </c>
      <c r="BE58" s="31">
        <f t="shared" si="49"/>
        <v>0.41912046184684471</v>
      </c>
      <c r="BF58" s="31">
        <f t="shared" si="50"/>
        <v>1.6764818473873788</v>
      </c>
      <c r="BG58" s="31">
        <f t="shared" si="27"/>
        <v>4.5197751015759629</v>
      </c>
      <c r="BH58" s="32">
        <f t="shared" si="55"/>
        <v>0.9130367930193648</v>
      </c>
      <c r="BI58" s="31">
        <f t="shared" si="29"/>
        <v>-0.1201476903262894</v>
      </c>
      <c r="BJ58" s="31">
        <f t="shared" si="56"/>
        <v>4.4850224956618021</v>
      </c>
      <c r="BK58" s="31">
        <f t="shared" si="57"/>
        <v>-8.5011909054072063E-2</v>
      </c>
      <c r="BL58" s="31">
        <f t="shared" si="51"/>
        <v>3.5408869920382267</v>
      </c>
      <c r="BM58" s="31">
        <f t="shared" si="58"/>
        <v>4.5201582769340192</v>
      </c>
      <c r="BN58" s="31">
        <f t="shared" si="52"/>
        <v>3.540886992038228</v>
      </c>
      <c r="BO58" s="31" t="e">
        <f>LN(#REF!)</f>
        <v>#REF!</v>
      </c>
      <c r="BP58" s="31" t="e">
        <f>LN(#REF!)</f>
        <v>#REF!</v>
      </c>
      <c r="BQ58" s="31">
        <f t="shared" si="53"/>
        <v>4.7241397500896616</v>
      </c>
      <c r="BR58" s="31">
        <f t="shared" si="32"/>
        <v>11.106069389915923</v>
      </c>
      <c r="BS58" s="31">
        <f t="shared" si="33"/>
        <v>11.562569407883023</v>
      </c>
      <c r="BT58" s="31">
        <f t="shared" si="54"/>
        <v>4.6549122778829055</v>
      </c>
      <c r="BU58" s="31">
        <f t="shared" si="34"/>
        <v>15.17253057638017</v>
      </c>
      <c r="BV58" s="67">
        <f t="shared" si="35"/>
        <v>4.6611047940385646</v>
      </c>
      <c r="BW58" s="93" t="e">
        <f t="shared" si="36"/>
        <v>#REF!</v>
      </c>
      <c r="BX58" s="93">
        <f t="shared" si="37"/>
        <v>9.4179916180601833</v>
      </c>
      <c r="BY58" s="93">
        <f t="shared" si="38"/>
        <v>11.106069389915923</v>
      </c>
      <c r="BZ58" s="93">
        <f t="shared" si="39"/>
        <v>9.0368228579744034</v>
      </c>
      <c r="CA58" s="99" t="e">
        <f t="shared" si="40"/>
        <v>#REF!</v>
      </c>
      <c r="CB58" s="99">
        <f t="shared" si="40"/>
        <v>7.3610727696058822</v>
      </c>
    </row>
    <row r="59" spans="1:80">
      <c r="A59" s="23" t="s">
        <v>59</v>
      </c>
      <c r="B59" s="70">
        <v>2.78</v>
      </c>
      <c r="C59" s="114">
        <v>127.34663</v>
      </c>
      <c r="D59" s="114">
        <v>126.7242626</v>
      </c>
      <c r="G59" s="70">
        <v>4.26</v>
      </c>
      <c r="H59" s="70">
        <v>2.5299999999999998</v>
      </c>
      <c r="I59" s="19">
        <v>2266819.0612499998</v>
      </c>
      <c r="J59" s="111">
        <v>70587</v>
      </c>
      <c r="K59" s="16">
        <v>105.56</v>
      </c>
      <c r="L59" s="16">
        <v>0.11</v>
      </c>
      <c r="M59" s="16">
        <v>1.39</v>
      </c>
      <c r="N59" s="16">
        <v>2665100</v>
      </c>
      <c r="O59" s="92">
        <f t="shared" si="3"/>
        <v>8430.1258935914466</v>
      </c>
      <c r="R59" s="83">
        <v>316140</v>
      </c>
      <c r="S59" s="24"/>
      <c r="T59" s="111">
        <v>114648.754313565</v>
      </c>
      <c r="U59" s="81" t="e">
        <f>T59/#REF!*1000</f>
        <v>#REF!</v>
      </c>
      <c r="W59" s="81">
        <v>3901650</v>
      </c>
      <c r="X59" s="87">
        <f t="shared" si="4"/>
        <v>12341.525906244069</v>
      </c>
      <c r="Y59" s="70">
        <v>65499.4</v>
      </c>
      <c r="Z59" s="97">
        <f t="shared" si="5"/>
        <v>182088.33199999999</v>
      </c>
      <c r="AA59" s="97" t="e">
        <f>Z59/#REF!*1000</f>
        <v>#REF!</v>
      </c>
      <c r="AB59" s="97">
        <f t="shared" si="6"/>
        <v>1663.9608132118653</v>
      </c>
      <c r="AC59" s="25">
        <f t="shared" si="7"/>
        <v>1.0649999999999999</v>
      </c>
      <c r="AD59" s="25">
        <f t="shared" si="8"/>
        <v>2.75E-2</v>
      </c>
      <c r="AE59" s="25">
        <f t="shared" si="9"/>
        <v>0.63249999999999995</v>
      </c>
      <c r="AF59" s="25">
        <f t="shared" si="10"/>
        <v>0.34749999999999998</v>
      </c>
      <c r="AG59" s="25">
        <f t="shared" si="41"/>
        <v>147.85231702292535</v>
      </c>
      <c r="AH59" s="26">
        <f t="shared" si="11"/>
        <v>109.43066119960088</v>
      </c>
      <c r="AI59" s="25">
        <f t="shared" si="42"/>
        <v>468.16758275926657</v>
      </c>
      <c r="AJ59" s="26">
        <f t="shared" si="12"/>
        <v>142.74536818112594</v>
      </c>
      <c r="AK59" s="25">
        <f t="shared" si="43"/>
        <v>142.39789359652076</v>
      </c>
      <c r="AL59" s="26">
        <f t="shared" si="13"/>
        <v>106.67104372598712</v>
      </c>
      <c r="AM59" s="26">
        <f t="shared" si="44"/>
        <v>404.71683180358457</v>
      </c>
      <c r="AN59" s="26">
        <f t="shared" si="14"/>
        <v>129.14884467451907</v>
      </c>
      <c r="AO59" s="26">
        <f t="shared" si="15"/>
        <v>98.932384341637018</v>
      </c>
      <c r="AP59" s="29">
        <f t="shared" si="16"/>
        <v>2.6774429523275334</v>
      </c>
      <c r="AQ59" s="30">
        <f t="shared" si="17"/>
        <v>0.95282667342616856</v>
      </c>
      <c r="AR59" s="30">
        <f t="shared" si="18"/>
        <v>95.282667342616861</v>
      </c>
      <c r="AS59" s="30">
        <f t="shared" si="19"/>
        <v>0.99511280824628023</v>
      </c>
      <c r="AT59" s="30">
        <f t="shared" si="45"/>
        <v>8.340919992981318</v>
      </c>
      <c r="AU59" s="30">
        <f t="shared" si="20"/>
        <v>99.511280824628017</v>
      </c>
      <c r="AV59" s="30">
        <f t="shared" si="46"/>
        <v>8.3409199929813092</v>
      </c>
      <c r="AW59" s="30">
        <f t="shared" si="21"/>
        <v>-1.1799093317430787</v>
      </c>
      <c r="AX59" s="30">
        <f t="shared" si="22"/>
        <v>-4.7196373269723146</v>
      </c>
      <c r="AY59" s="26">
        <f t="shared" si="23"/>
        <v>111.84796456883915</v>
      </c>
      <c r="AZ59" s="26">
        <f t="shared" si="24"/>
        <v>106.21816252462928</v>
      </c>
      <c r="BA59" s="31">
        <f t="shared" si="25"/>
        <v>4.6952911176272201</v>
      </c>
      <c r="BB59" s="31">
        <f t="shared" si="47"/>
        <v>0.63050811345934932</v>
      </c>
      <c r="BC59" s="31">
        <f t="shared" si="48"/>
        <v>2.5220324538373973</v>
      </c>
      <c r="BD59" s="31">
        <f t="shared" si="26"/>
        <v>4.6697497412148818</v>
      </c>
      <c r="BE59" s="31">
        <f t="shared" si="49"/>
        <v>0.34689761387438622</v>
      </c>
      <c r="BF59" s="31">
        <f t="shared" si="50"/>
        <v>1.3875904554975449</v>
      </c>
      <c r="BG59" s="31">
        <f t="shared" si="27"/>
        <v>4.5944366303449824</v>
      </c>
      <c r="BH59" s="32">
        <f t="shared" si="55"/>
        <v>0.98486221679253494</v>
      </c>
      <c r="BI59" s="31">
        <f t="shared" si="29"/>
        <v>-4.8322266553119352E-2</v>
      </c>
      <c r="BJ59" s="31">
        <f t="shared" si="56"/>
        <v>4.556847919434972</v>
      </c>
      <c r="BK59" s="31">
        <f t="shared" si="57"/>
        <v>-4.899173128128001E-3</v>
      </c>
      <c r="BL59" s="31">
        <f t="shared" si="51"/>
        <v>8.0112735925944065</v>
      </c>
      <c r="BM59" s="31">
        <f t="shared" si="58"/>
        <v>4.6002710128599631</v>
      </c>
      <c r="BN59" s="31">
        <f t="shared" si="52"/>
        <v>8.0112735925943923</v>
      </c>
      <c r="BO59" s="31" t="e">
        <f>LN(#REF!)</f>
        <v>#REF!</v>
      </c>
      <c r="BP59" s="31" t="e">
        <f>LN(#REF!)</f>
        <v>#REF!</v>
      </c>
      <c r="BQ59" s="31">
        <f t="shared" si="53"/>
        <v>4.7171404899059075</v>
      </c>
      <c r="BR59" s="31">
        <f t="shared" si="32"/>
        <v>11.164601270548886</v>
      </c>
      <c r="BS59" s="31">
        <f t="shared" si="33"/>
        <v>11.6496284231033</v>
      </c>
      <c r="BT59" s="31">
        <f t="shared" si="54"/>
        <v>4.6592795116351233</v>
      </c>
      <c r="BU59" s="31">
        <f t="shared" si="34"/>
        <v>15.176910098551145</v>
      </c>
      <c r="BV59" s="67">
        <f t="shared" si="35"/>
        <v>4.6654951160744274</v>
      </c>
      <c r="BW59" s="93" t="e">
        <f t="shared" si="36"/>
        <v>#REF!</v>
      </c>
      <c r="BX59" s="93">
        <f t="shared" si="37"/>
        <v>9.4207249451018953</v>
      </c>
      <c r="BY59" s="93">
        <f t="shared" si="38"/>
        <v>11.164601270548886</v>
      </c>
      <c r="BZ59" s="93">
        <f t="shared" si="39"/>
        <v>9.0395669848810023</v>
      </c>
      <c r="CA59" s="99" t="e">
        <f t="shared" si="40"/>
        <v>#REF!</v>
      </c>
      <c r="CB59" s="99">
        <f t="shared" si="40"/>
        <v>7.4169560713513691</v>
      </c>
    </row>
    <row r="60" spans="1:80">
      <c r="A60" s="23" t="s">
        <v>60</v>
      </c>
      <c r="B60" s="70">
        <v>2.78</v>
      </c>
      <c r="C60" s="114">
        <v>129.38025619999999</v>
      </c>
      <c r="D60" s="114">
        <v>125.22903119999999</v>
      </c>
      <c r="G60" s="70">
        <v>4.2699999999999996</v>
      </c>
      <c r="H60" s="70">
        <v>3.11</v>
      </c>
      <c r="I60" s="19">
        <v>2282446.9750000001</v>
      </c>
      <c r="J60" s="111">
        <v>70322</v>
      </c>
      <c r="K60" s="16">
        <v>106.73</v>
      </c>
      <c r="L60" s="16">
        <v>0.08</v>
      </c>
      <c r="M60" s="16">
        <v>1.55</v>
      </c>
      <c r="N60" s="16">
        <v>2678325</v>
      </c>
      <c r="O60" s="92">
        <f t="shared" si="3"/>
        <v>8455.5364730989986</v>
      </c>
      <c r="R60" s="83">
        <v>316754</v>
      </c>
      <c r="S60" s="24"/>
      <c r="T60" s="111">
        <v>115276.173290012</v>
      </c>
      <c r="U60" s="81" t="e">
        <f>T60/#REF!*1000</f>
        <v>#REF!</v>
      </c>
      <c r="W60" s="81">
        <v>3944975</v>
      </c>
      <c r="X60" s="87">
        <f t="shared" si="4"/>
        <v>12454.381002291999</v>
      </c>
      <c r="Y60" s="70">
        <v>65508.1</v>
      </c>
      <c r="Z60" s="97">
        <f t="shared" si="5"/>
        <v>182112.51799999998</v>
      </c>
      <c r="AA60" s="97" t="e">
        <f>Z60/#REF!*1000</f>
        <v>#REF!</v>
      </c>
      <c r="AB60" s="97">
        <f t="shared" si="6"/>
        <v>1651.3426408462312</v>
      </c>
      <c r="AC60" s="25">
        <f t="shared" si="7"/>
        <v>1.0674999999999999</v>
      </c>
      <c r="AD60" s="25">
        <f t="shared" si="8"/>
        <v>0.02</v>
      </c>
      <c r="AE60" s="25">
        <f t="shared" si="9"/>
        <v>0.77749999999999997</v>
      </c>
      <c r="AF60" s="25">
        <f t="shared" si="10"/>
        <v>0.38750000000000001</v>
      </c>
      <c r="AG60" s="25">
        <f t="shared" si="41"/>
        <v>149.00186878777862</v>
      </c>
      <c r="AH60" s="26">
        <f t="shared" si="11"/>
        <v>110.28148459042779</v>
      </c>
      <c r="AI60" s="25">
        <f t="shared" si="42"/>
        <v>482.72759458307974</v>
      </c>
      <c r="AJ60" s="26">
        <f t="shared" si="12"/>
        <v>147.18474913155896</v>
      </c>
      <c r="AK60" s="25">
        <f t="shared" si="43"/>
        <v>142.94968543420728</v>
      </c>
      <c r="AL60" s="26">
        <f t="shared" si="13"/>
        <v>107.08439402042534</v>
      </c>
      <c r="AM60" s="26">
        <f t="shared" si="44"/>
        <v>410.98994269654014</v>
      </c>
      <c r="AN60" s="26">
        <f t="shared" si="14"/>
        <v>131.15065176697414</v>
      </c>
      <c r="AO60" s="26">
        <f t="shared" si="15"/>
        <v>98.932384341637018</v>
      </c>
      <c r="AP60" s="29">
        <f t="shared" si="16"/>
        <v>2.6670814852202152</v>
      </c>
      <c r="AQ60" s="30">
        <f t="shared" si="17"/>
        <v>0.94913931858370659</v>
      </c>
      <c r="AR60" s="30">
        <f t="shared" si="18"/>
        <v>94.91393185837066</v>
      </c>
      <c r="AS60" s="30">
        <f t="shared" si="19"/>
        <v>0.96791454027125357</v>
      </c>
      <c r="AT60" s="30">
        <f t="shared" si="45"/>
        <v>-2.7331843937331146</v>
      </c>
      <c r="AU60" s="30">
        <f t="shared" si="20"/>
        <v>96.791454027125354</v>
      </c>
      <c r="AV60" s="30">
        <f t="shared" si="46"/>
        <v>-2.7331843937331106</v>
      </c>
      <c r="AW60" s="30">
        <f t="shared" si="21"/>
        <v>0.80807340782174109</v>
      </c>
      <c r="AX60" s="30">
        <f t="shared" si="22"/>
        <v>3.2322936312869643</v>
      </c>
      <c r="AY60" s="26">
        <f t="shared" si="23"/>
        <v>112.61906728862614</v>
      </c>
      <c r="AZ60" s="26">
        <f t="shared" si="24"/>
        <v>106.74524788705028</v>
      </c>
      <c r="BA60" s="31">
        <f t="shared" si="25"/>
        <v>4.7030360480746669</v>
      </c>
      <c r="BB60" s="31">
        <f t="shared" si="47"/>
        <v>0.77449304474468406</v>
      </c>
      <c r="BC60" s="31">
        <f t="shared" si="48"/>
        <v>3.0979721789787362</v>
      </c>
      <c r="BD60" s="31">
        <f t="shared" si="26"/>
        <v>4.6736172527413711</v>
      </c>
      <c r="BE60" s="31">
        <f t="shared" si="49"/>
        <v>0.38675115264892312</v>
      </c>
      <c r="BF60" s="31">
        <f t="shared" si="50"/>
        <v>1.5470046105956925</v>
      </c>
      <c r="BG60" s="31">
        <f t="shared" si="27"/>
        <v>4.5944366303449824</v>
      </c>
      <c r="BH60" s="32">
        <f t="shared" si="55"/>
        <v>0.980984797871578</v>
      </c>
      <c r="BI60" s="31">
        <f t="shared" si="29"/>
        <v>-5.2199685474076288E-2</v>
      </c>
      <c r="BJ60" s="31">
        <f t="shared" si="56"/>
        <v>4.5529705005140153</v>
      </c>
      <c r="BK60" s="31">
        <f t="shared" si="57"/>
        <v>-3.2611480446642555E-2</v>
      </c>
      <c r="BL60" s="31">
        <f t="shared" si="51"/>
        <v>-2.7712307318514555</v>
      </c>
      <c r="BM60" s="31">
        <f t="shared" si="58"/>
        <v>4.5725587055414492</v>
      </c>
      <c r="BN60" s="31">
        <f t="shared" si="52"/>
        <v>-2.7712307318513929</v>
      </c>
      <c r="BO60" s="31" t="e">
        <f>LN(#REF!)</f>
        <v>#REF!</v>
      </c>
      <c r="BP60" s="31" t="e">
        <f>LN(#REF!)</f>
        <v>#REF!</v>
      </c>
      <c r="BQ60" s="31">
        <f t="shared" si="53"/>
        <v>4.7240110378584719</v>
      </c>
      <c r="BR60" s="31">
        <f t="shared" si="32"/>
        <v>11.160839973365304</v>
      </c>
      <c r="BS60" s="31">
        <f t="shared" si="33"/>
        <v>11.655086035205819</v>
      </c>
      <c r="BT60" s="31">
        <f t="shared" si="54"/>
        <v>4.6703022809258732</v>
      </c>
      <c r="BU60" s="31">
        <f t="shared" si="34"/>
        <v>15.187953175106417</v>
      </c>
      <c r="BV60" s="67">
        <f t="shared" si="35"/>
        <v>4.6704451348372951</v>
      </c>
      <c r="BW60" s="93" t="e">
        <f t="shared" si="36"/>
        <v>#REF!</v>
      </c>
      <c r="BX60" s="93">
        <f t="shared" si="37"/>
        <v>9.4298277277291831</v>
      </c>
      <c r="BY60" s="93">
        <f t="shared" si="38"/>
        <v>11.160839973365304</v>
      </c>
      <c r="BZ60" s="93">
        <f t="shared" si="39"/>
        <v>9.0425767097158865</v>
      </c>
      <c r="CA60" s="99" t="e">
        <f t="shared" si="40"/>
        <v>#REF!</v>
      </c>
      <c r="CB60" s="99">
        <f t="shared" si="40"/>
        <v>7.4093439577275824</v>
      </c>
    </row>
    <row r="61" spans="1:80">
      <c r="A61" s="23" t="s">
        <v>61</v>
      </c>
      <c r="B61" s="70">
        <v>2.79</v>
      </c>
      <c r="C61" s="114">
        <v>125.6719834</v>
      </c>
      <c r="D61" s="114">
        <v>126.2409737</v>
      </c>
      <c r="G61" s="70">
        <v>4.08</v>
      </c>
      <c r="H61" s="70">
        <v>2.95</v>
      </c>
      <c r="I61" s="19">
        <v>2281120.8347499999</v>
      </c>
      <c r="J61" s="111">
        <v>69753</v>
      </c>
      <c r="K61" s="16">
        <v>107.66</v>
      </c>
      <c r="L61" s="16">
        <v>0.08</v>
      </c>
      <c r="M61" s="16">
        <v>1.23</v>
      </c>
      <c r="N61" s="16">
        <v>2702850</v>
      </c>
      <c r="O61" s="92">
        <f t="shared" si="3"/>
        <v>8505.8140449703387</v>
      </c>
      <c r="R61" s="83">
        <v>317765</v>
      </c>
      <c r="S61" s="24"/>
      <c r="T61" s="111">
        <v>121144.41218798701</v>
      </c>
      <c r="U61" s="81" t="e">
        <f>T61/#REF!*1000</f>
        <v>#REF!</v>
      </c>
      <c r="W61" s="81">
        <v>3979050</v>
      </c>
      <c r="X61" s="87">
        <f t="shared" si="4"/>
        <v>12521.989520557645</v>
      </c>
      <c r="Y61" s="70">
        <v>64483.3</v>
      </c>
      <c r="Z61" s="97">
        <f t="shared" si="5"/>
        <v>179908.40700000001</v>
      </c>
      <c r="AA61" s="97" t="e">
        <f>Z61/#REF!*1000</f>
        <v>#REF!</v>
      </c>
      <c r="AB61" s="97">
        <f t="shared" si="6"/>
        <v>1619.413239256445</v>
      </c>
      <c r="AC61" s="25">
        <f t="shared" si="7"/>
        <v>1.02</v>
      </c>
      <c r="AD61" s="25">
        <f t="shared" si="8"/>
        <v>0.02</v>
      </c>
      <c r="AE61" s="25">
        <f t="shared" si="9"/>
        <v>0.73750000000000004</v>
      </c>
      <c r="AF61" s="25">
        <f t="shared" si="10"/>
        <v>0.3075</v>
      </c>
      <c r="AG61" s="25">
        <f t="shared" si="41"/>
        <v>150.10075757008846</v>
      </c>
      <c r="AH61" s="26">
        <f t="shared" si="11"/>
        <v>111.09481053928218</v>
      </c>
      <c r="AI61" s="25">
        <f t="shared" si="42"/>
        <v>496.96805862328063</v>
      </c>
      <c r="AJ61" s="26">
        <f t="shared" si="12"/>
        <v>151.52669923093995</v>
      </c>
      <c r="AK61" s="25">
        <f t="shared" si="43"/>
        <v>143.38925571691746</v>
      </c>
      <c r="AL61" s="26">
        <f t="shared" si="13"/>
        <v>107.41367853203813</v>
      </c>
      <c r="AM61" s="26">
        <f t="shared" si="44"/>
        <v>416.04511899170757</v>
      </c>
      <c r="AN61" s="26">
        <f t="shared" si="14"/>
        <v>132.76380478370791</v>
      </c>
      <c r="AO61" s="26">
        <f t="shared" si="15"/>
        <v>99.288256227758026</v>
      </c>
      <c r="AP61" s="29">
        <f t="shared" si="16"/>
        <v>2.6652498623359477</v>
      </c>
      <c r="AQ61" s="30">
        <f t="shared" si="17"/>
        <v>0.94848749549321987</v>
      </c>
      <c r="AR61" s="30">
        <f t="shared" si="18"/>
        <v>94.848749549321994</v>
      </c>
      <c r="AS61" s="30">
        <f t="shared" si="19"/>
        <v>1.0045275827165787</v>
      </c>
      <c r="AT61" s="30">
        <f t="shared" si="45"/>
        <v>3.7826730482904534</v>
      </c>
      <c r="AU61" s="30">
        <f t="shared" si="20"/>
        <v>100.45275827165787</v>
      </c>
      <c r="AV61" s="30">
        <f t="shared" si="46"/>
        <v>3.7826730482904547</v>
      </c>
      <c r="AW61" s="30">
        <f t="shared" si="21"/>
        <v>1.1246576752283133</v>
      </c>
      <c r="AX61" s="30">
        <f t="shared" si="22"/>
        <v>4.4986307009132531</v>
      </c>
      <c r="AY61" s="26">
        <f t="shared" si="23"/>
        <v>112.55363370805023</v>
      </c>
      <c r="AZ61" s="26">
        <f t="shared" si="24"/>
        <v>107.72269730205031</v>
      </c>
      <c r="BA61" s="31">
        <f t="shared" si="25"/>
        <v>4.710383985737205</v>
      </c>
      <c r="BB61" s="31">
        <f t="shared" si="47"/>
        <v>0.7347937662538051</v>
      </c>
      <c r="BC61" s="31">
        <f t="shared" si="48"/>
        <v>2.9391750650152204</v>
      </c>
      <c r="BD61" s="31">
        <f t="shared" si="26"/>
        <v>4.6766875345985897</v>
      </c>
      <c r="BE61" s="31">
        <f t="shared" si="49"/>
        <v>0.30702818572185819</v>
      </c>
      <c r="BF61" s="31">
        <f t="shared" si="50"/>
        <v>1.2281127428874328</v>
      </c>
      <c r="BG61" s="31">
        <f t="shared" si="27"/>
        <v>4.5980272984757118</v>
      </c>
      <c r="BH61" s="32">
        <f t="shared" si="55"/>
        <v>0.9802978101969867</v>
      </c>
      <c r="BI61" s="31">
        <f t="shared" si="29"/>
        <v>-5.2886673148667691E-2</v>
      </c>
      <c r="BJ61" s="31">
        <f t="shared" si="56"/>
        <v>4.5522835128394235</v>
      </c>
      <c r="BK61" s="31">
        <f t="shared" si="57"/>
        <v>4.5173640462583898E-3</v>
      </c>
      <c r="BL61" s="31">
        <f t="shared" si="51"/>
        <v>3.7128844492900943</v>
      </c>
      <c r="BM61" s="31">
        <f t="shared" si="58"/>
        <v>4.6096875500343497</v>
      </c>
      <c r="BN61" s="31">
        <f t="shared" si="52"/>
        <v>3.7128844492900548</v>
      </c>
      <c r="BO61" s="31" t="e">
        <f>LN(#REF!)</f>
        <v>#REF!</v>
      </c>
      <c r="BP61" s="31" t="e">
        <f>LN(#REF!)</f>
        <v>#REF!</v>
      </c>
      <c r="BQ61" s="31">
        <f t="shared" si="53"/>
        <v>4.7234298521096836</v>
      </c>
      <c r="BR61" s="31">
        <f t="shared" si="32"/>
        <v>11.152715709511364</v>
      </c>
      <c r="BS61" s="31">
        <f t="shared" si="33"/>
        <v>11.70473860209378</v>
      </c>
      <c r="BT61" s="31">
        <f t="shared" si="54"/>
        <v>4.6789781131328114</v>
      </c>
      <c r="BU61" s="31">
        <f t="shared" si="34"/>
        <v>15.196553655301464</v>
      </c>
      <c r="BV61" s="67">
        <f t="shared" si="35"/>
        <v>4.6795603075672449</v>
      </c>
      <c r="BW61" s="93" t="e">
        <f t="shared" si="36"/>
        <v>#REF!</v>
      </c>
      <c r="BX61" s="93">
        <f t="shared" si="37"/>
        <v>9.4352415394224298</v>
      </c>
      <c r="BY61" s="93">
        <f t="shared" si="38"/>
        <v>11.152715709511364</v>
      </c>
      <c r="BZ61" s="93">
        <f t="shared" si="39"/>
        <v>9.0485052139440363</v>
      </c>
      <c r="CA61" s="99" t="e">
        <f t="shared" si="40"/>
        <v>#REF!</v>
      </c>
      <c r="CB61" s="99">
        <f t="shared" si="40"/>
        <v>7.3898191646270464</v>
      </c>
    </row>
    <row r="62" spans="1:80">
      <c r="A62" s="23" t="s">
        <v>62</v>
      </c>
      <c r="B62" s="70">
        <v>2.8</v>
      </c>
      <c r="C62" s="114">
        <v>125.7233007</v>
      </c>
      <c r="D62" s="114">
        <v>127.6607525</v>
      </c>
      <c r="G62" s="70">
        <v>4.01</v>
      </c>
      <c r="H62" s="70">
        <v>3.39</v>
      </c>
      <c r="I62" s="19">
        <v>2294907.18175</v>
      </c>
      <c r="J62" s="111">
        <v>70035.847999999998</v>
      </c>
      <c r="K62" s="16">
        <v>107.08</v>
      </c>
      <c r="L62" s="16">
        <v>7.0000000000000007E-2</v>
      </c>
      <c r="M62" s="16">
        <v>1.4</v>
      </c>
      <c r="N62" s="16">
        <v>2711075</v>
      </c>
      <c r="O62" s="92">
        <f t="shared" si="3"/>
        <v>8517.6789574222094</v>
      </c>
      <c r="R62" s="83">
        <v>318288</v>
      </c>
      <c r="S62" s="24"/>
      <c r="T62" s="111">
        <v>110554.40762939199</v>
      </c>
      <c r="U62" s="81" t="e">
        <f>T62/#REF!*1000</f>
        <v>#REF!</v>
      </c>
      <c r="W62" s="81">
        <v>3957925</v>
      </c>
      <c r="X62" s="87">
        <f t="shared" si="4"/>
        <v>12435.043105615041</v>
      </c>
      <c r="Y62" s="70">
        <v>63695.6</v>
      </c>
      <c r="Z62" s="97">
        <f t="shared" si="5"/>
        <v>178347.68</v>
      </c>
      <c r="AA62" s="97" t="e">
        <f>Z62/#REF!*1000</f>
        <v>#REF!</v>
      </c>
      <c r="AB62" s="97">
        <f t="shared" si="6"/>
        <v>1591.8735072797415</v>
      </c>
      <c r="AC62" s="25">
        <f t="shared" si="7"/>
        <v>1.0024999999999999</v>
      </c>
      <c r="AD62" s="25">
        <f t="shared" si="8"/>
        <v>1.7500000000000002E-2</v>
      </c>
      <c r="AE62" s="25">
        <f t="shared" si="9"/>
        <v>0.84750000000000003</v>
      </c>
      <c r="AF62" s="25">
        <f t="shared" si="10"/>
        <v>0.35</v>
      </c>
      <c r="AG62" s="25">
        <f t="shared" si="41"/>
        <v>151.37286149049496</v>
      </c>
      <c r="AH62" s="26">
        <f t="shared" si="11"/>
        <v>112.03633905860259</v>
      </c>
      <c r="AI62" s="25">
        <f t="shared" si="42"/>
        <v>513.81527581060982</v>
      </c>
      <c r="AJ62" s="26">
        <f t="shared" si="12"/>
        <v>156.66345433486882</v>
      </c>
      <c r="AK62" s="25">
        <f t="shared" si="43"/>
        <v>143.89111811192669</v>
      </c>
      <c r="AL62" s="26">
        <f t="shared" si="13"/>
        <v>107.78962640690028</v>
      </c>
      <c r="AM62" s="26">
        <f t="shared" si="44"/>
        <v>421.86975065759145</v>
      </c>
      <c r="AN62" s="26">
        <f t="shared" si="14"/>
        <v>134.62249805067984</v>
      </c>
      <c r="AO62" s="26">
        <f t="shared" si="15"/>
        <v>99.64412811387902</v>
      </c>
      <c r="AP62" s="29">
        <f t="shared" si="16"/>
        <v>2.6616074159283389</v>
      </c>
      <c r="AQ62" s="30">
        <f t="shared" si="17"/>
        <v>0.94719125122004977</v>
      </c>
      <c r="AR62" s="30">
        <f t="shared" si="18"/>
        <v>94.719125122004982</v>
      </c>
      <c r="AS62" s="30">
        <f t="shared" si="19"/>
        <v>1.0154104433244491</v>
      </c>
      <c r="AT62" s="30">
        <f t="shared" si="45"/>
        <v>1.0833809638595948</v>
      </c>
      <c r="AU62" s="30">
        <f t="shared" si="20"/>
        <v>101.54104433244491</v>
      </c>
      <c r="AV62" s="30">
        <f t="shared" si="46"/>
        <v>1.0833809638596001</v>
      </c>
      <c r="AW62" s="30">
        <f t="shared" si="21"/>
        <v>5.6331721842228788E-2</v>
      </c>
      <c r="AX62" s="30">
        <f t="shared" si="22"/>
        <v>0.22532688736891515</v>
      </c>
      <c r="AY62" s="26">
        <f t="shared" si="23"/>
        <v>113.2338709961289</v>
      </c>
      <c r="AZ62" s="26">
        <f t="shared" si="24"/>
        <v>108.05050653501158</v>
      </c>
      <c r="BA62" s="31">
        <f t="shared" si="25"/>
        <v>4.7188232745510481</v>
      </c>
      <c r="BB62" s="31">
        <f t="shared" si="47"/>
        <v>0.84392888138431488</v>
      </c>
      <c r="BC62" s="31">
        <f t="shared" si="48"/>
        <v>3.3757155255372595</v>
      </c>
      <c r="BD62" s="31">
        <f t="shared" si="26"/>
        <v>4.6801814238528454</v>
      </c>
      <c r="BE62" s="31">
        <f t="shared" si="49"/>
        <v>0.34938892542557554</v>
      </c>
      <c r="BF62" s="31">
        <f t="shared" si="50"/>
        <v>1.3975557017023021</v>
      </c>
      <c r="BG62" s="31">
        <f t="shared" si="27"/>
        <v>4.6016051198235957</v>
      </c>
      <c r="BH62" s="32">
        <f t="shared" si="55"/>
        <v>0.97893023198528273</v>
      </c>
      <c r="BI62" s="31">
        <f t="shared" si="29"/>
        <v>-5.4254251360371306E-2</v>
      </c>
      <c r="BJ62" s="31">
        <f t="shared" si="56"/>
        <v>4.5509159346277199</v>
      </c>
      <c r="BK62" s="31">
        <f t="shared" si="57"/>
        <v>1.529290841469539E-2</v>
      </c>
      <c r="BL62" s="31">
        <f t="shared" si="51"/>
        <v>1.0775544368437</v>
      </c>
      <c r="BM62" s="31">
        <f t="shared" si="58"/>
        <v>4.6204630944027869</v>
      </c>
      <c r="BN62" s="31">
        <f t="shared" si="52"/>
        <v>1.0775544368437195</v>
      </c>
      <c r="BO62" s="31" t="e">
        <f>LN(#REF!)</f>
        <v>#REF!</v>
      </c>
      <c r="BP62" s="31" t="e">
        <f>LN(#REF!)</f>
        <v>#REF!</v>
      </c>
      <c r="BQ62" s="31">
        <f t="shared" si="53"/>
        <v>4.7294553347602983</v>
      </c>
      <c r="BR62" s="31">
        <f t="shared" si="32"/>
        <v>11.156762504231441</v>
      </c>
      <c r="BS62" s="31">
        <f t="shared" si="33"/>
        <v>11.613263055498873</v>
      </c>
      <c r="BT62" s="31">
        <f t="shared" si="54"/>
        <v>4.6735762186521521</v>
      </c>
      <c r="BU62" s="31">
        <f t="shared" si="34"/>
        <v>15.191230456000991</v>
      </c>
      <c r="BV62" s="67">
        <f t="shared" si="35"/>
        <v>4.6825987709105465</v>
      </c>
      <c r="BW62" s="93" t="e">
        <f t="shared" si="36"/>
        <v>#REF!</v>
      </c>
      <c r="BX62" s="93">
        <f t="shared" si="37"/>
        <v>9.4282738227063696</v>
      </c>
      <c r="BY62" s="93">
        <f t="shared" si="38"/>
        <v>11.156762504231441</v>
      </c>
      <c r="BZ62" s="93">
        <f t="shared" si="39"/>
        <v>9.0498991598717513</v>
      </c>
      <c r="CA62" s="99" t="e">
        <f t="shared" si="40"/>
        <v>#REF!</v>
      </c>
      <c r="CB62" s="99">
        <f t="shared" si="40"/>
        <v>7.3726669080213014</v>
      </c>
    </row>
    <row r="63" spans="1:80">
      <c r="A63" s="23" t="s">
        <v>63</v>
      </c>
      <c r="B63" s="70">
        <v>2.79</v>
      </c>
      <c r="C63" s="114">
        <v>121.77978040000001</v>
      </c>
      <c r="D63" s="114">
        <v>127.73266599999999</v>
      </c>
      <c r="G63" s="70">
        <v>3.99</v>
      </c>
      <c r="H63" s="70">
        <v>3.48</v>
      </c>
      <c r="I63" s="19">
        <v>2321357.9730000002</v>
      </c>
      <c r="J63" s="111">
        <v>73481.066999999995</v>
      </c>
      <c r="K63" s="16">
        <v>108.29</v>
      </c>
      <c r="L63" s="16">
        <v>0.09</v>
      </c>
      <c r="M63" s="16">
        <v>2.0499999999999998</v>
      </c>
      <c r="N63" s="16">
        <v>2728150</v>
      </c>
      <c r="O63" s="92">
        <f t="shared" si="3"/>
        <v>8556.6738700197275</v>
      </c>
      <c r="R63" s="83">
        <v>318833</v>
      </c>
      <c r="S63" s="24"/>
      <c r="T63" s="111">
        <v>116786.530965182</v>
      </c>
      <c r="U63" s="81" t="e">
        <f>T63/#REF!*1000</f>
        <v>#REF!</v>
      </c>
      <c r="W63" s="81">
        <v>4002600</v>
      </c>
      <c r="X63" s="87">
        <f t="shared" si="4"/>
        <v>12553.907531529045</v>
      </c>
      <c r="Y63" s="70">
        <v>63348.6</v>
      </c>
      <c r="Z63" s="97">
        <f t="shared" si="5"/>
        <v>176742.59400000001</v>
      </c>
      <c r="AA63" s="97" t="e">
        <f>Z63/#REF!*1000</f>
        <v>#REF!</v>
      </c>
      <c r="AB63" s="97">
        <f t="shared" si="6"/>
        <v>1563.9407460982936</v>
      </c>
      <c r="AC63" s="25">
        <f t="shared" si="7"/>
        <v>0.99750000000000005</v>
      </c>
      <c r="AD63" s="25">
        <f t="shared" si="8"/>
        <v>2.2499999999999999E-2</v>
      </c>
      <c r="AE63" s="25">
        <f t="shared" si="9"/>
        <v>0.87</v>
      </c>
      <c r="AF63" s="25">
        <f t="shared" si="10"/>
        <v>0.51249999999999996</v>
      </c>
      <c r="AG63" s="25">
        <f t="shared" si="41"/>
        <v>152.68980538546225</v>
      </c>
      <c r="AH63" s="26">
        <f t="shared" si="11"/>
        <v>113.01105520841244</v>
      </c>
      <c r="AI63" s="25">
        <f t="shared" si="42"/>
        <v>531.69604740881903</v>
      </c>
      <c r="AJ63" s="26">
        <f t="shared" si="12"/>
        <v>162.11534254572223</v>
      </c>
      <c r="AK63" s="25">
        <f t="shared" si="43"/>
        <v>144.62856009225032</v>
      </c>
      <c r="AL63" s="26">
        <f t="shared" si="13"/>
        <v>108.34204824223565</v>
      </c>
      <c r="AM63" s="26">
        <f t="shared" si="44"/>
        <v>430.51808054607204</v>
      </c>
      <c r="AN63" s="26">
        <f t="shared" si="14"/>
        <v>137.38225926071874</v>
      </c>
      <c r="AO63" s="26">
        <f t="shared" si="15"/>
        <v>99.288256227758026</v>
      </c>
      <c r="AP63" s="29">
        <f t="shared" si="16"/>
        <v>2.6427021872135894</v>
      </c>
      <c r="AQ63" s="30">
        <f t="shared" si="17"/>
        <v>0.9404634118197831</v>
      </c>
      <c r="AR63" s="30">
        <f t="shared" si="18"/>
        <v>94.046341181978292</v>
      </c>
      <c r="AS63" s="30">
        <f t="shared" si="19"/>
        <v>1.0488823808061325</v>
      </c>
      <c r="AT63" s="30">
        <f t="shared" si="45"/>
        <v>3.2963948422764351</v>
      </c>
      <c r="AU63" s="30">
        <f t="shared" si="20"/>
        <v>104.88823808061325</v>
      </c>
      <c r="AV63" s="30">
        <f t="shared" si="46"/>
        <v>3.2963948422764298</v>
      </c>
      <c r="AW63" s="30">
        <f t="shared" si="21"/>
        <v>-2.373995231572168</v>
      </c>
      <c r="AX63" s="30">
        <f t="shared" si="22"/>
        <v>-9.4959809262886719</v>
      </c>
      <c r="AY63" s="26">
        <f t="shared" si="23"/>
        <v>114.53898935035537</v>
      </c>
      <c r="AZ63" s="26">
        <f t="shared" si="24"/>
        <v>108.73103451711657</v>
      </c>
      <c r="BA63" s="31">
        <f t="shared" si="25"/>
        <v>4.7274856476297007</v>
      </c>
      <c r="BB63" s="31">
        <f t="shared" si="47"/>
        <v>0.86623730786525854</v>
      </c>
      <c r="BC63" s="31">
        <f t="shared" si="48"/>
        <v>3.4649492314610342</v>
      </c>
      <c r="BD63" s="31">
        <f t="shared" si="26"/>
        <v>4.6852933357390212</v>
      </c>
      <c r="BE63" s="31">
        <f t="shared" si="49"/>
        <v>0.51119118861757684</v>
      </c>
      <c r="BF63" s="31">
        <f t="shared" si="50"/>
        <v>2.0447647544703074</v>
      </c>
      <c r="BG63" s="31">
        <f t="shared" si="27"/>
        <v>4.5980272984757118</v>
      </c>
      <c r="BH63" s="32">
        <f t="shared" si="55"/>
        <v>0.97180194944492249</v>
      </c>
      <c r="BI63" s="31">
        <f t="shared" si="29"/>
        <v>-6.1382533900731472E-2</v>
      </c>
      <c r="BJ63" s="31">
        <f t="shared" si="56"/>
        <v>4.5437876520873601</v>
      </c>
      <c r="BK63" s="31">
        <f t="shared" si="57"/>
        <v>4.772519806202441E-2</v>
      </c>
      <c r="BL63" s="31">
        <f t="shared" si="51"/>
        <v>3.2432289647329018</v>
      </c>
      <c r="BM63" s="31">
        <f t="shared" si="58"/>
        <v>4.6528953840501162</v>
      </c>
      <c r="BN63" s="31">
        <f t="shared" si="52"/>
        <v>3.2432289647329249</v>
      </c>
      <c r="BO63" s="31" t="e">
        <f>LN(#REF!)</f>
        <v>#REF!</v>
      </c>
      <c r="BP63" s="31" t="e">
        <f>LN(#REF!)</f>
        <v>#REF!</v>
      </c>
      <c r="BQ63" s="31">
        <f t="shared" si="53"/>
        <v>4.7409152833747958</v>
      </c>
      <c r="BR63" s="31">
        <f t="shared" si="32"/>
        <v>11.204783060181718</v>
      </c>
      <c r="BS63" s="31">
        <f t="shared" si="33"/>
        <v>11.668103025647817</v>
      </c>
      <c r="BT63" s="31">
        <f t="shared" si="54"/>
        <v>4.6848128136402885</v>
      </c>
      <c r="BU63" s="31">
        <f t="shared" si="34"/>
        <v>15.202454707925662</v>
      </c>
      <c r="BV63" s="67">
        <f t="shared" si="35"/>
        <v>4.6888772595152695</v>
      </c>
      <c r="BW63" s="93" t="e">
        <f t="shared" si="36"/>
        <v>#REF!</v>
      </c>
      <c r="BX63" s="93">
        <f t="shared" si="37"/>
        <v>9.437787253192317</v>
      </c>
      <c r="BY63" s="93">
        <f t="shared" si="38"/>
        <v>11.204783060181718</v>
      </c>
      <c r="BZ63" s="93">
        <f t="shared" si="39"/>
        <v>9.05446682703775</v>
      </c>
      <c r="CA63" s="99" t="e">
        <f t="shared" si="40"/>
        <v>#REF!</v>
      </c>
      <c r="CB63" s="99">
        <f t="shared" si="40"/>
        <v>7.3549640342611484</v>
      </c>
    </row>
    <row r="64" spans="1:80">
      <c r="A64" s="23" t="s">
        <v>64</v>
      </c>
      <c r="B64" s="70">
        <v>2.89</v>
      </c>
      <c r="C64" s="114">
        <v>123.4858614</v>
      </c>
      <c r="D64" s="114">
        <v>124.7002986</v>
      </c>
      <c r="G64" s="70">
        <v>3.69</v>
      </c>
      <c r="H64" s="70">
        <v>2.91</v>
      </c>
      <c r="I64" s="19">
        <v>2332740.307</v>
      </c>
      <c r="J64" s="111">
        <v>72923.914000000004</v>
      </c>
      <c r="K64" s="16">
        <v>109.61</v>
      </c>
      <c r="L64" s="16">
        <v>0.09</v>
      </c>
      <c r="M64" s="16">
        <v>1.78</v>
      </c>
      <c r="N64" s="16">
        <v>2749875</v>
      </c>
      <c r="O64" s="92">
        <f t="shared" si="3"/>
        <v>8607.6157385670031</v>
      </c>
      <c r="R64" s="83">
        <v>319470</v>
      </c>
      <c r="S64" s="24"/>
      <c r="T64" s="111">
        <v>117233.23448337401</v>
      </c>
      <c r="U64" s="81" t="e">
        <f>T64/#REF!*1000</f>
        <v>#REF!</v>
      </c>
      <c r="W64" s="81">
        <v>4051400</v>
      </c>
      <c r="X64" s="87">
        <f t="shared" si="4"/>
        <v>12681.628947945035</v>
      </c>
      <c r="Y64" s="70">
        <v>63329</v>
      </c>
      <c r="Z64" s="97">
        <f t="shared" si="5"/>
        <v>183020.81</v>
      </c>
      <c r="AA64" s="97" t="e">
        <f>Z64/#REF!*1000</f>
        <v>#REF!</v>
      </c>
      <c r="AB64" s="97">
        <f t="shared" si="6"/>
        <v>1607.7980141205021</v>
      </c>
      <c r="AC64" s="25">
        <f t="shared" si="7"/>
        <v>0.92249999999999999</v>
      </c>
      <c r="AD64" s="25">
        <f t="shared" si="8"/>
        <v>2.2499999999999999E-2</v>
      </c>
      <c r="AE64" s="25">
        <f t="shared" si="9"/>
        <v>0.72750000000000004</v>
      </c>
      <c r="AF64" s="25">
        <f t="shared" si="10"/>
        <v>0.44500000000000001</v>
      </c>
      <c r="AG64" s="25">
        <f t="shared" si="41"/>
        <v>153.80062371964146</v>
      </c>
      <c r="AH64" s="26">
        <f t="shared" si="11"/>
        <v>113.8332106350536</v>
      </c>
      <c r="AI64" s="25">
        <f t="shared" si="42"/>
        <v>547.16840238841564</v>
      </c>
      <c r="AJ64" s="26">
        <f t="shared" si="12"/>
        <v>166.83289901380277</v>
      </c>
      <c r="AK64" s="25">
        <f t="shared" si="43"/>
        <v>145.27215718466084</v>
      </c>
      <c r="AL64" s="26">
        <f t="shared" si="13"/>
        <v>108.82417035691361</v>
      </c>
      <c r="AM64" s="26">
        <f t="shared" si="44"/>
        <v>438.18130237979216</v>
      </c>
      <c r="AN64" s="26">
        <f t="shared" si="14"/>
        <v>139.82766347555955</v>
      </c>
      <c r="AO64" s="26">
        <f t="shared" si="15"/>
        <v>102.84697508896798</v>
      </c>
      <c r="AP64" s="29">
        <f t="shared" si="16"/>
        <v>2.7297453294401279</v>
      </c>
      <c r="AQ64" s="30">
        <f t="shared" si="17"/>
        <v>0.97143961901783915</v>
      </c>
      <c r="AR64" s="30">
        <f t="shared" si="18"/>
        <v>97.143961901783925</v>
      </c>
      <c r="AS64" s="30">
        <f t="shared" si="19"/>
        <v>1.00983462548855</v>
      </c>
      <c r="AT64" s="30">
        <f t="shared" si="45"/>
        <v>-3.722796381379947</v>
      </c>
      <c r="AU64" s="30">
        <f t="shared" si="20"/>
        <v>100.983462548855</v>
      </c>
      <c r="AV64" s="30">
        <f t="shared" si="46"/>
        <v>-3.7227963813799407</v>
      </c>
      <c r="AW64" s="30">
        <f t="shared" si="21"/>
        <v>-5.8729460011092467</v>
      </c>
      <c r="AX64" s="30">
        <f t="shared" si="22"/>
        <v>-23.491784004436987</v>
      </c>
      <c r="AY64" s="26">
        <f t="shared" si="23"/>
        <v>115.10060933657546</v>
      </c>
      <c r="AZ64" s="26">
        <f t="shared" si="24"/>
        <v>109.59688929961912</v>
      </c>
      <c r="BA64" s="31">
        <f t="shared" si="25"/>
        <v>4.734734312465612</v>
      </c>
      <c r="BB64" s="31">
        <f t="shared" si="47"/>
        <v>0.72486648359113559</v>
      </c>
      <c r="BC64" s="31">
        <f t="shared" si="48"/>
        <v>2.8994659343645424</v>
      </c>
      <c r="BD64" s="31">
        <f t="shared" si="26"/>
        <v>4.6897334637650427</v>
      </c>
      <c r="BE64" s="31">
        <f t="shared" si="49"/>
        <v>0.44401280260215614</v>
      </c>
      <c r="BF64" s="31">
        <f t="shared" si="50"/>
        <v>1.7760512104086246</v>
      </c>
      <c r="BG64" s="31">
        <f t="shared" si="27"/>
        <v>4.6332422047667778</v>
      </c>
      <c r="BH64" s="32">
        <f t="shared" si="55"/>
        <v>1.0042083189260993</v>
      </c>
      <c r="BI64" s="31">
        <f t="shared" si="29"/>
        <v>-2.8976164419555056E-2</v>
      </c>
      <c r="BJ64" s="31">
        <f t="shared" si="56"/>
        <v>4.5761940215685364</v>
      </c>
      <c r="BK64" s="31">
        <f t="shared" si="57"/>
        <v>9.786580306729591E-3</v>
      </c>
      <c r="BL64" s="31">
        <f t="shared" si="51"/>
        <v>-3.7938617755294821</v>
      </c>
      <c r="BM64" s="31">
        <f t="shared" si="58"/>
        <v>4.6149567662948208</v>
      </c>
      <c r="BN64" s="31">
        <f t="shared" si="52"/>
        <v>-3.793861775529539</v>
      </c>
      <c r="BO64" s="31" t="e">
        <f>LN(#REF!)</f>
        <v>#REF!</v>
      </c>
      <c r="BP64" s="31" t="e">
        <f>LN(#REF!)</f>
        <v>#REF!</v>
      </c>
      <c r="BQ64" s="31">
        <f t="shared" si="53"/>
        <v>4.7458066096892839</v>
      </c>
      <c r="BR64" s="31">
        <f t="shared" si="32"/>
        <v>11.197171902612693</v>
      </c>
      <c r="BS64" s="31">
        <f t="shared" si="33"/>
        <v>11.671920686603737</v>
      </c>
      <c r="BT64" s="31">
        <f t="shared" si="54"/>
        <v>4.6969286112276318</v>
      </c>
      <c r="BU64" s="31">
        <f t="shared" si="34"/>
        <v>15.214573058361843</v>
      </c>
      <c r="BV64" s="67">
        <f t="shared" si="35"/>
        <v>4.6968089918083846</v>
      </c>
      <c r="BW64" s="93" t="e">
        <f t="shared" si="36"/>
        <v>#REF!</v>
      </c>
      <c r="BX64" s="93">
        <f t="shared" si="37"/>
        <v>9.4479096856664402</v>
      </c>
      <c r="BY64" s="93">
        <f t="shared" si="38"/>
        <v>11.197171902612693</v>
      </c>
      <c r="BZ64" s="93">
        <f t="shared" si="39"/>
        <v>9.0604026413688086</v>
      </c>
      <c r="CA64" s="99" t="e">
        <f t="shared" si="40"/>
        <v>#REF!</v>
      </c>
      <c r="CB64" s="99">
        <f t="shared" si="40"/>
        <v>7.3826208287397836</v>
      </c>
    </row>
    <row r="65" spans="1:80">
      <c r="A65" s="65" t="s">
        <v>65</v>
      </c>
      <c r="B65" s="70">
        <v>2.98</v>
      </c>
      <c r="C65" s="114">
        <v>115.3219369</v>
      </c>
      <c r="D65" s="114">
        <v>117.3767174</v>
      </c>
      <c r="G65" s="70">
        <v>3.79</v>
      </c>
      <c r="H65" s="70">
        <v>3.15</v>
      </c>
      <c r="I65" s="19">
        <v>2343417.6042499999</v>
      </c>
      <c r="J65" s="111">
        <v>72264.107999999993</v>
      </c>
      <c r="K65" s="33">
        <v>110.22</v>
      </c>
      <c r="L65" s="33">
        <v>0.1</v>
      </c>
      <c r="M65" s="33">
        <v>1.24</v>
      </c>
      <c r="N65" s="33">
        <v>2779900</v>
      </c>
      <c r="O65" s="92">
        <f t="shared" si="3"/>
        <v>8684.4736019993761</v>
      </c>
      <c r="R65" s="84">
        <v>320100</v>
      </c>
      <c r="S65" s="24"/>
      <c r="T65" s="111">
        <v>122269.808235032</v>
      </c>
      <c r="U65" s="81" t="e">
        <f>T65/#REF!*1000</f>
        <v>#REF!</v>
      </c>
      <c r="W65" s="81">
        <v>4073675</v>
      </c>
      <c r="X65" s="87">
        <f t="shared" si="4"/>
        <v>12726.257419556388</v>
      </c>
      <c r="Y65" s="70">
        <v>61241.8</v>
      </c>
      <c r="Z65" s="97">
        <f t="shared" si="5"/>
        <v>182500.56400000001</v>
      </c>
      <c r="AA65" s="97" t="e">
        <f>Z65/#REF!*1000</f>
        <v>#REF!</v>
      </c>
      <c r="AB65" s="97">
        <f t="shared" si="6"/>
        <v>1590.7009958069709</v>
      </c>
      <c r="AC65" s="34">
        <f t="shared" si="7"/>
        <v>0.94750000000000001</v>
      </c>
      <c r="AD65" s="34">
        <f t="shared" si="8"/>
        <v>2.5000000000000001E-2</v>
      </c>
      <c r="AE65" s="34">
        <f t="shared" si="9"/>
        <v>0.78749999999999998</v>
      </c>
      <c r="AF65" s="34">
        <f t="shared" si="10"/>
        <v>0.31</v>
      </c>
      <c r="AG65" s="34">
        <f t="shared" si="41"/>
        <v>155.01180363143365</v>
      </c>
      <c r="AH65" s="50">
        <f t="shared" si="11"/>
        <v>114.72964716880468</v>
      </c>
      <c r="AI65" s="34">
        <f t="shared" si="42"/>
        <v>564.4042070636508</v>
      </c>
      <c r="AJ65" s="50">
        <f t="shared" si="12"/>
        <v>172.08813533273758</v>
      </c>
      <c r="AK65" s="34">
        <f t="shared" si="43"/>
        <v>145.72250087193331</v>
      </c>
      <c r="AL65" s="50">
        <f t="shared" si="13"/>
        <v>109.16152528502006</v>
      </c>
      <c r="AM65" s="50">
        <f t="shared" si="44"/>
        <v>443.61475052930155</v>
      </c>
      <c r="AN65" s="50">
        <f t="shared" si="14"/>
        <v>141.56152650265648</v>
      </c>
      <c r="AO65" s="50">
        <f t="shared" si="15"/>
        <v>106.04982206405695</v>
      </c>
      <c r="AP65" s="51">
        <f t="shared" si="16"/>
        <v>2.8014192624380407</v>
      </c>
      <c r="AQ65" s="48">
        <f t="shared" si="17"/>
        <v>0.99694635673951637</v>
      </c>
      <c r="AR65" s="48">
        <f t="shared" si="18"/>
        <v>99.694635673951638</v>
      </c>
      <c r="AS65" s="48">
        <f t="shared" si="19"/>
        <v>1.0178177765240084</v>
      </c>
      <c r="AT65" s="48">
        <f t="shared" si="45"/>
        <v>0.79054043443957478</v>
      </c>
      <c r="AU65" s="48">
        <f t="shared" si="20"/>
        <v>101.78177765240083</v>
      </c>
      <c r="AV65" s="48">
        <f t="shared" si="46"/>
        <v>0.79054043443956334</v>
      </c>
      <c r="AW65" s="48">
        <f t="shared" si="21"/>
        <v>-1.6063721454260049</v>
      </c>
      <c r="AX65" s="48">
        <f t="shared" si="22"/>
        <v>-6.4254885817040197</v>
      </c>
      <c r="AY65" s="50">
        <f t="shared" si="23"/>
        <v>115.62744184161467</v>
      </c>
      <c r="AZ65" s="50">
        <f t="shared" si="24"/>
        <v>110.79354245702487</v>
      </c>
      <c r="BA65" s="43">
        <f t="shared" si="25"/>
        <v>4.742578466488661</v>
      </c>
      <c r="BB65" s="43">
        <f t="shared" si="47"/>
        <v>0.78441540230489437</v>
      </c>
      <c r="BC65" s="43">
        <f t="shared" si="48"/>
        <v>3.1376616092195775</v>
      </c>
      <c r="BD65" s="43">
        <f t="shared" si="26"/>
        <v>4.6928286686723455</v>
      </c>
      <c r="BE65" s="43">
        <f t="shared" si="49"/>
        <v>0.3095204907302751</v>
      </c>
      <c r="BF65" s="43">
        <f t="shared" si="50"/>
        <v>1.2380819629211004</v>
      </c>
      <c r="BG65" s="43">
        <f t="shared" si="27"/>
        <v>4.6639090031597501</v>
      </c>
      <c r="BH65" s="49">
        <f t="shared" si="55"/>
        <v>1.0301261682033249</v>
      </c>
      <c r="BI65" s="43">
        <f t="shared" si="29"/>
        <v>-3.0583151423292949E-3</v>
      </c>
      <c r="BJ65" s="43">
        <f t="shared" si="56"/>
        <v>4.6021118708457625</v>
      </c>
      <c r="BK65" s="43">
        <f t="shared" si="57"/>
        <v>1.7660900655765869E-2</v>
      </c>
      <c r="BL65" s="43">
        <f t="shared" si="51"/>
        <v>0.78743203490362779</v>
      </c>
      <c r="BM65" s="43">
        <f t="shared" si="58"/>
        <v>4.6228310866438571</v>
      </c>
      <c r="BN65" s="43">
        <f t="shared" si="52"/>
        <v>0.78743203490363456</v>
      </c>
      <c r="BO65" s="43" t="e">
        <f>LN(#REF!)</f>
        <v>#REF!</v>
      </c>
      <c r="BP65" s="43" t="e">
        <f>LN(#REF!)</f>
        <v>#REF!</v>
      </c>
      <c r="BQ65" s="43">
        <f t="shared" si="53"/>
        <v>4.7503733142397753</v>
      </c>
      <c r="BR65" s="31">
        <f t="shared" si="32"/>
        <v>11.188082853348655</v>
      </c>
      <c r="BS65" s="31">
        <f t="shared" si="33"/>
        <v>11.713985424763996</v>
      </c>
      <c r="BT65" s="43">
        <f t="shared" si="54"/>
        <v>4.7024783684550897</v>
      </c>
      <c r="BU65" s="31">
        <f t="shared" si="34"/>
        <v>15.220056098409048</v>
      </c>
      <c r="BV65" s="35">
        <f t="shared" si="35"/>
        <v>4.7076684915409928</v>
      </c>
      <c r="BW65" s="93" t="e">
        <f t="shared" si="36"/>
        <v>#REF!</v>
      </c>
      <c r="BX65" s="93">
        <f t="shared" si="37"/>
        <v>9.45142265143323</v>
      </c>
      <c r="BY65" s="93">
        <f t="shared" si="38"/>
        <v>11.188082853348655</v>
      </c>
      <c r="BZ65" s="93">
        <f t="shared" si="39"/>
        <v>9.0692920668210011</v>
      </c>
      <c r="CA65" s="99" t="e">
        <f t="shared" si="40"/>
        <v>#REF!</v>
      </c>
      <c r="CB65" s="99">
        <f t="shared" si="40"/>
        <v>7.3719300759222062</v>
      </c>
    </row>
    <row r="66" spans="1:80">
      <c r="A66" s="42" t="s">
        <v>86</v>
      </c>
      <c r="B66" s="70">
        <v>3.09</v>
      </c>
      <c r="C66" s="114">
        <v>106.939032555471</v>
      </c>
      <c r="D66" s="114">
        <v>115.49121050647101</v>
      </c>
      <c r="G66" s="70">
        <v>3.35</v>
      </c>
      <c r="H66" s="70">
        <v>2.95</v>
      </c>
      <c r="I66" s="44"/>
      <c r="J66" s="111">
        <v>72417.066831999997</v>
      </c>
      <c r="K66" s="27">
        <v>110.01</v>
      </c>
      <c r="L66" s="27">
        <v>0.11</v>
      </c>
      <c r="M66" s="27">
        <v>-0.06</v>
      </c>
      <c r="N66" s="27">
        <v>2793275</v>
      </c>
      <c r="O66" s="90"/>
      <c r="R66" s="85">
        <v>320623</v>
      </c>
      <c r="S66" s="24"/>
      <c r="T66" s="111">
        <v>112508.848387109</v>
      </c>
      <c r="U66" s="77"/>
      <c r="W66" s="81">
        <v>4076200</v>
      </c>
      <c r="X66" s="87">
        <f t="shared" si="4"/>
        <v>12713.373650673844</v>
      </c>
      <c r="Y66" s="70">
        <v>60223.7</v>
      </c>
      <c r="Z66" s="97">
        <f t="shared" si="5"/>
        <v>186091.23299999998</v>
      </c>
      <c r="AA66" s="97"/>
      <c r="AB66" s="97"/>
      <c r="AC66" s="36"/>
      <c r="AD66" s="36"/>
      <c r="AE66" s="36"/>
      <c r="AF66" s="36"/>
    </row>
    <row r="67" spans="1:80">
      <c r="C67" s="114">
        <v>107.973879034742</v>
      </c>
      <c r="D67" s="114">
        <v>114.820250591031</v>
      </c>
      <c r="I67" s="44"/>
      <c r="J67" s="44"/>
      <c r="Y67" s="72" t="s">
        <v>67</v>
      </c>
      <c r="Z67" s="94"/>
      <c r="AA67" s="76"/>
      <c r="AB67" s="76"/>
    </row>
    <row r="68" spans="1:80">
      <c r="C68" s="114">
        <v>98.653127687998705</v>
      </c>
      <c r="D68" s="114">
        <v>112.50643723390201</v>
      </c>
      <c r="I68" s="44"/>
      <c r="J68" s="44"/>
    </row>
    <row r="70" spans="1:80">
      <c r="A70" s="24" t="s">
        <v>88</v>
      </c>
      <c r="B70" s="40"/>
      <c r="C70" s="40"/>
      <c r="D70" s="40"/>
      <c r="G70" s="40"/>
      <c r="H70" s="40"/>
      <c r="I70" s="40"/>
      <c r="J70" s="40"/>
      <c r="K70" s="40"/>
      <c r="L70" s="40"/>
      <c r="M70" s="40"/>
      <c r="N70" s="40"/>
      <c r="O70" s="40"/>
      <c r="R70" s="40"/>
      <c r="AC70" s="40"/>
      <c r="AD70" s="40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5"/>
  <sheetViews>
    <sheetView topLeftCell="BV1" workbookViewId="0">
      <selection activeCell="CB1" sqref="CB1:CB65"/>
    </sheetView>
  </sheetViews>
  <sheetFormatPr defaultRowHeight="15"/>
  <cols>
    <col min="1" max="1" width="7" bestFit="1" customWidth="1"/>
    <col min="2" max="2" width="8" bestFit="1" customWidth="1"/>
    <col min="3" max="4" width="6.140625" bestFit="1" customWidth="1"/>
    <col min="5" max="5" width="7" bestFit="1" customWidth="1"/>
    <col min="6" max="6" width="10.42578125" bestFit="1" customWidth="1"/>
    <col min="7" max="7" width="9.42578125" bestFit="1" customWidth="1"/>
    <col min="8" max="8" width="6.85546875" bestFit="1" customWidth="1"/>
    <col min="9" max="9" width="22.7109375" bestFit="1" customWidth="1"/>
    <col min="10" max="10" width="22.140625" bestFit="1" customWidth="1"/>
    <col min="11" max="11" width="9" bestFit="1" customWidth="1"/>
    <col min="12" max="12" width="11.42578125" bestFit="1" customWidth="1"/>
    <col min="13" max="13" width="8.85546875" bestFit="1" customWidth="1"/>
    <col min="14" max="14" width="25.5703125" bestFit="1" customWidth="1"/>
    <col min="15" max="15" width="24.85546875" bestFit="1" customWidth="1"/>
    <col min="16" max="16" width="16.42578125" bestFit="1" customWidth="1"/>
    <col min="17" max="17" width="22.42578125" bestFit="1" customWidth="1"/>
    <col min="18" max="18" width="18.5703125" bestFit="1" customWidth="1"/>
    <col min="19" max="19" width="24.42578125" bestFit="1" customWidth="1"/>
    <col min="20" max="20" width="28.42578125" bestFit="1" customWidth="1"/>
    <col min="21" max="21" width="27.85546875" bestFit="1" customWidth="1"/>
    <col min="22" max="22" width="26.140625" bestFit="1" customWidth="1"/>
    <col min="23" max="23" width="30.140625" bestFit="1" customWidth="1"/>
    <col min="24" max="24" width="29.42578125" bestFit="1" customWidth="1"/>
    <col min="25" max="25" width="10.85546875" bestFit="1" customWidth="1"/>
    <col min="26" max="26" width="10.42578125" bestFit="1" customWidth="1"/>
    <col min="27" max="27" width="10.42578125" customWidth="1"/>
    <col min="28" max="28" width="15.7109375" bestFit="1" customWidth="1"/>
    <col min="29" max="29" width="9.42578125" bestFit="1" customWidth="1"/>
    <col min="30" max="30" width="11.42578125" bestFit="1" customWidth="1"/>
    <col min="31" max="31" width="6.85546875" bestFit="1" customWidth="1"/>
    <col min="32" max="32" width="8.85546875" bestFit="1" customWidth="1"/>
    <col min="33" max="33" width="11.7109375" bestFit="1" customWidth="1"/>
    <col min="34" max="34" width="10.42578125" bestFit="1" customWidth="1"/>
    <col min="35" max="35" width="11.7109375" bestFit="1" customWidth="1"/>
    <col min="36" max="36" width="10.42578125" bestFit="1" customWidth="1"/>
    <col min="37" max="37" width="13.85546875" bestFit="1" customWidth="1"/>
    <col min="38" max="38" width="12" bestFit="1" customWidth="1"/>
    <col min="39" max="39" width="13.85546875" bestFit="1" customWidth="1"/>
    <col min="40" max="40" width="12" bestFit="1" customWidth="1"/>
    <col min="41" max="41" width="15.28515625" bestFit="1" customWidth="1"/>
    <col min="42" max="42" width="19.42578125" bestFit="1" customWidth="1"/>
    <col min="43" max="43" width="19" bestFit="1" customWidth="1"/>
    <col min="44" max="44" width="15.85546875" bestFit="1" customWidth="1"/>
    <col min="45" max="45" width="10.42578125" bestFit="1" customWidth="1"/>
    <col min="46" max="46" width="16.85546875" bestFit="1" customWidth="1"/>
    <col min="47" max="47" width="10.42578125" bestFit="1" customWidth="1"/>
    <col min="48" max="48" width="16.85546875" bestFit="1" customWidth="1"/>
    <col min="49" max="50" width="11" bestFit="1" customWidth="1"/>
    <col min="51" max="51" width="25.7109375" bestFit="1" customWidth="1"/>
    <col min="52" max="52" width="28.42578125" bestFit="1" customWidth="1"/>
    <col min="53" max="53" width="12.28515625" bestFit="1" customWidth="1"/>
    <col min="54" max="55" width="16.85546875" bestFit="1" customWidth="1"/>
    <col min="56" max="56" width="14.42578125" bestFit="1" customWidth="1"/>
    <col min="57" max="58" width="18.5703125" bestFit="1" customWidth="1"/>
    <col min="59" max="59" width="17.7109375" bestFit="1" customWidth="1"/>
    <col min="60" max="60" width="21.85546875" bestFit="1" customWidth="1"/>
    <col min="61" max="61" width="18.42578125" bestFit="1" customWidth="1"/>
    <col min="62" max="62" width="18.28515625" bestFit="1" customWidth="1"/>
    <col min="63" max="63" width="11" bestFit="1" customWidth="1"/>
    <col min="64" max="64" width="19.28515625" bestFit="1" customWidth="1"/>
    <col min="65" max="65" width="10.42578125" bestFit="1" customWidth="1"/>
    <col min="66" max="66" width="19.28515625" bestFit="1" customWidth="1"/>
    <col min="67" max="67" width="10.42578125" bestFit="1" customWidth="1"/>
    <col min="68" max="68" width="11" bestFit="1" customWidth="1"/>
    <col min="69" max="69" width="28" bestFit="1" customWidth="1"/>
    <col min="70" max="70" width="25" bestFit="1" customWidth="1"/>
    <col min="71" max="71" width="30.85546875" bestFit="1" customWidth="1"/>
    <col min="72" max="72" width="11.28515625" bestFit="1" customWidth="1"/>
    <col min="73" max="73" width="32.42578125" bestFit="1" customWidth="1"/>
    <col min="74" max="74" width="30.85546875" bestFit="1" customWidth="1"/>
    <col min="75" max="75" width="30.28515625" bestFit="1" customWidth="1"/>
    <col min="76" max="76" width="31.85546875" bestFit="1" customWidth="1"/>
    <col min="77" max="77" width="24.42578125" bestFit="1" customWidth="1"/>
    <col min="78" max="78" width="31.85546875" bestFit="1" customWidth="1"/>
    <col min="79" max="80" width="18.140625" bestFit="1" customWidth="1"/>
  </cols>
  <sheetData>
    <row r="1" spans="1:80">
      <c r="A1" s="4" t="s">
        <v>1</v>
      </c>
      <c r="B1" s="4" t="s">
        <v>154</v>
      </c>
      <c r="C1" s="4" t="s">
        <v>71</v>
      </c>
      <c r="D1" s="4" t="s">
        <v>70</v>
      </c>
      <c r="E1" s="4" t="s">
        <v>69</v>
      </c>
      <c r="F1" s="28" t="s">
        <v>87</v>
      </c>
      <c r="G1" s="4" t="s">
        <v>72</v>
      </c>
      <c r="H1" s="4" t="s">
        <v>73</v>
      </c>
      <c r="I1" s="4" t="s">
        <v>146</v>
      </c>
      <c r="J1" s="4" t="s">
        <v>148</v>
      </c>
      <c r="K1" s="4" t="s">
        <v>74</v>
      </c>
      <c r="L1" s="4" t="s">
        <v>75</v>
      </c>
      <c r="M1" s="4" t="s">
        <v>76</v>
      </c>
      <c r="N1" s="4" t="s">
        <v>77</v>
      </c>
      <c r="O1" s="4" t="s">
        <v>136</v>
      </c>
      <c r="P1" s="4" t="s">
        <v>124</v>
      </c>
      <c r="Q1" s="4" t="s">
        <v>125</v>
      </c>
      <c r="R1" s="4" t="s">
        <v>126</v>
      </c>
      <c r="S1" s="4" t="s">
        <v>127</v>
      </c>
      <c r="T1" s="4" t="s">
        <v>149</v>
      </c>
      <c r="U1" s="4" t="s">
        <v>132</v>
      </c>
      <c r="V1" s="4" t="s">
        <v>129</v>
      </c>
      <c r="W1" s="4" t="s">
        <v>131</v>
      </c>
      <c r="X1" s="4" t="s">
        <v>133</v>
      </c>
      <c r="Y1" s="4" t="s">
        <v>139</v>
      </c>
      <c r="Z1" s="4" t="s">
        <v>140</v>
      </c>
      <c r="AA1" s="4" t="s">
        <v>143</v>
      </c>
      <c r="AB1" s="4" t="s">
        <v>141</v>
      </c>
      <c r="AC1" s="4" t="s">
        <v>84</v>
      </c>
      <c r="AD1" s="4" t="s">
        <v>83</v>
      </c>
      <c r="AE1" s="4" t="s">
        <v>80</v>
      </c>
      <c r="AF1" s="4" t="s">
        <v>81</v>
      </c>
      <c r="AG1" s="4" t="s">
        <v>93</v>
      </c>
      <c r="AH1" s="4" t="s">
        <v>97</v>
      </c>
      <c r="AI1" s="4" t="s">
        <v>94</v>
      </c>
      <c r="AJ1" s="4" t="s">
        <v>98</v>
      </c>
      <c r="AK1" s="4" t="s">
        <v>95</v>
      </c>
      <c r="AL1" s="4" t="s">
        <v>99</v>
      </c>
      <c r="AM1" s="4" t="s">
        <v>96</v>
      </c>
      <c r="AN1" s="4" t="s">
        <v>100</v>
      </c>
      <c r="AO1" s="4" t="s">
        <v>155</v>
      </c>
      <c r="AP1" s="4" t="s">
        <v>150</v>
      </c>
      <c r="AQ1" s="4" t="s">
        <v>103</v>
      </c>
      <c r="AR1" s="4" t="s">
        <v>102</v>
      </c>
      <c r="AS1" s="4" t="s">
        <v>104</v>
      </c>
      <c r="AT1" s="4" t="s">
        <v>112</v>
      </c>
      <c r="AU1" s="4" t="s">
        <v>105</v>
      </c>
      <c r="AV1" s="4" t="s">
        <v>112</v>
      </c>
      <c r="AW1" s="4" t="s">
        <v>82</v>
      </c>
      <c r="AX1" s="4" t="s">
        <v>85</v>
      </c>
      <c r="AY1" s="4" t="s">
        <v>106</v>
      </c>
      <c r="AZ1" s="4" t="s">
        <v>120</v>
      </c>
      <c r="BA1" s="4" t="s">
        <v>107</v>
      </c>
      <c r="BB1" s="4" t="s">
        <v>112</v>
      </c>
      <c r="BC1" s="4" t="s">
        <v>113</v>
      </c>
      <c r="BD1" s="4" t="s">
        <v>108</v>
      </c>
      <c r="BE1" s="4" t="s">
        <v>114</v>
      </c>
      <c r="BF1" s="4" t="s">
        <v>115</v>
      </c>
      <c r="BG1" s="4" t="s">
        <v>156</v>
      </c>
      <c r="BH1" s="4" t="s">
        <v>151</v>
      </c>
      <c r="BI1" s="4" t="s">
        <v>111</v>
      </c>
      <c r="BJ1" s="4" t="s">
        <v>110</v>
      </c>
      <c r="BK1" s="4" t="s">
        <v>118</v>
      </c>
      <c r="BL1" s="4" t="s">
        <v>123</v>
      </c>
      <c r="BM1" s="4" t="s">
        <v>117</v>
      </c>
      <c r="BN1" s="4" t="s">
        <v>123</v>
      </c>
      <c r="BO1" s="4" t="s">
        <v>78</v>
      </c>
      <c r="BP1" s="4" t="s">
        <v>119</v>
      </c>
      <c r="BQ1" s="4" t="s">
        <v>121</v>
      </c>
      <c r="BR1" s="4" t="s">
        <v>152</v>
      </c>
      <c r="BS1" s="4" t="s">
        <v>153</v>
      </c>
      <c r="BT1" s="4" t="s">
        <v>79</v>
      </c>
      <c r="BU1" s="4" t="s">
        <v>138</v>
      </c>
      <c r="BV1" s="4" t="s">
        <v>122</v>
      </c>
      <c r="BW1" s="4" t="s">
        <v>135</v>
      </c>
      <c r="BX1" s="4" t="s">
        <v>134</v>
      </c>
      <c r="BY1" s="4" t="s">
        <v>137</v>
      </c>
      <c r="BZ1" s="4" t="s">
        <v>134</v>
      </c>
      <c r="CA1" s="4" t="s">
        <v>144</v>
      </c>
      <c r="CB1" s="4" t="s">
        <v>142</v>
      </c>
    </row>
    <row r="2" spans="1:80">
      <c r="A2" s="4" t="s">
        <v>2</v>
      </c>
      <c r="B2" s="4">
        <v>3.34</v>
      </c>
      <c r="C2" s="4"/>
      <c r="D2" s="4"/>
      <c r="E2" s="4"/>
      <c r="F2" s="17"/>
      <c r="G2" s="4">
        <v>22.26</v>
      </c>
      <c r="H2" s="4">
        <v>4.18</v>
      </c>
      <c r="I2" s="4">
        <v>1488486.5504999999</v>
      </c>
      <c r="J2" s="4"/>
      <c r="K2" s="4">
        <v>80.25</v>
      </c>
      <c r="L2" s="4">
        <v>4.7300000000000004</v>
      </c>
      <c r="M2" s="4">
        <v>1.66</v>
      </c>
      <c r="N2" s="4">
        <v>1904675</v>
      </c>
      <c r="O2" s="4">
        <v>6848.8114115993003</v>
      </c>
      <c r="P2" s="4"/>
      <c r="Q2" s="4"/>
      <c r="R2" s="4">
        <v>278103</v>
      </c>
      <c r="S2" s="4" t="s">
        <v>128</v>
      </c>
      <c r="T2" s="4"/>
      <c r="U2" s="4" t="e">
        <v>#REF!</v>
      </c>
      <c r="V2" s="4"/>
      <c r="W2" s="4">
        <v>2966175</v>
      </c>
      <c r="X2" s="4">
        <v>10665.74254862407</v>
      </c>
      <c r="Y2" s="4">
        <v>9285.7199999999993</v>
      </c>
      <c r="Z2" s="4">
        <v>31014.304799999998</v>
      </c>
      <c r="AA2" s="4" t="e">
        <v>#REF!</v>
      </c>
      <c r="AB2" s="4">
        <v>414.70219491543122</v>
      </c>
      <c r="AC2" s="4">
        <v>5.5650000000000004</v>
      </c>
      <c r="AD2" s="4">
        <v>1.1825000000000001</v>
      </c>
      <c r="AE2" s="4">
        <v>1.0449999999999999</v>
      </c>
      <c r="AF2" s="4">
        <v>0.41499999999999998</v>
      </c>
      <c r="AG2" s="4">
        <v>101.045</v>
      </c>
      <c r="AH2" s="4">
        <v>74.786931876077091</v>
      </c>
      <c r="AI2" s="4">
        <v>104.18</v>
      </c>
      <c r="AJ2" s="4">
        <v>31.764720593131141</v>
      </c>
      <c r="AK2" s="4">
        <v>100.41500000000001</v>
      </c>
      <c r="AL2" s="4">
        <v>75.221427685547681</v>
      </c>
      <c r="AM2" s="4">
        <v>101.66</v>
      </c>
      <c r="AN2" s="4">
        <v>32.440636311324582</v>
      </c>
      <c r="AO2" s="4">
        <v>118.86120996441282</v>
      </c>
      <c r="AP2" s="4">
        <v>3.3191756148250779</v>
      </c>
      <c r="AQ2" s="4">
        <v>1.1812012864146186</v>
      </c>
      <c r="AR2" s="4">
        <v>118.12012864146186</v>
      </c>
      <c r="AS2" s="4" t="e">
        <v>#DIV/0!</v>
      </c>
      <c r="AT2" s="4" t="s">
        <v>116</v>
      </c>
      <c r="AU2" s="4" t="e">
        <v>#DIV/0!</v>
      </c>
      <c r="AV2" s="4" t="s">
        <v>116</v>
      </c>
      <c r="AW2" s="4" t="e">
        <v>#DIV/0!</v>
      </c>
      <c r="AX2" s="4" t="e">
        <v>#DIV/0!</v>
      </c>
      <c r="AY2" s="4">
        <v>73.443969925730485</v>
      </c>
      <c r="AZ2" s="4">
        <v>75.911252375745107</v>
      </c>
      <c r="BA2" s="4">
        <v>4.3146431621782151</v>
      </c>
      <c r="BB2" s="4" t="s">
        <v>116</v>
      </c>
      <c r="BC2" s="4" t="s">
        <v>116</v>
      </c>
      <c r="BD2" s="4">
        <v>4.3204361329943177</v>
      </c>
      <c r="BE2" s="4" t="s">
        <v>116</v>
      </c>
      <c r="BF2" s="4" t="s">
        <v>116</v>
      </c>
      <c r="BG2" s="4">
        <v>4.7779565096310463</v>
      </c>
      <c r="BH2" s="4">
        <v>1.1997164433070386</v>
      </c>
      <c r="BI2" s="4">
        <v>0.16653195996138448</v>
      </c>
      <c r="BJ2" s="4">
        <v>4.7717021459494759</v>
      </c>
      <c r="BK2" s="4" t="e">
        <v>#DIV/0!</v>
      </c>
      <c r="BL2" s="4" t="s">
        <v>116</v>
      </c>
      <c r="BM2" s="4" t="e">
        <v>#DIV/0!</v>
      </c>
      <c r="BN2" s="4" t="s">
        <v>116</v>
      </c>
      <c r="BO2" s="4" t="e">
        <v>#REF!</v>
      </c>
      <c r="BP2" s="4" t="e">
        <v>#REF!</v>
      </c>
      <c r="BQ2" s="4">
        <v>4.2965228015741328</v>
      </c>
      <c r="BR2" s="4" t="e">
        <v>#NUM!</v>
      </c>
      <c r="BS2" s="4" t="e">
        <v>#NUM!</v>
      </c>
      <c r="BT2" s="4">
        <v>4.385146762010125</v>
      </c>
      <c r="BU2" s="4">
        <v>14.902783801962389</v>
      </c>
      <c r="BV2" s="4">
        <v>4.3295649260581097</v>
      </c>
      <c r="BW2" s="4" t="e">
        <v>#REF!</v>
      </c>
      <c r="BX2" s="4">
        <v>9.2747922532941391</v>
      </c>
      <c r="BY2" s="4" t="e">
        <v>#NUM!</v>
      </c>
      <c r="BZ2" s="4">
        <v>8.8318303996456855</v>
      </c>
      <c r="CA2" s="4" t="e">
        <v>#REF!</v>
      </c>
      <c r="CB2" s="4">
        <v>6.0275606600172802</v>
      </c>
    </row>
    <row r="3" spans="1:80">
      <c r="A3" s="4" t="s">
        <v>3</v>
      </c>
      <c r="B3" s="4">
        <v>3.34</v>
      </c>
      <c r="C3" s="4"/>
      <c r="D3" s="4"/>
      <c r="E3" s="4"/>
      <c r="F3" s="16"/>
      <c r="G3" s="4">
        <v>11.58</v>
      </c>
      <c r="H3" s="4">
        <v>3.16</v>
      </c>
      <c r="I3" s="4">
        <v>1492506.0872500001</v>
      </c>
      <c r="J3" s="4"/>
      <c r="K3" s="4">
        <v>80.91</v>
      </c>
      <c r="L3" s="4">
        <v>4.74</v>
      </c>
      <c r="M3" s="4">
        <v>2.1</v>
      </c>
      <c r="N3" s="4">
        <v>1932875</v>
      </c>
      <c r="O3" s="4">
        <v>6931.2460554248664</v>
      </c>
      <c r="P3" s="4"/>
      <c r="Q3" s="4"/>
      <c r="R3" s="4">
        <v>278864</v>
      </c>
      <c r="S3" s="4"/>
      <c r="T3" s="4"/>
      <c r="U3" s="4" t="e">
        <v>#REF!</v>
      </c>
      <c r="V3" s="4"/>
      <c r="W3" s="4">
        <v>2990625</v>
      </c>
      <c r="X3" s="4">
        <v>10724.313643926787</v>
      </c>
      <c r="Y3" s="4">
        <v>9185.4699999999993</v>
      </c>
      <c r="Z3" s="4">
        <v>30679.469799999995</v>
      </c>
      <c r="AA3" s="4" t="e">
        <v>#REF!</v>
      </c>
      <c r="AB3" s="4">
        <v>407.00963287427118</v>
      </c>
      <c r="AC3" s="4">
        <v>2.895</v>
      </c>
      <c r="AD3" s="4">
        <v>1.1850000000000001</v>
      </c>
      <c r="AE3" s="4">
        <v>0.79</v>
      </c>
      <c r="AF3" s="4">
        <v>0.52500000000000002</v>
      </c>
      <c r="AG3" s="4">
        <v>101.8432555</v>
      </c>
      <c r="AH3" s="4">
        <v>75.377748637898094</v>
      </c>
      <c r="AI3" s="4">
        <v>107.47208800000001</v>
      </c>
      <c r="AJ3" s="4">
        <v>32.768485763874089</v>
      </c>
      <c r="AK3" s="4">
        <v>100.94217875000001</v>
      </c>
      <c r="AL3" s="4">
        <v>75.616340180896799</v>
      </c>
      <c r="AM3" s="4">
        <v>103.79485999999999</v>
      </c>
      <c r="AN3" s="4">
        <v>33.121889673862398</v>
      </c>
      <c r="AO3" s="4">
        <v>118.86120996441282</v>
      </c>
      <c r="AP3" s="4">
        <v>3.3104487417431394</v>
      </c>
      <c r="AQ3" s="4">
        <v>1.1780956376310106</v>
      </c>
      <c r="AR3" s="4">
        <v>117.80956376310105</v>
      </c>
      <c r="AS3" s="4" t="e">
        <v>#DIV/0!</v>
      </c>
      <c r="AT3" s="4" t="e">
        <v>#DIV/0!</v>
      </c>
      <c r="AU3" s="4" t="e">
        <v>#DIV/0!</v>
      </c>
      <c r="AV3" s="4" t="e">
        <v>#DIV/0!</v>
      </c>
      <c r="AW3" s="4" t="e">
        <v>#DIV/0!</v>
      </c>
      <c r="AX3" s="4" t="e">
        <v>#DIV/0!</v>
      </c>
      <c r="AY3" s="4">
        <v>73.642299387345844</v>
      </c>
      <c r="AZ3" s="4">
        <v>77.035169745898031</v>
      </c>
      <c r="BA3" s="4">
        <v>4.3225121205569108</v>
      </c>
      <c r="BB3" s="4">
        <v>0.78689583786957229</v>
      </c>
      <c r="BC3" s="4">
        <v>3.1475833514782892</v>
      </c>
      <c r="BD3" s="4">
        <v>4.3256723997895641</v>
      </c>
      <c r="BE3" s="4">
        <v>0.52362667952463582</v>
      </c>
      <c r="BF3" s="4">
        <v>2.0945067180985433</v>
      </c>
      <c r="BG3" s="4">
        <v>4.7779565096310463</v>
      </c>
      <c r="BH3" s="4">
        <v>1.1970837517235902</v>
      </c>
      <c r="BI3" s="4">
        <v>0.16389926837793578</v>
      </c>
      <c r="BJ3" s="4">
        <v>4.7690694543660275</v>
      </c>
      <c r="BK3" s="4" t="e">
        <v>#DIV/0!</v>
      </c>
      <c r="BL3" s="4" t="e">
        <v>#DIV/0!</v>
      </c>
      <c r="BM3" s="4" t="e">
        <v>#DIV/0!</v>
      </c>
      <c r="BN3" s="4" t="e">
        <v>#DIV/0!</v>
      </c>
      <c r="BO3" s="4" t="e">
        <v>#REF!</v>
      </c>
      <c r="BP3" s="4" t="e">
        <v>#REF!</v>
      </c>
      <c r="BQ3" s="4">
        <v>4.2992195805833422</v>
      </c>
      <c r="BR3" s="4" t="e">
        <v>#NUM!</v>
      </c>
      <c r="BS3" s="4" t="e">
        <v>#NUM!</v>
      </c>
      <c r="BT3" s="4">
        <v>4.3933374258197482</v>
      </c>
      <c r="BU3" s="4">
        <v>14.910992953623456</v>
      </c>
      <c r="BV3" s="4">
        <v>4.3442620675219059</v>
      </c>
      <c r="BW3" s="4" t="e">
        <v>#REF!</v>
      </c>
      <c r="BX3" s="4">
        <v>9.2802687458441309</v>
      </c>
      <c r="BY3" s="4" t="e">
        <v>#NUM!</v>
      </c>
      <c r="BZ3" s="4">
        <v>8.8437948819984058</v>
      </c>
      <c r="CA3" s="4" t="e">
        <v>#REF!</v>
      </c>
      <c r="CB3" s="4">
        <v>6.0088368531582645</v>
      </c>
    </row>
    <row r="4" spans="1:80">
      <c r="A4" s="4" t="s">
        <v>4</v>
      </c>
      <c r="B4" s="4">
        <v>3.46</v>
      </c>
      <c r="C4" s="4"/>
      <c r="D4" s="4"/>
      <c r="E4" s="4"/>
      <c r="F4" s="16"/>
      <c r="G4" s="4">
        <v>14.73</v>
      </c>
      <c r="H4" s="4">
        <v>2.78</v>
      </c>
      <c r="I4" s="4">
        <v>1532354.43625</v>
      </c>
      <c r="J4" s="4"/>
      <c r="K4" s="4">
        <v>81.93</v>
      </c>
      <c r="L4" s="4">
        <v>5.09</v>
      </c>
      <c r="M4" s="4">
        <v>2.34</v>
      </c>
      <c r="N4" s="4">
        <v>1954825</v>
      </c>
      <c r="O4" s="4">
        <v>6987.7319473388843</v>
      </c>
      <c r="P4" s="4"/>
      <c r="Q4" s="4"/>
      <c r="R4" s="4">
        <v>279751</v>
      </c>
      <c r="S4" s="4"/>
      <c r="T4" s="4"/>
      <c r="U4" s="4" t="e">
        <v>#REF!</v>
      </c>
      <c r="V4" s="4"/>
      <c r="W4" s="4">
        <v>3028275</v>
      </c>
      <c r="X4" s="4">
        <v>10824.894280985591</v>
      </c>
      <c r="Y4" s="4">
        <v>8986.31</v>
      </c>
      <c r="Z4" s="4">
        <v>31092.632599999997</v>
      </c>
      <c r="AA4" s="4" t="e">
        <v>#REF!</v>
      </c>
      <c r="AB4" s="4">
        <v>409.64383849961973</v>
      </c>
      <c r="AC4" s="4">
        <v>3.6825000000000001</v>
      </c>
      <c r="AD4" s="4">
        <v>1.2725</v>
      </c>
      <c r="AE4" s="4">
        <v>0.69499999999999995</v>
      </c>
      <c r="AF4" s="4">
        <v>0.58499999999999996</v>
      </c>
      <c r="AG4" s="4">
        <v>102.551066125725</v>
      </c>
      <c r="AH4" s="4">
        <v>75.901623990931483</v>
      </c>
      <c r="AI4" s="4">
        <v>110.45981204640002</v>
      </c>
      <c r="AJ4" s="4">
        <v>33.67944966810979</v>
      </c>
      <c r="AK4" s="4">
        <v>101.5326904956875</v>
      </c>
      <c r="AL4" s="4">
        <v>76.05869577095504</v>
      </c>
      <c r="AM4" s="4">
        <v>106.223659724</v>
      </c>
      <c r="AN4" s="4">
        <v>33.896941892230778</v>
      </c>
      <c r="AO4" s="4">
        <v>123.13167259786479</v>
      </c>
      <c r="AP4" s="4">
        <v>3.4256407308763626</v>
      </c>
      <c r="AQ4" s="4">
        <v>1.21908922806988</v>
      </c>
      <c r="AR4" s="4">
        <v>121.90892280698802</v>
      </c>
      <c r="AS4" s="4" t="e">
        <v>#DIV/0!</v>
      </c>
      <c r="AT4" s="4" t="e">
        <v>#DIV/0!</v>
      </c>
      <c r="AU4" s="4" t="e">
        <v>#DIV/0!</v>
      </c>
      <c r="AV4" s="4" t="e">
        <v>#DIV/0!</v>
      </c>
      <c r="AW4" s="4" t="e">
        <v>#DIV/0!</v>
      </c>
      <c r="AX4" s="4" t="e">
        <v>#DIV/0!</v>
      </c>
      <c r="AY4" s="4">
        <v>75.608471634292201</v>
      </c>
      <c r="AZ4" s="4">
        <v>77.909991954226271</v>
      </c>
      <c r="BA4" s="4">
        <v>4.3294380806276438</v>
      </c>
      <c r="BB4" s="4">
        <v>0.69259600707329838</v>
      </c>
      <c r="BC4" s="4">
        <v>2.7703840282931935</v>
      </c>
      <c r="BD4" s="4">
        <v>4.3315053549820073</v>
      </c>
      <c r="BE4" s="4">
        <v>0.5832955192443201</v>
      </c>
      <c r="BF4" s="4">
        <v>2.3331820769772804</v>
      </c>
      <c r="BG4" s="4">
        <v>4.8132542917120702</v>
      </c>
      <c r="BH4" s="4">
        <v>1.2312885289263245</v>
      </c>
      <c r="BI4" s="4">
        <v>0.19810404558067005</v>
      </c>
      <c r="BJ4" s="4">
        <v>4.8032742315687615</v>
      </c>
      <c r="BK4" s="4" t="e">
        <v>#DIV/0!</v>
      </c>
      <c r="BL4" s="4" t="e">
        <v>#DIV/0!</v>
      </c>
      <c r="BM4" s="4" t="e">
        <v>#DIV/0!</v>
      </c>
      <c r="BN4" s="4" t="e">
        <v>#DIV/0!</v>
      </c>
      <c r="BO4" s="4" t="e">
        <v>#REF!</v>
      </c>
      <c r="BP4" s="4" t="e">
        <v>#REF!</v>
      </c>
      <c r="BQ4" s="4">
        <v>4.3255683355620445</v>
      </c>
      <c r="BR4" s="4" t="e">
        <v>#NUM!</v>
      </c>
      <c r="BS4" s="4" t="e">
        <v>#NUM!</v>
      </c>
      <c r="BT4" s="4">
        <v>4.4058652241537235</v>
      </c>
      <c r="BU4" s="4">
        <v>14.923503708438135</v>
      </c>
      <c r="BV4" s="4">
        <v>4.3555542110726586</v>
      </c>
      <c r="BW4" s="4" t="e">
        <v>#REF!</v>
      </c>
      <c r="BX4" s="4">
        <v>9.2896037866322931</v>
      </c>
      <c r="BY4" s="4" t="e">
        <v>#NUM!</v>
      </c>
      <c r="BZ4" s="4">
        <v>8.8519113115226418</v>
      </c>
      <c r="CA4" s="4" t="e">
        <v>#REF!</v>
      </c>
      <c r="CB4" s="4">
        <v>6.015288095585217</v>
      </c>
    </row>
    <row r="5" spans="1:80">
      <c r="A5" s="4" t="s">
        <v>5</v>
      </c>
      <c r="B5" s="4">
        <v>3.51</v>
      </c>
      <c r="C5" s="4">
        <v>39.723207940468399</v>
      </c>
      <c r="D5" s="4">
        <v>66.574217421497593</v>
      </c>
      <c r="E5" s="4"/>
      <c r="F5" s="16"/>
      <c r="G5" s="4">
        <v>16.91</v>
      </c>
      <c r="H5" s="4">
        <v>3.76</v>
      </c>
      <c r="I5" s="4">
        <v>1550142.9790000001</v>
      </c>
      <c r="J5" s="4"/>
      <c r="K5" s="4">
        <v>83.35</v>
      </c>
      <c r="L5" s="4">
        <v>5.3</v>
      </c>
      <c r="M5" s="4">
        <v>2.62</v>
      </c>
      <c r="N5" s="4">
        <v>1983525</v>
      </c>
      <c r="O5" s="4">
        <v>7069.0718195814561</v>
      </c>
      <c r="P5" s="4"/>
      <c r="Q5" s="4"/>
      <c r="R5" s="4">
        <v>280592</v>
      </c>
      <c r="S5" s="4"/>
      <c r="T5" s="4"/>
      <c r="U5" s="4" t="e">
        <v>#REF!</v>
      </c>
      <c r="V5" s="4"/>
      <c r="W5" s="4">
        <v>3080825</v>
      </c>
      <c r="X5" s="4">
        <v>10979.732137765866</v>
      </c>
      <c r="Y5" s="4">
        <v>8783.32</v>
      </c>
      <c r="Z5" s="4">
        <v>30829.453199999996</v>
      </c>
      <c r="AA5" s="4" t="e">
        <v>#REF!</v>
      </c>
      <c r="AB5" s="4">
        <v>402.39396018802472</v>
      </c>
      <c r="AC5" s="4">
        <v>4.2275</v>
      </c>
      <c r="AD5" s="4">
        <v>1.325</v>
      </c>
      <c r="AE5" s="4">
        <v>0.94</v>
      </c>
      <c r="AF5" s="4">
        <v>0.65500000000000003</v>
      </c>
      <c r="AG5" s="4">
        <v>103.51504614730682</v>
      </c>
      <c r="AH5" s="4">
        <v>76.615099256446257</v>
      </c>
      <c r="AI5" s="4">
        <v>114.61310097934467</v>
      </c>
      <c r="AJ5" s="4">
        <v>34.945796975630714</v>
      </c>
      <c r="AK5" s="4">
        <v>102.19772961843427</v>
      </c>
      <c r="AL5" s="4">
        <v>76.556880228254812</v>
      </c>
      <c r="AM5" s="4">
        <v>109.0067196087688</v>
      </c>
      <c r="AN5" s="4">
        <v>34.785041769807229</v>
      </c>
      <c r="AO5" s="4">
        <v>124.91103202846976</v>
      </c>
      <c r="AP5" s="4">
        <v>3.4653322807801019</v>
      </c>
      <c r="AQ5" s="4">
        <v>1.2332143347971896</v>
      </c>
      <c r="AR5" s="4">
        <v>123.32143347971896</v>
      </c>
      <c r="AS5" s="4">
        <v>1.6759526954940231</v>
      </c>
      <c r="AT5" s="4" t="e">
        <v>#DIV/0!</v>
      </c>
      <c r="AU5" s="4">
        <v>167.5952695494023</v>
      </c>
      <c r="AV5" s="4" t="e">
        <v>#DIV/0!</v>
      </c>
      <c r="AW5" s="4">
        <v>1.8749506698455543</v>
      </c>
      <c r="AX5" s="4">
        <v>7.499802679382217</v>
      </c>
      <c r="AY5" s="4">
        <v>76.486182755238985</v>
      </c>
      <c r="AZ5" s="4">
        <v>79.053836937325158</v>
      </c>
      <c r="BA5" s="4">
        <v>4.3387941755516692</v>
      </c>
      <c r="BB5" s="4">
        <v>0.93560949240254487</v>
      </c>
      <c r="BC5" s="4">
        <v>3.7424379696101795</v>
      </c>
      <c r="BD5" s="4">
        <v>4.3380339969447084</v>
      </c>
      <c r="BE5" s="4">
        <v>0.65286419627010872</v>
      </c>
      <c r="BF5" s="4">
        <v>2.6114567850804349</v>
      </c>
      <c r="BG5" s="4">
        <v>4.8276017401202118</v>
      </c>
      <c r="BH5" s="4">
        <v>1.2428085243731413</v>
      </c>
      <c r="BI5" s="4">
        <v>0.20962404102748708</v>
      </c>
      <c r="BJ5" s="4">
        <v>4.8147942270155788</v>
      </c>
      <c r="BK5" s="4">
        <v>0.51638177701599763</v>
      </c>
      <c r="BL5" s="4" t="e">
        <v>#DIV/0!</v>
      </c>
      <c r="BM5" s="4">
        <v>5.1215519630040891</v>
      </c>
      <c r="BN5" s="4" t="e">
        <v>#DIV/0!</v>
      </c>
      <c r="BO5" s="4" t="e">
        <v>#REF!</v>
      </c>
      <c r="BP5" s="4" t="e">
        <v>#REF!</v>
      </c>
      <c r="BQ5" s="4">
        <v>4.337110106940596</v>
      </c>
      <c r="BR5" s="4" t="e">
        <v>#NUM!</v>
      </c>
      <c r="BS5" s="4" t="e">
        <v>#NUM!</v>
      </c>
      <c r="BT5" s="4">
        <v>4.4230486091968029</v>
      </c>
      <c r="BU5" s="4">
        <v>14.940707976225294</v>
      </c>
      <c r="BV5" s="4">
        <v>4.3701291005841254</v>
      </c>
      <c r="BW5" s="4" t="e">
        <v>#REF!</v>
      </c>
      <c r="BX5" s="4">
        <v>9.3038063192983582</v>
      </c>
      <c r="BY5" s="4" t="e">
        <v>#NUM!</v>
      </c>
      <c r="BZ5" s="4">
        <v>8.8634844659130145</v>
      </c>
      <c r="CA5" s="4" t="e">
        <v>#REF!</v>
      </c>
      <c r="CB5" s="4">
        <v>5.9974316091997864</v>
      </c>
    </row>
    <row r="6" spans="1:80">
      <c r="A6" s="4" t="s">
        <v>6</v>
      </c>
      <c r="B6" s="4">
        <v>3.48</v>
      </c>
      <c r="C6" s="4">
        <v>39.400535189636102</v>
      </c>
      <c r="D6" s="4">
        <v>67.822451156986403</v>
      </c>
      <c r="E6" s="4"/>
      <c r="F6" s="16"/>
      <c r="G6" s="4">
        <v>10.9</v>
      </c>
      <c r="H6" s="4">
        <v>3.87</v>
      </c>
      <c r="I6" s="4">
        <v>1566882.4055000001</v>
      </c>
      <c r="J6" s="4">
        <v>34941.616991586299</v>
      </c>
      <c r="K6" s="4">
        <v>83.59</v>
      </c>
      <c r="L6" s="4">
        <v>5.67</v>
      </c>
      <c r="M6" s="4">
        <v>3.24</v>
      </c>
      <c r="N6" s="4">
        <v>2013725</v>
      </c>
      <c r="O6" s="4">
        <v>7158.536672070074</v>
      </c>
      <c r="P6" s="4"/>
      <c r="Q6" s="4"/>
      <c r="R6" s="4">
        <v>281304</v>
      </c>
      <c r="S6" s="4"/>
      <c r="T6" s="4">
        <v>54674.835965365601</v>
      </c>
      <c r="U6" s="4" t="e">
        <v>#REF!</v>
      </c>
      <c r="V6" s="4"/>
      <c r="W6" s="4">
        <v>3089775</v>
      </c>
      <c r="X6" s="4">
        <v>10983.757785171914</v>
      </c>
      <c r="Y6" s="4">
        <v>9093.32</v>
      </c>
      <c r="Z6" s="4">
        <v>31644.7536</v>
      </c>
      <c r="AA6" s="4" t="e">
        <v>#REF!</v>
      </c>
      <c r="AB6" s="4">
        <v>409.07764469493128</v>
      </c>
      <c r="AC6" s="4">
        <v>2.7250000000000001</v>
      </c>
      <c r="AD6" s="4">
        <v>1.4175</v>
      </c>
      <c r="AE6" s="4">
        <v>0.96750000000000003</v>
      </c>
      <c r="AF6" s="4">
        <v>0.81</v>
      </c>
      <c r="AG6" s="4">
        <v>104.51655421878202</v>
      </c>
      <c r="AH6" s="4">
        <v>77.356350341752361</v>
      </c>
      <c r="AI6" s="4">
        <v>119.0486279872453</v>
      </c>
      <c r="AJ6" s="4">
        <v>36.298199318587628</v>
      </c>
      <c r="AK6" s="4">
        <v>103.02553122834358</v>
      </c>
      <c r="AL6" s="4">
        <v>77.176990958103673</v>
      </c>
      <c r="AM6" s="4">
        <v>112.53853732409291</v>
      </c>
      <c r="AN6" s="4">
        <v>35.912077123148983</v>
      </c>
      <c r="AO6" s="4">
        <v>123.84341637010678</v>
      </c>
      <c r="AP6" s="4">
        <v>3.4303546586901028</v>
      </c>
      <c r="AQ6" s="4">
        <v>1.2207667824519945</v>
      </c>
      <c r="AR6" s="4">
        <v>122.07667824519942</v>
      </c>
      <c r="AS6" s="4">
        <v>1.7213586269971883</v>
      </c>
      <c r="AT6" s="4">
        <v>2.709260925158798</v>
      </c>
      <c r="AU6" s="4">
        <v>172.13586269971884</v>
      </c>
      <c r="AV6" s="4">
        <v>2.7092609251588105</v>
      </c>
      <c r="AW6" s="4">
        <v>0.38129775579980318</v>
      </c>
      <c r="AX6" s="4">
        <v>1.5251910231992127</v>
      </c>
      <c r="AY6" s="4">
        <v>77.312129040092557</v>
      </c>
      <c r="AZ6" s="4">
        <v>80.257464759261978</v>
      </c>
      <c r="BA6" s="4">
        <v>4.3484226724436246</v>
      </c>
      <c r="BB6" s="4">
        <v>0.96284968919553293</v>
      </c>
      <c r="BC6" s="4">
        <v>3.8513987567821317</v>
      </c>
      <c r="BD6" s="4">
        <v>4.3461013680224667</v>
      </c>
      <c r="BE6" s="4">
        <v>0.80673710777583452</v>
      </c>
      <c r="BF6" s="4">
        <v>3.2269484311033381</v>
      </c>
      <c r="BG6" s="4">
        <v>4.81901799642882</v>
      </c>
      <c r="BH6" s="4">
        <v>1.2326636548675522</v>
      </c>
      <c r="BI6" s="4">
        <v>0.19947917152189834</v>
      </c>
      <c r="BJ6" s="4">
        <v>4.8046493575099891</v>
      </c>
      <c r="BK6" s="4">
        <v>0.54311387843597347</v>
      </c>
      <c r="BL6" s="4">
        <v>2.673210141997584</v>
      </c>
      <c r="BM6" s="4">
        <v>5.1482840644240646</v>
      </c>
      <c r="BN6" s="4">
        <v>2.6732101419975507</v>
      </c>
      <c r="BO6" s="4" t="e">
        <v>#REF!</v>
      </c>
      <c r="BP6" s="4" t="e">
        <v>#REF!</v>
      </c>
      <c r="BQ6" s="4">
        <v>4.3478508519532255</v>
      </c>
      <c r="BR6" s="4">
        <v>10.461433861712404</v>
      </c>
      <c r="BS6" s="4">
        <v>10.909158845364257</v>
      </c>
      <c r="BT6" s="4">
        <v>4.4259238957110645</v>
      </c>
      <c r="BU6" s="4">
        <v>14.943608830688769</v>
      </c>
      <c r="BV6" s="4">
        <v>4.3852397764911473</v>
      </c>
      <c r="BW6" s="4" t="e">
        <v>#REF!</v>
      </c>
      <c r="BX6" s="4">
        <v>9.3041728955997787</v>
      </c>
      <c r="BY6" s="4">
        <v>10.461433861712404</v>
      </c>
      <c r="BZ6" s="4">
        <v>8.8760608636579832</v>
      </c>
      <c r="CA6" s="4" t="e">
        <v>#REF!</v>
      </c>
      <c r="CB6" s="4">
        <v>6.0139049783553116</v>
      </c>
    </row>
    <row r="7" spans="1:80">
      <c r="A7" s="4" t="s">
        <v>7</v>
      </c>
      <c r="B7" s="4">
        <v>3.49</v>
      </c>
      <c r="C7" s="4">
        <v>38.774149629119201</v>
      </c>
      <c r="D7" s="4">
        <v>68.081056641176403</v>
      </c>
      <c r="E7" s="4"/>
      <c r="F7" s="16"/>
      <c r="G7" s="4">
        <v>13.59</v>
      </c>
      <c r="H7" s="4">
        <v>3.44</v>
      </c>
      <c r="I7" s="4">
        <v>1596895.50725</v>
      </c>
      <c r="J7" s="4">
        <v>35361.298150733899</v>
      </c>
      <c r="K7" s="4">
        <v>85.17</v>
      </c>
      <c r="L7" s="4">
        <v>6.27</v>
      </c>
      <c r="M7" s="4">
        <v>3.32</v>
      </c>
      <c r="N7" s="4">
        <v>2033050</v>
      </c>
      <c r="O7" s="4">
        <v>7209.3460330068574</v>
      </c>
      <c r="P7" s="4"/>
      <c r="Q7" s="4"/>
      <c r="R7" s="4">
        <v>282002</v>
      </c>
      <c r="S7" s="4"/>
      <c r="T7" s="4">
        <v>58255.510050814402</v>
      </c>
      <c r="U7" s="4" t="e">
        <v>#REF!</v>
      </c>
      <c r="V7" s="4"/>
      <c r="W7" s="4">
        <v>3148125</v>
      </c>
      <c r="X7" s="4">
        <v>11163.484656137191</v>
      </c>
      <c r="Y7" s="4">
        <v>8995.3799999999992</v>
      </c>
      <c r="Z7" s="4">
        <v>31393.876199999999</v>
      </c>
      <c r="AA7" s="4" t="e">
        <v>#REF!</v>
      </c>
      <c r="AB7" s="4">
        <v>402.37408849113149</v>
      </c>
      <c r="AC7" s="4">
        <v>3.3975</v>
      </c>
      <c r="AD7" s="4">
        <v>1.5674999999999999</v>
      </c>
      <c r="AE7" s="4">
        <v>0.86</v>
      </c>
      <c r="AF7" s="4">
        <v>0.83</v>
      </c>
      <c r="AG7" s="4">
        <v>105.41539658506353</v>
      </c>
      <c r="AH7" s="4">
        <v>78.021614954691429</v>
      </c>
      <c r="AI7" s="4">
        <v>123.14390079000653</v>
      </c>
      <c r="AJ7" s="4">
        <v>37.546857375147034</v>
      </c>
      <c r="AK7" s="4">
        <v>103.88064313753883</v>
      </c>
      <c r="AL7" s="4">
        <v>77.817559983055929</v>
      </c>
      <c r="AM7" s="4">
        <v>116.27481676325279</v>
      </c>
      <c r="AN7" s="4">
        <v>37.104358083637528</v>
      </c>
      <c r="AO7" s="4">
        <v>124.19928825622779</v>
      </c>
      <c r="AP7" s="4">
        <v>3.4391887361298403</v>
      </c>
      <c r="AQ7" s="4">
        <v>1.2239105822526122</v>
      </c>
      <c r="AR7" s="4">
        <v>122.39105822526125</v>
      </c>
      <c r="AS7" s="4">
        <v>1.7558362283217646</v>
      </c>
      <c r="AT7" s="4">
        <v>2.0029295920002697</v>
      </c>
      <c r="AU7" s="4">
        <v>175.58362283217645</v>
      </c>
      <c r="AV7" s="4">
        <v>2.0029295920002581</v>
      </c>
      <c r="AW7" s="4">
        <v>1.3587803135530319</v>
      </c>
      <c r="AX7" s="4">
        <v>5.4351212542121274</v>
      </c>
      <c r="AY7" s="4">
        <v>78.793016685039333</v>
      </c>
      <c r="AZ7" s="4">
        <v>81.027666999623875</v>
      </c>
      <c r="BA7" s="4">
        <v>4.3569859031041132</v>
      </c>
      <c r="BB7" s="4">
        <v>0.85632306604885855</v>
      </c>
      <c r="BC7" s="4">
        <v>3.4252922641954342</v>
      </c>
      <c r="BD7" s="4">
        <v>4.3543671124394994</v>
      </c>
      <c r="BE7" s="4">
        <v>0.82657444170326499</v>
      </c>
      <c r="BF7" s="4">
        <v>3.30629776681306</v>
      </c>
      <c r="BG7" s="4">
        <v>4.8218874388567734</v>
      </c>
      <c r="BH7" s="4">
        <v>1.2352356110520499</v>
      </c>
      <c r="BI7" s="4">
        <v>0.20205112770639561</v>
      </c>
      <c r="BJ7" s="4">
        <v>4.8072213136944875</v>
      </c>
      <c r="BK7" s="4">
        <v>0.56294522680989778</v>
      </c>
      <c r="BL7" s="4">
        <v>1.9831348373924307</v>
      </c>
      <c r="BM7" s="4">
        <v>5.1681154127979889</v>
      </c>
      <c r="BN7" s="4">
        <v>1.9831348373924307</v>
      </c>
      <c r="BO7" s="4" t="e">
        <v>#REF!</v>
      </c>
      <c r="BP7" s="4" t="e">
        <v>#REF!</v>
      </c>
      <c r="BQ7" s="4">
        <v>4.3668243721885514</v>
      </c>
      <c r="BR7" s="4">
        <v>10.473373228485329</v>
      </c>
      <c r="BS7" s="4">
        <v>10.972593960101326</v>
      </c>
      <c r="BT7" s="4">
        <v>4.4446492591529898</v>
      </c>
      <c r="BU7" s="4">
        <v>14.962317595482052</v>
      </c>
      <c r="BV7" s="4">
        <v>4.3947906642479957</v>
      </c>
      <c r="BW7" s="4" t="e">
        <v>#REF!</v>
      </c>
      <c r="BX7" s="4">
        <v>9.3204034323705063</v>
      </c>
      <c r="BY7" s="4">
        <v>10.473373228485329</v>
      </c>
      <c r="BZ7" s="4">
        <v>8.8831335233922761</v>
      </c>
      <c r="CA7" s="4" t="e">
        <v>#REF!</v>
      </c>
      <c r="CB7" s="4">
        <v>5.9973822242945838</v>
      </c>
    </row>
    <row r="8" spans="1:80">
      <c r="A8" s="4" t="s">
        <v>8</v>
      </c>
      <c r="B8" s="4">
        <v>3.51</v>
      </c>
      <c r="C8" s="4">
        <v>40.027045313650497</v>
      </c>
      <c r="D8" s="4">
        <v>69.006128636075601</v>
      </c>
      <c r="E8" s="4"/>
      <c r="F8" s="16"/>
      <c r="G8" s="4">
        <v>13.25</v>
      </c>
      <c r="H8" s="4">
        <v>3.71</v>
      </c>
      <c r="I8" s="4">
        <v>1617562.9257499999</v>
      </c>
      <c r="J8" s="4">
        <v>36160.9121008824</v>
      </c>
      <c r="K8" s="4">
        <v>85.28</v>
      </c>
      <c r="L8" s="4">
        <v>6.52</v>
      </c>
      <c r="M8" s="4">
        <v>3.5</v>
      </c>
      <c r="N8" s="4">
        <v>2052825</v>
      </c>
      <c r="O8" s="4">
        <v>7259.7243686542724</v>
      </c>
      <c r="P8" s="4"/>
      <c r="Q8" s="4"/>
      <c r="R8" s="4">
        <v>282769</v>
      </c>
      <c r="S8" s="4"/>
      <c r="T8" s="4">
        <v>54621.737448009102</v>
      </c>
      <c r="U8" s="4" t="e">
        <v>#REF!</v>
      </c>
      <c r="V8" s="4"/>
      <c r="W8" s="4">
        <v>3151925</v>
      </c>
      <c r="X8" s="4">
        <v>11146.642665921654</v>
      </c>
      <c r="Y8" s="4">
        <v>8937.99</v>
      </c>
      <c r="Z8" s="4">
        <v>31372.344899999996</v>
      </c>
      <c r="AA8" s="4" t="e">
        <v>#REF!</v>
      </c>
      <c r="AB8" s="4">
        <v>398.4029354315295</v>
      </c>
      <c r="AC8" s="4">
        <v>3.3125</v>
      </c>
      <c r="AD8" s="4">
        <v>1.63</v>
      </c>
      <c r="AE8" s="4">
        <v>0.92749999999999999</v>
      </c>
      <c r="AF8" s="4">
        <v>0.875</v>
      </c>
      <c r="AG8" s="4">
        <v>106.39312438838999</v>
      </c>
      <c r="AH8" s="4">
        <v>78.745265433396199</v>
      </c>
      <c r="AI8" s="4">
        <v>127.71253950931576</v>
      </c>
      <c r="AJ8" s="4">
        <v>38.939845783764987</v>
      </c>
      <c r="AK8" s="4">
        <v>104.78959876499229</v>
      </c>
      <c r="AL8" s="4">
        <v>78.498463632907672</v>
      </c>
      <c r="AM8" s="4">
        <v>120.34443534996663</v>
      </c>
      <c r="AN8" s="4">
        <v>38.403010616564835</v>
      </c>
      <c r="AO8" s="4">
        <v>124.91103202846976</v>
      </c>
      <c r="AP8" s="4">
        <v>3.4570983207751329</v>
      </c>
      <c r="AQ8" s="4">
        <v>1.2302840999199764</v>
      </c>
      <c r="AR8" s="4">
        <v>123.02840999199765</v>
      </c>
      <c r="AS8" s="4">
        <v>1.7239875712870147</v>
      </c>
      <c r="AT8" s="4">
        <v>-1.8138740117687908</v>
      </c>
      <c r="AU8" s="4">
        <v>172.39875712870148</v>
      </c>
      <c r="AV8" s="4">
        <v>-1.8138740117687839</v>
      </c>
      <c r="AW8" s="4">
        <v>-2.2970252631661636</v>
      </c>
      <c r="AX8" s="4">
        <v>-9.1881010526646545</v>
      </c>
      <c r="AY8" s="4">
        <v>79.812775487862638</v>
      </c>
      <c r="AZ8" s="4">
        <v>81.815804091637119</v>
      </c>
      <c r="BA8" s="4">
        <v>4.366218154417691</v>
      </c>
      <c r="BB8" s="4">
        <v>0.9232251313577855</v>
      </c>
      <c r="BC8" s="4">
        <v>3.692900525431142</v>
      </c>
      <c r="BD8" s="4">
        <v>4.3630790530415213</v>
      </c>
      <c r="BE8" s="4">
        <v>0.87119406020219614</v>
      </c>
      <c r="BF8" s="4">
        <v>3.4847762408087846</v>
      </c>
      <c r="BG8" s="4">
        <v>4.8276017401202118</v>
      </c>
      <c r="BH8" s="4">
        <v>1.2404296016039322</v>
      </c>
      <c r="BI8" s="4">
        <v>0.20724511825827807</v>
      </c>
      <c r="BJ8" s="4">
        <v>4.8124153042463691</v>
      </c>
      <c r="BK8" s="4">
        <v>0.54463996298524486</v>
      </c>
      <c r="BL8" s="4">
        <v>-1.8305263824652918</v>
      </c>
      <c r="BM8" s="4">
        <v>5.1498101489733363</v>
      </c>
      <c r="BN8" s="4">
        <v>-1.8305263824652585</v>
      </c>
      <c r="BO8" s="4" t="e">
        <v>#REF!</v>
      </c>
      <c r="BP8" s="4" t="e">
        <v>#REF!</v>
      </c>
      <c r="BQ8" s="4">
        <v>4.3796835854749778</v>
      </c>
      <c r="BR8" s="4">
        <v>10.49573403821682</v>
      </c>
      <c r="BS8" s="4">
        <v>10.908187204261965</v>
      </c>
      <c r="BT8" s="4">
        <v>4.445939960417534</v>
      </c>
      <c r="BU8" s="4">
        <v>14.963523935260572</v>
      </c>
      <c r="BV8" s="4">
        <v>4.4044704290014449</v>
      </c>
      <c r="BW8" s="4" t="e">
        <v>#REF!</v>
      </c>
      <c r="BX8" s="4">
        <v>9.3188936253513255</v>
      </c>
      <c r="BY8" s="4">
        <v>10.49573403821682</v>
      </c>
      <c r="BZ8" s="4">
        <v>8.8900971413480239</v>
      </c>
      <c r="CA8" s="4" t="e">
        <v>#REF!</v>
      </c>
      <c r="CB8" s="4">
        <v>5.9874638937343274</v>
      </c>
    </row>
    <row r="9" spans="1:80">
      <c r="A9" s="4" t="s">
        <v>9</v>
      </c>
      <c r="B9" s="4">
        <v>3.52</v>
      </c>
      <c r="C9" s="4">
        <v>37.582739453840396</v>
      </c>
      <c r="D9" s="4">
        <v>67.421040428172006</v>
      </c>
      <c r="E9" s="4"/>
      <c r="F9" s="16"/>
      <c r="G9" s="4">
        <v>11.41</v>
      </c>
      <c r="H9" s="4">
        <v>4</v>
      </c>
      <c r="I9" s="4">
        <v>1624050.1042500001</v>
      </c>
      <c r="J9" s="4">
        <v>36727.172756797401</v>
      </c>
      <c r="K9" s="4">
        <v>85.76</v>
      </c>
      <c r="L9" s="4">
        <v>6.47</v>
      </c>
      <c r="M9" s="4">
        <v>3.42</v>
      </c>
      <c r="N9" s="4">
        <v>2071100</v>
      </c>
      <c r="O9" s="4">
        <v>7305.0035623840458</v>
      </c>
      <c r="P9" s="4"/>
      <c r="Q9" s="4"/>
      <c r="R9" s="4">
        <v>283518</v>
      </c>
      <c r="S9" s="4"/>
      <c r="T9" s="4">
        <v>54654.5889838863</v>
      </c>
      <c r="U9" s="4" t="e">
        <v>#REF!</v>
      </c>
      <c r="V9" s="4"/>
      <c r="W9" s="4">
        <v>3169825</v>
      </c>
      <c r="X9" s="4">
        <v>11180.330702107098</v>
      </c>
      <c r="Y9" s="4">
        <v>8424.16</v>
      </c>
      <c r="Z9" s="4">
        <v>29653.0432</v>
      </c>
      <c r="AA9" s="4" t="e">
        <v>#REF!</v>
      </c>
      <c r="AB9" s="4">
        <v>372.8408120956035</v>
      </c>
      <c r="AC9" s="4">
        <v>2.8525</v>
      </c>
      <c r="AD9" s="4">
        <v>1.6174999999999999</v>
      </c>
      <c r="AE9" s="4">
        <v>1</v>
      </c>
      <c r="AF9" s="4">
        <v>0.85499999999999998</v>
      </c>
      <c r="AG9" s="4">
        <v>107.45705563227389</v>
      </c>
      <c r="AH9" s="4">
        <v>79.532718087730146</v>
      </c>
      <c r="AI9" s="4">
        <v>132.82104108968841</v>
      </c>
      <c r="AJ9" s="4">
        <v>40.497439615115596</v>
      </c>
      <c r="AK9" s="4">
        <v>105.68554983443298</v>
      </c>
      <c r="AL9" s="4">
        <v>79.169625496969033</v>
      </c>
      <c r="AM9" s="4">
        <v>124.46021503893549</v>
      </c>
      <c r="AN9" s="4">
        <v>39.716393579651353</v>
      </c>
      <c r="AO9" s="4">
        <v>125.26690391459077</v>
      </c>
      <c r="AP9" s="4">
        <v>3.4619703027250339</v>
      </c>
      <c r="AQ9" s="4">
        <v>1.2320179013256349</v>
      </c>
      <c r="AR9" s="4">
        <v>123.20179013256352</v>
      </c>
      <c r="AS9" s="4">
        <v>1.7939362965006687</v>
      </c>
      <c r="AT9" s="4">
        <v>4.0573799010299618</v>
      </c>
      <c r="AU9" s="4">
        <v>179.39362965006686</v>
      </c>
      <c r="AV9" s="4">
        <v>4.0573799010299547</v>
      </c>
      <c r="AW9" s="4">
        <v>-1.3100008581422684</v>
      </c>
      <c r="AX9" s="4">
        <v>-5.2400034325690736</v>
      </c>
      <c r="AY9" s="4">
        <v>80.132861781216661</v>
      </c>
      <c r="AZ9" s="4">
        <v>82.544158344812473</v>
      </c>
      <c r="BA9" s="4">
        <v>4.3761684852708589</v>
      </c>
      <c r="BB9" s="4">
        <v>0.99503308531678769</v>
      </c>
      <c r="BC9" s="4">
        <v>3.9801323412671508</v>
      </c>
      <c r="BD9" s="4">
        <v>4.3715927088067259</v>
      </c>
      <c r="BE9" s="4">
        <v>0.85136557652045752</v>
      </c>
      <c r="BF9" s="4">
        <v>3.4054623060818301</v>
      </c>
      <c r="BG9" s="4">
        <v>4.8304466922524432</v>
      </c>
      <c r="BH9" s="4">
        <v>1.2418378786482003</v>
      </c>
      <c r="BI9" s="4">
        <v>0.2086533953025459</v>
      </c>
      <c r="BJ9" s="4">
        <v>4.8138235812906371</v>
      </c>
      <c r="BK9" s="4">
        <v>0.58441225380918627</v>
      </c>
      <c r="BL9" s="4">
        <v>3.9772290823941403</v>
      </c>
      <c r="BM9" s="4">
        <v>5.1895824397972774</v>
      </c>
      <c r="BN9" s="4">
        <v>3.977229082394107</v>
      </c>
      <c r="BO9" s="4" t="e">
        <v>#REF!</v>
      </c>
      <c r="BP9" s="4" t="e">
        <v>#REF!</v>
      </c>
      <c r="BQ9" s="4">
        <v>4.3836860293818267</v>
      </c>
      <c r="BR9" s="4">
        <v>10.511272162172824</v>
      </c>
      <c r="BS9" s="4">
        <v>10.908788460507294</v>
      </c>
      <c r="BT9" s="4">
        <v>4.4515526973224917</v>
      </c>
      <c r="BU9" s="4">
        <v>14.96918693928229</v>
      </c>
      <c r="BV9" s="4">
        <v>4.4133334028084166</v>
      </c>
      <c r="BW9" s="4" t="e">
        <v>#REF!</v>
      </c>
      <c r="BX9" s="4">
        <v>9.3219113260665267</v>
      </c>
      <c r="BY9" s="4">
        <v>10.511272162172824</v>
      </c>
      <c r="BZ9" s="4">
        <v>8.8963148118484785</v>
      </c>
      <c r="CA9" s="4" t="e">
        <v>#REF!</v>
      </c>
      <c r="CB9" s="4">
        <v>5.9211515513249138</v>
      </c>
    </row>
    <row r="10" spans="1:80">
      <c r="A10" s="4" t="s">
        <v>10</v>
      </c>
      <c r="B10" s="4">
        <v>3.52</v>
      </c>
      <c r="C10" s="4">
        <v>38.3754234321284</v>
      </c>
      <c r="D10" s="4">
        <v>66.537824219994505</v>
      </c>
      <c r="E10" s="4"/>
      <c r="F10" s="16"/>
      <c r="G10" s="4">
        <v>10.33</v>
      </c>
      <c r="H10" s="4">
        <v>3.68</v>
      </c>
      <c r="I10" s="4">
        <v>1627515.6425000001</v>
      </c>
      <c r="J10" s="4">
        <v>35365.178041394</v>
      </c>
      <c r="K10" s="4">
        <v>85.52</v>
      </c>
      <c r="L10" s="4">
        <v>5.59</v>
      </c>
      <c r="M10" s="4">
        <v>3.39</v>
      </c>
      <c r="N10" s="4">
        <v>2079850</v>
      </c>
      <c r="O10" s="4">
        <v>7319.0601367496101</v>
      </c>
      <c r="P10" s="4"/>
      <c r="Q10" s="4"/>
      <c r="R10" s="4">
        <v>284169</v>
      </c>
      <c r="S10" s="4"/>
      <c r="T10" s="4">
        <v>51760.439166522003</v>
      </c>
      <c r="U10" s="4" t="e">
        <v>#REF!</v>
      </c>
      <c r="V10" s="4"/>
      <c r="W10" s="4">
        <v>3160825</v>
      </c>
      <c r="X10" s="4">
        <v>11123.04649697891</v>
      </c>
      <c r="Y10" s="4">
        <v>8275.23</v>
      </c>
      <c r="Z10" s="4">
        <v>29128.809599999997</v>
      </c>
      <c r="AA10" s="4" t="e">
        <v>#REF!</v>
      </c>
      <c r="AB10" s="4">
        <v>362.91061380306729</v>
      </c>
      <c r="AC10" s="4">
        <v>2.5825</v>
      </c>
      <c r="AD10" s="4">
        <v>1.3975</v>
      </c>
      <c r="AE10" s="4">
        <v>0.92</v>
      </c>
      <c r="AF10" s="4">
        <v>0.84750000000000003</v>
      </c>
      <c r="AG10" s="4">
        <v>108.44566054409083</v>
      </c>
      <c r="AH10" s="4">
        <v>80.264419094137281</v>
      </c>
      <c r="AI10" s="4">
        <v>137.70885540178892</v>
      </c>
      <c r="AJ10" s="4">
        <v>41.987745392951844</v>
      </c>
      <c r="AK10" s="4">
        <v>106.5812348692798</v>
      </c>
      <c r="AL10" s="4">
        <v>79.840588073055841</v>
      </c>
      <c r="AM10" s="4">
        <v>128.67941632875539</v>
      </c>
      <c r="AN10" s="4">
        <v>41.062779322001539</v>
      </c>
      <c r="AO10" s="4">
        <v>125.26690391459077</v>
      </c>
      <c r="AP10" s="4">
        <v>3.4594832550937653</v>
      </c>
      <c r="AQ10" s="4">
        <v>1.2311328309942227</v>
      </c>
      <c r="AR10" s="4">
        <v>123.11328309942229</v>
      </c>
      <c r="AS10" s="4">
        <v>1.733865538648055</v>
      </c>
      <c r="AT10" s="4">
        <v>-3.3485446484242662</v>
      </c>
      <c r="AU10" s="4">
        <v>173.38655386480551</v>
      </c>
      <c r="AV10" s="4">
        <v>-3.34854464842426</v>
      </c>
      <c r="AW10" s="4">
        <v>-1.6614114875656227</v>
      </c>
      <c r="AX10" s="4">
        <v>-6.6456459502624909</v>
      </c>
      <c r="AY10" s="4">
        <v>80.30385619626459</v>
      </c>
      <c r="AZ10" s="4">
        <v>82.892891571367016</v>
      </c>
      <c r="BA10" s="4">
        <v>4.3853264230556244</v>
      </c>
      <c r="BB10" s="4">
        <v>0.91579377847654797</v>
      </c>
      <c r="BC10" s="4">
        <v>3.6631751139061919</v>
      </c>
      <c r="BD10" s="4">
        <v>4.3800319976205691</v>
      </c>
      <c r="BE10" s="4">
        <v>0.84392888138431488</v>
      </c>
      <c r="BF10" s="4">
        <v>3.3757155255372595</v>
      </c>
      <c r="BG10" s="4">
        <v>4.8304466922524432</v>
      </c>
      <c r="BH10" s="4">
        <v>1.2411192296772779</v>
      </c>
      <c r="BI10" s="4">
        <v>0.2079347463316237</v>
      </c>
      <c r="BJ10" s="4">
        <v>4.8131049323197157</v>
      </c>
      <c r="BK10" s="4">
        <v>0.55035333131939268</v>
      </c>
      <c r="BL10" s="4">
        <v>-3.4058922489793586</v>
      </c>
      <c r="BM10" s="4">
        <v>5.1555235173074845</v>
      </c>
      <c r="BN10" s="4">
        <v>-3.405892248979292</v>
      </c>
      <c r="BO10" s="4" t="e">
        <v>#REF!</v>
      </c>
      <c r="BP10" s="4" t="e">
        <v>#REF!</v>
      </c>
      <c r="BQ10" s="4">
        <v>4.3858176421691013</v>
      </c>
      <c r="BR10" s="4">
        <v>10.473482943852837</v>
      </c>
      <c r="BS10" s="4">
        <v>10.854381413808841</v>
      </c>
      <c r="BT10" s="4">
        <v>4.4487502667167895</v>
      </c>
      <c r="BU10" s="4">
        <v>14.966343627438066</v>
      </c>
      <c r="BV10" s="4">
        <v>4.4175493114366207</v>
      </c>
      <c r="BW10" s="4" t="e">
        <v>#REF!</v>
      </c>
      <c r="BX10" s="4">
        <v>9.316774495838521</v>
      </c>
      <c r="BY10" s="4">
        <v>10.473482943852837</v>
      </c>
      <c r="BZ10" s="4">
        <v>8.8982372020929006</v>
      </c>
      <c r="CA10" s="4" t="e">
        <v>#REF!</v>
      </c>
      <c r="CB10" s="4">
        <v>5.8941565609753166</v>
      </c>
    </row>
    <row r="11" spans="1:80">
      <c r="A11" s="4" t="s">
        <v>11</v>
      </c>
      <c r="B11" s="4">
        <v>3.51</v>
      </c>
      <c r="C11" s="4">
        <v>37.675545442569003</v>
      </c>
      <c r="D11" s="4">
        <v>65.432357164827295</v>
      </c>
      <c r="E11" s="4"/>
      <c r="F11" s="16"/>
      <c r="G11" s="4">
        <v>16.02</v>
      </c>
      <c r="H11" s="4">
        <v>2.58</v>
      </c>
      <c r="I11" s="4">
        <v>1635051.29675</v>
      </c>
      <c r="J11" s="4">
        <v>36088.836138789899</v>
      </c>
      <c r="K11" s="4">
        <v>85.97</v>
      </c>
      <c r="L11" s="4">
        <v>4.32</v>
      </c>
      <c r="M11" s="4">
        <v>3.37</v>
      </c>
      <c r="N11" s="4">
        <v>2085200</v>
      </c>
      <c r="O11" s="4">
        <v>7320.6524410366592</v>
      </c>
      <c r="P11" s="4"/>
      <c r="Q11" s="4"/>
      <c r="R11" s="4">
        <v>284838</v>
      </c>
      <c r="S11" s="4"/>
      <c r="T11" s="4">
        <v>58431.038928540802</v>
      </c>
      <c r="U11" s="4" t="e">
        <v>#REF!</v>
      </c>
      <c r="V11" s="4"/>
      <c r="W11" s="4">
        <v>3177575</v>
      </c>
      <c r="X11" s="4">
        <v>11155.727115061894</v>
      </c>
      <c r="Y11" s="4">
        <v>8485.7000000000007</v>
      </c>
      <c r="Z11" s="4">
        <v>29784.807000000001</v>
      </c>
      <c r="AA11" s="4" t="e">
        <v>#REF!</v>
      </c>
      <c r="AB11" s="4">
        <v>368.70541779483653</v>
      </c>
      <c r="AC11" s="4">
        <v>4.0049999999999999</v>
      </c>
      <c r="AD11" s="4">
        <v>1.08</v>
      </c>
      <c r="AE11" s="4">
        <v>0.64500000000000002</v>
      </c>
      <c r="AF11" s="4">
        <v>0.84250000000000003</v>
      </c>
      <c r="AG11" s="4">
        <v>109.14513505460022</v>
      </c>
      <c r="AH11" s="4">
        <v>80.782124597294469</v>
      </c>
      <c r="AI11" s="4">
        <v>141.26174387115509</v>
      </c>
      <c r="AJ11" s="4">
        <v>43.071029224090005</v>
      </c>
      <c r="AK11" s="4">
        <v>107.47918177305347</v>
      </c>
      <c r="AL11" s="4">
        <v>80.51324502757133</v>
      </c>
      <c r="AM11" s="4">
        <v>133.01591265903446</v>
      </c>
      <c r="AN11" s="4">
        <v>42.446594985152984</v>
      </c>
      <c r="AO11" s="4">
        <v>124.91103202846976</v>
      </c>
      <c r="AP11" s="4">
        <v>3.4564245839697398</v>
      </c>
      <c r="AQ11" s="4">
        <v>1.2300443359322921</v>
      </c>
      <c r="AR11" s="4">
        <v>123.00443359322919</v>
      </c>
      <c r="AS11" s="4">
        <v>1.7367328434453482</v>
      </c>
      <c r="AT11" s="4">
        <v>0.16537065495452755</v>
      </c>
      <c r="AU11" s="4">
        <v>173.67328434453481</v>
      </c>
      <c r="AV11" s="4">
        <v>0.16537065495451983</v>
      </c>
      <c r="AW11" s="4">
        <v>1.9137824802604397</v>
      </c>
      <c r="AX11" s="4">
        <v>7.6551299210417589</v>
      </c>
      <c r="AY11" s="4">
        <v>80.675675722562488</v>
      </c>
      <c r="AZ11" s="4">
        <v>83.106117029888921</v>
      </c>
      <c r="BA11" s="4">
        <v>4.3917557108205285</v>
      </c>
      <c r="BB11" s="4">
        <v>0.64292877649041458</v>
      </c>
      <c r="BC11" s="4">
        <v>2.5717151059616583</v>
      </c>
      <c r="BD11" s="4">
        <v>4.3884217053941921</v>
      </c>
      <c r="BE11" s="4">
        <v>0.8389707773623023</v>
      </c>
      <c r="BF11" s="4">
        <v>3.3558831094492092</v>
      </c>
      <c r="BG11" s="4">
        <v>4.8276017401202118</v>
      </c>
      <c r="BH11" s="4">
        <v>1.2402346975537659</v>
      </c>
      <c r="BI11" s="4">
        <v>0.2070502142081119</v>
      </c>
      <c r="BJ11" s="4">
        <v>4.8122204001962032</v>
      </c>
      <c r="BK11" s="4">
        <v>0.55200567200188344</v>
      </c>
      <c r="BL11" s="4">
        <v>0.16523406824907605</v>
      </c>
      <c r="BM11" s="4">
        <v>5.1571758579899747</v>
      </c>
      <c r="BN11" s="4">
        <v>0.16523406824902054</v>
      </c>
      <c r="BO11" s="4" t="e">
        <v>#REF!</v>
      </c>
      <c r="BP11" s="4" t="e">
        <v>#REF!</v>
      </c>
      <c r="BQ11" s="4">
        <v>4.3904371137636549</v>
      </c>
      <c r="BR11" s="4">
        <v>10.493738848260911</v>
      </c>
      <c r="BS11" s="4">
        <v>10.97560251612874</v>
      </c>
      <c r="BT11" s="4">
        <v>4.4539983981863527</v>
      </c>
      <c r="BU11" s="4">
        <v>14.97162888522903</v>
      </c>
      <c r="BV11" s="4">
        <v>4.4201183096202623</v>
      </c>
      <c r="BW11" s="4" t="e">
        <v>#REF!</v>
      </c>
      <c r="BX11" s="4">
        <v>9.3197082876255024</v>
      </c>
      <c r="BY11" s="4">
        <v>10.493738848260911</v>
      </c>
      <c r="BZ11" s="4">
        <v>8.8984547342725602</v>
      </c>
      <c r="CA11" s="4" t="e">
        <v>#REF!</v>
      </c>
      <c r="CB11" s="4">
        <v>5.9099979994495691</v>
      </c>
    </row>
    <row r="12" spans="1:80">
      <c r="A12" s="4" t="s">
        <v>12</v>
      </c>
      <c r="B12" s="4">
        <v>3.48</v>
      </c>
      <c r="C12" s="4">
        <v>37.4729865872172</v>
      </c>
      <c r="D12" s="4">
        <v>66.684590152669202</v>
      </c>
      <c r="E12" s="4"/>
      <c r="F12" s="16"/>
      <c r="G12" s="4">
        <v>5.85</v>
      </c>
      <c r="H12" s="4">
        <v>1.46</v>
      </c>
      <c r="I12" s="4">
        <v>1640350.61675</v>
      </c>
      <c r="J12" s="4">
        <v>36684.398452900998</v>
      </c>
      <c r="K12" s="4">
        <v>85.7</v>
      </c>
      <c r="L12" s="4">
        <v>3.49</v>
      </c>
      <c r="M12" s="4">
        <v>2.69</v>
      </c>
      <c r="N12" s="4">
        <v>2092800</v>
      </c>
      <c r="O12" s="4">
        <v>7328.1416325844584</v>
      </c>
      <c r="P12" s="4"/>
      <c r="Q12" s="4"/>
      <c r="R12" s="4">
        <v>285584</v>
      </c>
      <c r="S12" s="4"/>
      <c r="T12" s="4">
        <v>56119.670620957397</v>
      </c>
      <c r="U12" s="4" t="e">
        <v>#REF!</v>
      </c>
      <c r="V12" s="4"/>
      <c r="W12" s="4">
        <v>3167525</v>
      </c>
      <c r="X12" s="4">
        <v>11091.395176200347</v>
      </c>
      <c r="Y12" s="4">
        <v>8730.9</v>
      </c>
      <c r="Z12" s="4">
        <v>30383.531999999999</v>
      </c>
      <c r="AA12" s="4" t="e">
        <v>#REF!</v>
      </c>
      <c r="AB12" s="4">
        <v>374.74918580846889</v>
      </c>
      <c r="AC12" s="4">
        <v>1.4624999999999999</v>
      </c>
      <c r="AD12" s="4">
        <v>0.87250000000000005</v>
      </c>
      <c r="AE12" s="4">
        <v>0.36499999999999999</v>
      </c>
      <c r="AF12" s="4">
        <v>0.67249999999999999</v>
      </c>
      <c r="AG12" s="4">
        <v>109.54351479754951</v>
      </c>
      <c r="AH12" s="4">
        <v>81.076979352074602</v>
      </c>
      <c r="AI12" s="4">
        <v>143.32416533167395</v>
      </c>
      <c r="AJ12" s="4">
        <v>43.699866250761715</v>
      </c>
      <c r="AK12" s="4">
        <v>108.20197927047727</v>
      </c>
      <c r="AL12" s="4">
        <v>81.05469660038176</v>
      </c>
      <c r="AM12" s="4">
        <v>136.59404070956248</v>
      </c>
      <c r="AN12" s="4">
        <v>43.588408390253605</v>
      </c>
      <c r="AO12" s="4">
        <v>123.84341637010678</v>
      </c>
      <c r="AP12" s="4">
        <v>3.4373818345810845</v>
      </c>
      <c r="AQ12" s="4">
        <v>1.2232675567904217</v>
      </c>
      <c r="AR12" s="4">
        <v>122.32675567904217</v>
      </c>
      <c r="AS12" s="4">
        <v>1.7795376410007488</v>
      </c>
      <c r="AT12" s="4">
        <v>2.4646736956090542</v>
      </c>
      <c r="AU12" s="4">
        <v>177.95376410007489</v>
      </c>
      <c r="AV12" s="4">
        <v>2.4646736956090645</v>
      </c>
      <c r="AW12" s="4">
        <v>-4.6693917886053926</v>
      </c>
      <c r="AX12" s="4">
        <v>-18.67756715442157</v>
      </c>
      <c r="AY12" s="4">
        <v>80.937151446730823</v>
      </c>
      <c r="AZ12" s="4">
        <v>83.409016746667731</v>
      </c>
      <c r="BA12" s="4">
        <v>4.3953990657353268</v>
      </c>
      <c r="BB12" s="4">
        <v>0.36433549147982802</v>
      </c>
      <c r="BC12" s="4">
        <v>1.4573419659193121</v>
      </c>
      <c r="BD12" s="4">
        <v>4.3951241934538654</v>
      </c>
      <c r="BE12" s="4">
        <v>0.67024880596733283</v>
      </c>
      <c r="BF12" s="4">
        <v>2.6809952238693313</v>
      </c>
      <c r="BG12" s="4">
        <v>4.81901799642882</v>
      </c>
      <c r="BH12" s="4">
        <v>1.2347100870072487</v>
      </c>
      <c r="BI12" s="4">
        <v>0.20152560366159436</v>
      </c>
      <c r="BJ12" s="4">
        <v>4.8066957896496856</v>
      </c>
      <c r="BK12" s="4">
        <v>0.5763535783157655</v>
      </c>
      <c r="BL12" s="4">
        <v>2.4347906313882062</v>
      </c>
      <c r="BM12" s="4">
        <v>5.181523764303857</v>
      </c>
      <c r="BN12" s="4">
        <v>2.4347906313882284</v>
      </c>
      <c r="BO12" s="4" t="e">
        <v>#REF!</v>
      </c>
      <c r="BP12" s="4" t="e">
        <v>#REF!</v>
      </c>
      <c r="BQ12" s="4">
        <v>4.3936729454349264</v>
      </c>
      <c r="BR12" s="4">
        <v>10.510106833382494</v>
      </c>
      <c r="BS12" s="4">
        <v>10.935241665007394</v>
      </c>
      <c r="BT12" s="4">
        <v>4.4508528256037341</v>
      </c>
      <c r="BU12" s="4">
        <v>14.96846108380611</v>
      </c>
      <c r="BV12" s="4">
        <v>4.4237564179891908</v>
      </c>
      <c r="BW12" s="4" t="e">
        <v>#REF!</v>
      </c>
      <c r="BX12" s="4">
        <v>9.3139248773189589</v>
      </c>
      <c r="BY12" s="4">
        <v>10.510106833382494</v>
      </c>
      <c r="BZ12" s="4">
        <v>8.8994772337578638</v>
      </c>
      <c r="CA12" s="4" t="e">
        <v>#REF!</v>
      </c>
      <c r="CB12" s="4">
        <v>5.9262569643545131</v>
      </c>
    </row>
    <row r="13" spans="1:80">
      <c r="A13" s="4" t="s">
        <v>13</v>
      </c>
      <c r="B13" s="4">
        <v>3.44</v>
      </c>
      <c r="C13" s="4">
        <v>37.116218024301503</v>
      </c>
      <c r="D13" s="4">
        <v>63.570825375815303</v>
      </c>
      <c r="E13" s="4"/>
      <c r="F13" s="16"/>
      <c r="G13" s="4">
        <v>3.14</v>
      </c>
      <c r="H13" s="4">
        <v>0.22</v>
      </c>
      <c r="I13" s="4">
        <v>1650908.29425</v>
      </c>
      <c r="J13" s="4">
        <v>36490.587366915097</v>
      </c>
      <c r="K13" s="4">
        <v>85.94</v>
      </c>
      <c r="L13" s="4">
        <v>2.13</v>
      </c>
      <c r="M13" s="4">
        <v>1.85</v>
      </c>
      <c r="N13" s="4">
        <v>2124775</v>
      </c>
      <c r="O13" s="4">
        <v>7421.2132960312383</v>
      </c>
      <c r="P13" s="4"/>
      <c r="Q13" s="4"/>
      <c r="R13" s="4">
        <v>286311</v>
      </c>
      <c r="S13" s="4"/>
      <c r="T13" s="4">
        <v>57268.385544972698</v>
      </c>
      <c r="U13" s="4" t="e">
        <v>#REF!</v>
      </c>
      <c r="V13" s="4"/>
      <c r="W13" s="4">
        <v>3176325</v>
      </c>
      <c r="X13" s="4">
        <v>11093.967748357554</v>
      </c>
      <c r="Y13" s="4">
        <v>8720.89</v>
      </c>
      <c r="Z13" s="4">
        <v>29999.861599999997</v>
      </c>
      <c r="AA13" s="4" t="e">
        <v>#REF!</v>
      </c>
      <c r="AB13" s="4">
        <v>369.81361399624512</v>
      </c>
      <c r="AC13" s="4">
        <v>0.78500000000000003</v>
      </c>
      <c r="AD13" s="4">
        <v>0.53249999999999997</v>
      </c>
      <c r="AE13" s="4">
        <v>5.5E-2</v>
      </c>
      <c r="AF13" s="4">
        <v>0.46250000000000002</v>
      </c>
      <c r="AG13" s="4">
        <v>109.60376373068816</v>
      </c>
      <c r="AH13" s="4">
        <v>81.121571690718227</v>
      </c>
      <c r="AI13" s="4">
        <v>143.63947849540364</v>
      </c>
      <c r="AJ13" s="4">
        <v>43.796005956513397</v>
      </c>
      <c r="AK13" s="4">
        <v>108.70241342460324</v>
      </c>
      <c r="AL13" s="4">
        <v>81.429574572158529</v>
      </c>
      <c r="AM13" s="4">
        <v>139.12103046268939</v>
      </c>
      <c r="AN13" s="4">
        <v>44.394793945473296</v>
      </c>
      <c r="AO13" s="4">
        <v>122.41992882562278</v>
      </c>
      <c r="AP13" s="4">
        <v>3.4117104144292814</v>
      </c>
      <c r="AQ13" s="4">
        <v>1.2141318200815947</v>
      </c>
      <c r="AR13" s="4">
        <v>121.41318200815948</v>
      </c>
      <c r="AS13" s="4">
        <v>1.7127506184545227</v>
      </c>
      <c r="AT13" s="4">
        <v>-3.7530547827393805</v>
      </c>
      <c r="AU13" s="4">
        <v>171.27506184545226</v>
      </c>
      <c r="AV13" s="4">
        <v>-3.7530547827393916</v>
      </c>
      <c r="AW13" s="4">
        <v>-1.1456498756856615E-2</v>
      </c>
      <c r="AX13" s="4">
        <v>-4.5825995027426458E-2</v>
      </c>
      <c r="AY13" s="4">
        <v>81.45808174908062</v>
      </c>
      <c r="AZ13" s="4">
        <v>84.68338759456276</v>
      </c>
      <c r="BA13" s="4">
        <v>4.395948914540762</v>
      </c>
      <c r="BB13" s="4">
        <v>5.4984880543518244E-2</v>
      </c>
      <c r="BC13" s="4">
        <v>0.21993952217407298</v>
      </c>
      <c r="BD13" s="4">
        <v>4.3997385310046102</v>
      </c>
      <c r="BE13" s="4">
        <v>0.4614337550744807</v>
      </c>
      <c r="BF13" s="4">
        <v>1.8457350202979228</v>
      </c>
      <c r="BG13" s="4">
        <v>4.8074571740277436</v>
      </c>
      <c r="BH13" s="4">
        <v>1.2272137533514826</v>
      </c>
      <c r="BI13" s="4">
        <v>0.19402927000582829</v>
      </c>
      <c r="BJ13" s="4">
        <v>4.7991994559939197</v>
      </c>
      <c r="BK13" s="4">
        <v>0.53810062698941963</v>
      </c>
      <c r="BL13" s="4">
        <v>-3.8252951326345874</v>
      </c>
      <c r="BM13" s="4">
        <v>5.1432708129775113</v>
      </c>
      <c r="BN13" s="4">
        <v>-3.8252951326345652</v>
      </c>
      <c r="BO13" s="4" t="e">
        <v>#REF!</v>
      </c>
      <c r="BP13" s="4" t="e">
        <v>#REF!</v>
      </c>
      <c r="BQ13" s="4">
        <v>4.4000885535644159</v>
      </c>
      <c r="BR13" s="4">
        <v>10.504809625955236</v>
      </c>
      <c r="BS13" s="4">
        <v>10.955504014750856</v>
      </c>
      <c r="BT13" s="4">
        <v>4.4536493783468494</v>
      </c>
      <c r="BU13" s="4">
        <v>14.97123542608862</v>
      </c>
      <c r="BV13" s="4">
        <v>4.4389194501259555</v>
      </c>
      <c r="BW13" s="4" t="e">
        <v>#REF!</v>
      </c>
      <c r="BX13" s="4">
        <v>9.3141567934861627</v>
      </c>
      <c r="BY13" s="4">
        <v>10.504809625955236</v>
      </c>
      <c r="BZ13" s="4">
        <v>8.9120978397793227</v>
      </c>
      <c r="CA13" s="4" t="e">
        <v>#REF!</v>
      </c>
      <c r="CB13" s="4">
        <v>5.9129991327595555</v>
      </c>
    </row>
    <row r="14" spans="1:80">
      <c r="A14" s="4" t="s">
        <v>14</v>
      </c>
      <c r="B14" s="4">
        <v>3.44</v>
      </c>
      <c r="C14" s="4">
        <v>38.758768875144298</v>
      </c>
      <c r="D14" s="4">
        <v>63.563542384996403</v>
      </c>
      <c r="E14" s="4"/>
      <c r="F14" s="16"/>
      <c r="G14" s="4">
        <v>2.5</v>
      </c>
      <c r="H14" s="4">
        <v>-1.01</v>
      </c>
      <c r="I14" s="4">
        <v>1649195.672</v>
      </c>
      <c r="J14" s="4">
        <v>37166.146389705398</v>
      </c>
      <c r="K14" s="4">
        <v>86.73</v>
      </c>
      <c r="L14" s="4">
        <v>1.73</v>
      </c>
      <c r="M14" s="4">
        <v>1.25</v>
      </c>
      <c r="N14" s="4">
        <v>2131150</v>
      </c>
      <c r="O14" s="4">
        <v>7427.2918953770022</v>
      </c>
      <c r="P14" s="4"/>
      <c r="Q14" s="4"/>
      <c r="R14" s="4">
        <v>286935</v>
      </c>
      <c r="S14" s="4"/>
      <c r="T14" s="4">
        <v>55137.768973312697</v>
      </c>
      <c r="U14" s="4" t="e">
        <v>#REF!</v>
      </c>
      <c r="V14" s="4"/>
      <c r="W14" s="4">
        <v>3205575</v>
      </c>
      <c r="X14" s="4">
        <v>11171.781065398087</v>
      </c>
      <c r="Y14" s="4">
        <v>8676.89</v>
      </c>
      <c r="Z14" s="4">
        <v>29848.501599999996</v>
      </c>
      <c r="AA14" s="4" t="e">
        <v>#REF!</v>
      </c>
      <c r="AB14" s="4">
        <v>368.87919239547887</v>
      </c>
      <c r="AC14" s="4">
        <v>0.625</v>
      </c>
      <c r="AD14" s="4">
        <v>0.4325</v>
      </c>
      <c r="AE14" s="4">
        <v>-0.2525</v>
      </c>
      <c r="AF14" s="4">
        <v>0.3125</v>
      </c>
      <c r="AG14" s="4">
        <v>109.32701422726817</v>
      </c>
      <c r="AH14" s="4">
        <v>80.916739722199168</v>
      </c>
      <c r="AI14" s="4">
        <v>142.18871976260007</v>
      </c>
      <c r="AJ14" s="4">
        <v>43.353666296352614</v>
      </c>
      <c r="AK14" s="4">
        <v>109.04210846655512</v>
      </c>
      <c r="AL14" s="4">
        <v>81.684041992696521</v>
      </c>
      <c r="AM14" s="4">
        <v>140.860043343473</v>
      </c>
      <c r="AN14" s="4">
        <v>44.949728869791706</v>
      </c>
      <c r="AO14" s="4">
        <v>122.41992882562278</v>
      </c>
      <c r="AP14" s="4">
        <v>3.4310353737932009</v>
      </c>
      <c r="AQ14" s="4">
        <v>1.2210090298196443</v>
      </c>
      <c r="AR14" s="4">
        <v>122.10090298196444</v>
      </c>
      <c r="AS14" s="4">
        <v>1.6399783643736738</v>
      </c>
      <c r="AT14" s="4">
        <v>-4.2488528859218233</v>
      </c>
      <c r="AU14" s="4">
        <v>163.9978364373674</v>
      </c>
      <c r="AV14" s="4">
        <v>-4.2488528859218082</v>
      </c>
      <c r="AW14" s="4">
        <v>1.8649545080500651</v>
      </c>
      <c r="AX14" s="4">
        <v>7.4598180322002605</v>
      </c>
      <c r="AY14" s="4">
        <v>81.373578616028524</v>
      </c>
      <c r="AZ14" s="4">
        <v>84.937464659623913</v>
      </c>
      <c r="BA14" s="4">
        <v>4.3934207213519283</v>
      </c>
      <c r="BB14" s="4">
        <v>-0.25281931888336828</v>
      </c>
      <c r="BC14" s="4">
        <v>-1.0112772755334731</v>
      </c>
      <c r="BD14" s="4">
        <v>4.402858658340854</v>
      </c>
      <c r="BE14" s="4">
        <v>0.31201273362437831</v>
      </c>
      <c r="BF14" s="4">
        <v>1.2480509344975133</v>
      </c>
      <c r="BG14" s="4">
        <v>4.8074571740277436</v>
      </c>
      <c r="BH14" s="4">
        <v>1.2328620738765601</v>
      </c>
      <c r="BI14" s="4">
        <v>0.1996775905309057</v>
      </c>
      <c r="BJ14" s="4">
        <v>4.8048477765189972</v>
      </c>
      <c r="BK14" s="4">
        <v>0.49468304929400891</v>
      </c>
      <c r="BL14" s="4">
        <v>-4.3417577695410712</v>
      </c>
      <c r="BM14" s="4">
        <v>5.0998532352821</v>
      </c>
      <c r="BN14" s="4">
        <v>-4.3417577695411325</v>
      </c>
      <c r="BO14" s="4" t="e">
        <v>#REF!</v>
      </c>
      <c r="BP14" s="4" t="e">
        <v>#REF!</v>
      </c>
      <c r="BQ14" s="4">
        <v>4.3990506332920472</v>
      </c>
      <c r="BR14" s="4">
        <v>10.523153582632958</v>
      </c>
      <c r="BS14" s="4">
        <v>10.917590222629594</v>
      </c>
      <c r="BT14" s="4">
        <v>4.4627998446963648</v>
      </c>
      <c r="BU14" s="4">
        <v>14.980402039421651</v>
      </c>
      <c r="BV14" s="4">
        <v>4.4419152758362079</v>
      </c>
      <c r="BW14" s="4" t="e">
        <v>#REF!</v>
      </c>
      <c r="BX14" s="4">
        <v>9.3211463301489257</v>
      </c>
      <c r="BY14" s="4">
        <v>10.523153582632958</v>
      </c>
      <c r="BZ14" s="4">
        <v>8.9129165888193072</v>
      </c>
      <c r="CA14" s="4" t="e">
        <v>#REF!</v>
      </c>
      <c r="CB14" s="4">
        <v>5.9104691985539342</v>
      </c>
    </row>
    <row r="15" spans="1:80">
      <c r="A15" s="4" t="s">
        <v>15</v>
      </c>
      <c r="B15" s="4">
        <v>3.51</v>
      </c>
      <c r="C15" s="4">
        <v>39.275072016028503</v>
      </c>
      <c r="D15" s="4">
        <v>64.748973534181701</v>
      </c>
      <c r="E15" s="4"/>
      <c r="F15" s="16"/>
      <c r="G15" s="4">
        <v>2.6</v>
      </c>
      <c r="H15" s="4">
        <v>7.0000000000000007E-2</v>
      </c>
      <c r="I15" s="4">
        <v>1668153.6165</v>
      </c>
      <c r="J15" s="4">
        <v>37694.374563991798</v>
      </c>
      <c r="K15" s="4">
        <v>87.21</v>
      </c>
      <c r="L15" s="4">
        <v>1.75</v>
      </c>
      <c r="M15" s="4">
        <v>1.29</v>
      </c>
      <c r="N15" s="4">
        <v>2142025</v>
      </c>
      <c r="O15" s="4">
        <v>7448.6045330940906</v>
      </c>
      <c r="P15" s="4"/>
      <c r="Q15" s="4"/>
      <c r="R15" s="4">
        <v>287574</v>
      </c>
      <c r="S15" s="4"/>
      <c r="T15" s="4">
        <v>62307.210810366603</v>
      </c>
      <c r="U15" s="4" t="e">
        <v>#REF!</v>
      </c>
      <c r="V15" s="4"/>
      <c r="W15" s="4">
        <v>3223250</v>
      </c>
      <c r="X15" s="4">
        <v>11208.419398137523</v>
      </c>
      <c r="Y15" s="4">
        <v>8998.2999999999993</v>
      </c>
      <c r="Z15" s="4">
        <v>31584.032999999996</v>
      </c>
      <c r="AA15" s="4" t="e">
        <v>#REF!</v>
      </c>
      <c r="AB15" s="4">
        <v>390.25925747541379</v>
      </c>
      <c r="AC15" s="4">
        <v>0.65</v>
      </c>
      <c r="AD15" s="4">
        <v>0.4375</v>
      </c>
      <c r="AE15" s="4">
        <v>1.7500000000000002E-2</v>
      </c>
      <c r="AF15" s="4">
        <v>0.32250000000000001</v>
      </c>
      <c r="AG15" s="4">
        <v>109.34614645475794</v>
      </c>
      <c r="AH15" s="4">
        <v>80.930900151650548</v>
      </c>
      <c r="AI15" s="4">
        <v>142.28825186643388</v>
      </c>
      <c r="AJ15" s="4">
        <v>43.384013862760057</v>
      </c>
      <c r="AK15" s="4">
        <v>109.39376926635977</v>
      </c>
      <c r="AL15" s="4">
        <v>81.947473028122971</v>
      </c>
      <c r="AM15" s="4">
        <v>142.67713790260379</v>
      </c>
      <c r="AN15" s="4">
        <v>45.529580372212017</v>
      </c>
      <c r="AO15" s="4">
        <v>124.91103202846976</v>
      </c>
      <c r="AP15" s="4">
        <v>3.5115286873304821</v>
      </c>
      <c r="AQ15" s="4">
        <v>1.2496543371282853</v>
      </c>
      <c r="AR15" s="4">
        <v>124.96543371282854</v>
      </c>
      <c r="AS15" s="4">
        <v>1.6486022866554408</v>
      </c>
      <c r="AT15" s="4">
        <v>0.52585585694970904</v>
      </c>
      <c r="AU15" s="4">
        <v>164.86022866554407</v>
      </c>
      <c r="AV15" s="4">
        <v>0.52585585694969283</v>
      </c>
      <c r="AW15" s="4">
        <v>2.1450037761216345</v>
      </c>
      <c r="AX15" s="4">
        <v>8.580015104486538</v>
      </c>
      <c r="AY15" s="4">
        <v>82.308989624776956</v>
      </c>
      <c r="AZ15" s="4">
        <v>85.37089024119885</v>
      </c>
      <c r="BA15" s="4">
        <v>4.3935957060412143</v>
      </c>
      <c r="BB15" s="4">
        <v>1.749846892860063E-2</v>
      </c>
      <c r="BC15" s="4">
        <v>6.999387571440252E-2</v>
      </c>
      <c r="BD15" s="4">
        <v>4.4060784691820523</v>
      </c>
      <c r="BE15" s="4">
        <v>0.32198108411982673</v>
      </c>
      <c r="BF15" s="4">
        <v>1.2879243364793069</v>
      </c>
      <c r="BG15" s="4">
        <v>4.8276017401202118</v>
      </c>
      <c r="BH15" s="4">
        <v>1.2560514661209397</v>
      </c>
      <c r="BI15" s="4">
        <v>0.22286698277528522</v>
      </c>
      <c r="BJ15" s="4">
        <v>4.8280371687633767</v>
      </c>
      <c r="BK15" s="4">
        <v>0.49992782992468332</v>
      </c>
      <c r="BL15" s="4">
        <v>0.5244780630674406</v>
      </c>
      <c r="BM15" s="4">
        <v>5.105098015912775</v>
      </c>
      <c r="BN15" s="4">
        <v>0.52447806306750167</v>
      </c>
      <c r="BO15" s="4" t="e">
        <v>#REF!</v>
      </c>
      <c r="BP15" s="4" t="e">
        <v>#REF!</v>
      </c>
      <c r="BQ15" s="4">
        <v>4.4104803316665553</v>
      </c>
      <c r="BR15" s="4">
        <v>10.53726614649308</v>
      </c>
      <c r="BS15" s="4">
        <v>11.039832441422369</v>
      </c>
      <c r="BT15" s="4">
        <v>4.4683190032388937</v>
      </c>
      <c r="BU15" s="4">
        <v>14.985900725273083</v>
      </c>
      <c r="BV15" s="4">
        <v>4.4470051790010974</v>
      </c>
      <c r="BW15" s="4" t="e">
        <v>#REF!</v>
      </c>
      <c r="BX15" s="4">
        <v>9.3244205068507906</v>
      </c>
      <c r="BY15" s="4">
        <v>10.53726614649308</v>
      </c>
      <c r="BZ15" s="4">
        <v>8.9157819828346287</v>
      </c>
      <c r="CA15" s="4" t="e">
        <v>#REF!</v>
      </c>
      <c r="CB15" s="4">
        <v>5.9668112810242739</v>
      </c>
    </row>
    <row r="16" spans="1:80">
      <c r="A16" s="4" t="s">
        <v>16</v>
      </c>
      <c r="B16" s="4">
        <v>3.64</v>
      </c>
      <c r="C16" s="4">
        <v>39.554113633120103</v>
      </c>
      <c r="D16" s="4">
        <v>66.137841461489899</v>
      </c>
      <c r="E16" s="4"/>
      <c r="F16" s="16"/>
      <c r="G16" s="4">
        <v>5.4</v>
      </c>
      <c r="H16" s="4">
        <v>0.26</v>
      </c>
      <c r="I16" s="4">
        <v>1668182.81125</v>
      </c>
      <c r="J16" s="4">
        <v>38481.146672971998</v>
      </c>
      <c r="K16" s="4">
        <v>87.63</v>
      </c>
      <c r="L16" s="4">
        <v>1.74</v>
      </c>
      <c r="M16" s="4">
        <v>1.59</v>
      </c>
      <c r="N16" s="4">
        <v>2157000</v>
      </c>
      <c r="O16" s="4">
        <v>7481.7119488871085</v>
      </c>
      <c r="P16" s="4"/>
      <c r="Q16" s="4"/>
      <c r="R16" s="4">
        <v>288303</v>
      </c>
      <c r="S16" s="4"/>
      <c r="T16" s="4">
        <v>58404.395188676499</v>
      </c>
      <c r="U16" s="4" t="e">
        <v>#REF!</v>
      </c>
      <c r="V16" s="4"/>
      <c r="W16" s="4">
        <v>3238950</v>
      </c>
      <c r="X16" s="4">
        <v>11234.534500161288</v>
      </c>
      <c r="Y16" s="4">
        <v>9649.1</v>
      </c>
      <c r="Z16" s="4">
        <v>35122.724000000002</v>
      </c>
      <c r="AA16" s="4" t="e">
        <v>#REF!</v>
      </c>
      <c r="AB16" s="4">
        <v>433.70219524730851</v>
      </c>
      <c r="AC16" s="4">
        <v>1.35</v>
      </c>
      <c r="AD16" s="4">
        <v>0.435</v>
      </c>
      <c r="AE16" s="4">
        <v>6.5000000000000002E-2</v>
      </c>
      <c r="AF16" s="4">
        <v>0.39750000000000002</v>
      </c>
      <c r="AG16" s="4">
        <v>109.41722144995354</v>
      </c>
      <c r="AH16" s="4">
        <v>80.983505236749124</v>
      </c>
      <c r="AI16" s="4">
        <v>142.65820132128661</v>
      </c>
      <c r="AJ16" s="4">
        <v>43.496812298803235</v>
      </c>
      <c r="AK16" s="4">
        <v>109.82860949919356</v>
      </c>
      <c r="AL16" s="4">
        <v>82.273214233409774</v>
      </c>
      <c r="AM16" s="4">
        <v>144.94570439525521</v>
      </c>
      <c r="AN16" s="4">
        <v>46.253500700130196</v>
      </c>
      <c r="AO16" s="4">
        <v>129.53736654804274</v>
      </c>
      <c r="AP16" s="4">
        <v>3.653685711256327</v>
      </c>
      <c r="AQ16" s="4">
        <v>1.3002440253581238</v>
      </c>
      <c r="AR16" s="4">
        <v>130.02440253581238</v>
      </c>
      <c r="AS16" s="4">
        <v>1.6720850345666771</v>
      </c>
      <c r="AT16" s="4">
        <v>1.4244034538418782</v>
      </c>
      <c r="AU16" s="4">
        <v>167.2085034566677</v>
      </c>
      <c r="AV16" s="4">
        <v>1.4244034538418788</v>
      </c>
      <c r="AW16" s="4">
        <v>-0.62548386866538852</v>
      </c>
      <c r="AX16" s="4">
        <v>-2.5019354746615541</v>
      </c>
      <c r="AY16" s="4">
        <v>82.310430133823047</v>
      </c>
      <c r="AZ16" s="4">
        <v>85.967722248930755</v>
      </c>
      <c r="BA16" s="4">
        <v>4.3942454948827114</v>
      </c>
      <c r="BB16" s="4">
        <v>6.4978884149713423E-2</v>
      </c>
      <c r="BC16" s="4">
        <v>0.25991553659885369</v>
      </c>
      <c r="BD16" s="4">
        <v>4.4100455897431639</v>
      </c>
      <c r="BE16" s="4">
        <v>0.39671205611115923</v>
      </c>
      <c r="BF16" s="4">
        <v>1.5868482244446369</v>
      </c>
      <c r="BG16" s="4">
        <v>4.8639693842910869</v>
      </c>
      <c r="BH16" s="4">
        <v>1.2957364420114286</v>
      </c>
      <c r="BI16" s="4">
        <v>0.2625519586657743</v>
      </c>
      <c r="BJ16" s="4">
        <v>4.8677221446538654</v>
      </c>
      <c r="BK16" s="4">
        <v>0.51407137136371006</v>
      </c>
      <c r="BL16" s="4">
        <v>1.4143541439026741</v>
      </c>
      <c r="BM16" s="4">
        <v>5.1192415573518018</v>
      </c>
      <c r="BN16" s="4">
        <v>1.4143541439026741</v>
      </c>
      <c r="BO16" s="4" t="e">
        <v>#REF!</v>
      </c>
      <c r="BP16" s="4" t="e">
        <v>#REF!</v>
      </c>
      <c r="BQ16" s="4">
        <v>4.4104978327493338</v>
      </c>
      <c r="BR16" s="4">
        <v>10.557923703529315</v>
      </c>
      <c r="BS16" s="4">
        <v>10.975146426064498</v>
      </c>
      <c r="BT16" s="4">
        <v>4.4731234050677591</v>
      </c>
      <c r="BU16" s="4">
        <v>14.990759761171088</v>
      </c>
      <c r="BV16" s="4">
        <v>4.4539719031154679</v>
      </c>
      <c r="BW16" s="4" t="e">
        <v>#REF!</v>
      </c>
      <c r="BX16" s="4">
        <v>9.3267477507536078</v>
      </c>
      <c r="BY16" s="4">
        <v>10.557923703529315</v>
      </c>
      <c r="BZ16" s="4">
        <v>8.920216914953814</v>
      </c>
      <c r="CA16" s="4" t="e">
        <v>#REF!</v>
      </c>
      <c r="CB16" s="4">
        <v>6.0723581125008845</v>
      </c>
    </row>
    <row r="17" spans="1:80">
      <c r="A17" s="4" t="s">
        <v>17</v>
      </c>
      <c r="B17" s="4">
        <v>3.51</v>
      </c>
      <c r="C17" s="4">
        <v>40.720730385540101</v>
      </c>
      <c r="D17" s="4">
        <v>65.724159932064794</v>
      </c>
      <c r="E17" s="4"/>
      <c r="F17" s="16"/>
      <c r="G17" s="4">
        <v>3.8</v>
      </c>
      <c r="H17" s="4">
        <v>1.44</v>
      </c>
      <c r="I17" s="4">
        <v>1659854.3797500001</v>
      </c>
      <c r="J17" s="4">
        <v>38332.332373330799</v>
      </c>
      <c r="K17" s="4">
        <v>87.69</v>
      </c>
      <c r="L17" s="4">
        <v>1.44</v>
      </c>
      <c r="M17" s="4">
        <v>2.2000000000000002</v>
      </c>
      <c r="N17" s="4">
        <v>2168600</v>
      </c>
      <c r="O17" s="4">
        <v>7503.6244796838828</v>
      </c>
      <c r="P17" s="4"/>
      <c r="Q17" s="4"/>
      <c r="R17" s="4">
        <v>289007</v>
      </c>
      <c r="S17" s="4"/>
      <c r="T17" s="4">
        <v>59923.660783615698</v>
      </c>
      <c r="U17" s="4" t="e">
        <v>#REF!</v>
      </c>
      <c r="V17" s="4"/>
      <c r="W17" s="4">
        <v>3241000</v>
      </c>
      <c r="X17" s="4">
        <v>11214.261246267391</v>
      </c>
      <c r="Y17" s="4">
        <v>9392.09</v>
      </c>
      <c r="Z17" s="4">
        <v>32966.2359</v>
      </c>
      <c r="AA17" s="4" t="e">
        <v>#REF!</v>
      </c>
      <c r="AB17" s="4">
        <v>405.61325500289439</v>
      </c>
      <c r="AC17" s="4">
        <v>0.95</v>
      </c>
      <c r="AD17" s="4">
        <v>0.36</v>
      </c>
      <c r="AE17" s="4">
        <v>0.36</v>
      </c>
      <c r="AF17" s="4">
        <v>0.55000000000000004</v>
      </c>
      <c r="AG17" s="4">
        <v>109.81112344717339</v>
      </c>
      <c r="AH17" s="4">
        <v>81.275045855601434</v>
      </c>
      <c r="AI17" s="4">
        <v>144.71247942031314</v>
      </c>
      <c r="AJ17" s="4">
        <v>44.123166395905997</v>
      </c>
      <c r="AK17" s="4">
        <v>110.43266685143914</v>
      </c>
      <c r="AL17" s="4">
        <v>82.725716911693539</v>
      </c>
      <c r="AM17" s="4">
        <v>148.13450989195081</v>
      </c>
      <c r="AN17" s="4">
        <v>47.271077715533053</v>
      </c>
      <c r="AO17" s="4">
        <v>124.91103202846976</v>
      </c>
      <c r="AP17" s="4">
        <v>3.5298669978093997</v>
      </c>
      <c r="AQ17" s="4">
        <v>1.2561804262666907</v>
      </c>
      <c r="AR17" s="4">
        <v>125.61804262666907</v>
      </c>
      <c r="AS17" s="4">
        <v>1.6140221285275225</v>
      </c>
      <c r="AT17" s="4">
        <v>-3.4724852408120337</v>
      </c>
      <c r="AU17" s="4">
        <v>161.40221285275226</v>
      </c>
      <c r="AV17" s="4">
        <v>-3.4724852408120204</v>
      </c>
      <c r="AW17" s="4">
        <v>6.3276180400610338</v>
      </c>
      <c r="AX17" s="4">
        <v>25.310472160244135</v>
      </c>
      <c r="AY17" s="4">
        <v>81.899493889616465</v>
      </c>
      <c r="AZ17" s="4">
        <v>86.430042869277344</v>
      </c>
      <c r="BA17" s="4">
        <v>4.3978390303928423</v>
      </c>
      <c r="BB17" s="4">
        <v>0.3593535510130863</v>
      </c>
      <c r="BC17" s="4">
        <v>1.4374142040523452</v>
      </c>
      <c r="BD17" s="4">
        <v>4.4155305199737329</v>
      </c>
      <c r="BE17" s="4">
        <v>0.54849302305690628</v>
      </c>
      <c r="BF17" s="4">
        <v>2.1939720922276251</v>
      </c>
      <c r="BG17" s="4">
        <v>4.8276017401202118</v>
      </c>
      <c r="BH17" s="4">
        <v>1.261260192560993</v>
      </c>
      <c r="BI17" s="4">
        <v>0.2280757092153389</v>
      </c>
      <c r="BJ17" s="4">
        <v>4.8332458952034303</v>
      </c>
      <c r="BK17" s="4">
        <v>0.47872928011778726</v>
      </c>
      <c r="BL17" s="4">
        <v>-3.5342091245922802</v>
      </c>
      <c r="BM17" s="4">
        <v>5.083899466105879</v>
      </c>
      <c r="BN17" s="4">
        <v>-3.5342091245922802</v>
      </c>
      <c r="BO17" s="4" t="e">
        <v>#REF!</v>
      </c>
      <c r="BP17" s="4" t="e">
        <v>#REF!</v>
      </c>
      <c r="BQ17" s="4">
        <v>4.405492811225967</v>
      </c>
      <c r="BR17" s="4">
        <v>10.554049006336287</v>
      </c>
      <c r="BS17" s="4">
        <v>11.000826710844528</v>
      </c>
      <c r="BT17" s="4">
        <v>4.4738078677912645</v>
      </c>
      <c r="BU17" s="4">
        <v>14.991392482123684</v>
      </c>
      <c r="BV17" s="4">
        <v>4.4593353337643933</v>
      </c>
      <c r="BW17" s="4" t="e">
        <v>#REF!</v>
      </c>
      <c r="BX17" s="4">
        <v>9.3249415728512997</v>
      </c>
      <c r="BY17" s="4">
        <v>10.554049006336287</v>
      </c>
      <c r="BZ17" s="4">
        <v>8.9231414467478345</v>
      </c>
      <c r="CA17" s="4" t="e">
        <v>#REF!</v>
      </c>
      <c r="CB17" s="4">
        <v>6.0054001317304069</v>
      </c>
    </row>
    <row r="18" spans="1:80">
      <c r="A18" s="4" t="s">
        <v>18</v>
      </c>
      <c r="B18" s="4">
        <v>3.47</v>
      </c>
      <c r="C18" s="4">
        <v>41.441656708657398</v>
      </c>
      <c r="D18" s="4">
        <v>69.882933732604698</v>
      </c>
      <c r="E18" s="4"/>
      <c r="F18" s="16"/>
      <c r="G18" s="4">
        <v>3.82</v>
      </c>
      <c r="H18" s="4">
        <v>2.82</v>
      </c>
      <c r="I18" s="4">
        <v>1662592.835</v>
      </c>
      <c r="J18" s="4">
        <v>37520.546837437098</v>
      </c>
      <c r="K18" s="4">
        <v>88.14</v>
      </c>
      <c r="L18" s="4">
        <v>1.25</v>
      </c>
      <c r="M18" s="4">
        <v>2.86</v>
      </c>
      <c r="N18" s="4">
        <v>2178125</v>
      </c>
      <c r="O18" s="4">
        <v>7520.9161317500484</v>
      </c>
      <c r="P18" s="4"/>
      <c r="Q18" s="4"/>
      <c r="R18" s="4">
        <v>289609</v>
      </c>
      <c r="S18" s="4"/>
      <c r="T18" s="4">
        <v>58249.247864537501</v>
      </c>
      <c r="U18" s="4" t="e">
        <v>#REF!</v>
      </c>
      <c r="V18" s="4"/>
      <c r="W18" s="4">
        <v>3257800</v>
      </c>
      <c r="X18" s="4">
        <v>11248.959804425967</v>
      </c>
      <c r="Y18" s="4">
        <v>10151.799999999999</v>
      </c>
      <c r="Z18" s="4">
        <v>35226.745999999999</v>
      </c>
      <c r="AA18" s="4" t="e">
        <v>#REF!</v>
      </c>
      <c r="AB18" s="4">
        <v>430.39208003720569</v>
      </c>
      <c r="AC18" s="4">
        <v>0.95499999999999996</v>
      </c>
      <c r="AD18" s="4">
        <v>0.3125</v>
      </c>
      <c r="AE18" s="4">
        <v>0.70499999999999996</v>
      </c>
      <c r="AF18" s="4">
        <v>0.71499999999999997</v>
      </c>
      <c r="AG18" s="4">
        <v>110.58529186747596</v>
      </c>
      <c r="AH18" s="4">
        <v>81.848034928883422</v>
      </c>
      <c r="AI18" s="4">
        <v>148.79337133996597</v>
      </c>
      <c r="AJ18" s="4">
        <v>45.367439688270551</v>
      </c>
      <c r="AK18" s="4">
        <v>111.22226041942693</v>
      </c>
      <c r="AL18" s="4">
        <v>83.317205787612153</v>
      </c>
      <c r="AM18" s="4">
        <v>152.37115687486059</v>
      </c>
      <c r="AN18" s="4">
        <v>48.623030538197298</v>
      </c>
      <c r="AO18" s="4">
        <v>123.48754448398577</v>
      </c>
      <c r="AP18" s="4">
        <v>3.4899871143616341</v>
      </c>
      <c r="AQ18" s="4">
        <v>1.2419882969258484</v>
      </c>
      <c r="AR18" s="4">
        <v>124.19882969258484</v>
      </c>
      <c r="AS18" s="4">
        <v>1.6862968153974829</v>
      </c>
      <c r="AT18" s="4">
        <v>4.4779241617893328</v>
      </c>
      <c r="AU18" s="4">
        <v>168.62968153974828</v>
      </c>
      <c r="AV18" s="4">
        <v>4.4779241617893195</v>
      </c>
      <c r="AW18" s="4">
        <v>-0.55306884186356875</v>
      </c>
      <c r="AX18" s="4">
        <v>-2.212275367454275</v>
      </c>
      <c r="AY18" s="4">
        <v>82.034613031241491</v>
      </c>
      <c r="AZ18" s="4">
        <v>86.809663895898154</v>
      </c>
      <c r="BA18" s="4">
        <v>4.4048642953295953</v>
      </c>
      <c r="BB18" s="4">
        <v>0.70252649367530395</v>
      </c>
      <c r="BC18" s="4">
        <v>2.8101059747012158</v>
      </c>
      <c r="BD18" s="4">
        <v>4.4226550799160291</v>
      </c>
      <c r="BE18" s="4">
        <v>0.71245599422962158</v>
      </c>
      <c r="BF18" s="4">
        <v>2.8498239769184863</v>
      </c>
      <c r="BG18" s="4">
        <v>4.8161402966012048</v>
      </c>
      <c r="BH18" s="4">
        <v>1.2498980440475296</v>
      </c>
      <c r="BI18" s="4">
        <v>0.21671356070187514</v>
      </c>
      <c r="BJ18" s="4">
        <v>4.8218837466899664</v>
      </c>
      <c r="BK18" s="4">
        <v>0.52253489117741281</v>
      </c>
      <c r="BL18" s="4">
        <v>4.3805611059625544</v>
      </c>
      <c r="BM18" s="4">
        <v>5.1277050771655039</v>
      </c>
      <c r="BN18" s="4">
        <v>4.3805611059624994</v>
      </c>
      <c r="BO18" s="4" t="e">
        <v>#REF!</v>
      </c>
      <c r="BP18" s="4" t="e">
        <v>#REF!</v>
      </c>
      <c r="BQ18" s="4">
        <v>4.4071412683379227</v>
      </c>
      <c r="BR18" s="4">
        <v>10.532643977572512</v>
      </c>
      <c r="BS18" s="4">
        <v>10.972486459147802</v>
      </c>
      <c r="BT18" s="4">
        <v>4.4789264594138407</v>
      </c>
      <c r="BU18" s="4">
        <v>14.996562678905642</v>
      </c>
      <c r="BV18" s="4">
        <v>4.4637179506752007</v>
      </c>
      <c r="BW18" s="4" t="e">
        <v>#REF!</v>
      </c>
      <c r="BX18" s="4">
        <v>9.3280309415289047</v>
      </c>
      <c r="BY18" s="4">
        <v>10.532643977572512</v>
      </c>
      <c r="BZ18" s="4">
        <v>8.9254432355542885</v>
      </c>
      <c r="CA18" s="4" t="e">
        <v>#REF!</v>
      </c>
      <c r="CB18" s="4">
        <v>6.064696607277722</v>
      </c>
    </row>
    <row r="19" spans="1:80">
      <c r="A19" s="4" t="s">
        <v>19</v>
      </c>
      <c r="B19" s="4">
        <v>3.47</v>
      </c>
      <c r="C19" s="4">
        <v>41.768504167210303</v>
      </c>
      <c r="D19" s="4">
        <v>69.496433000349498</v>
      </c>
      <c r="E19" s="4"/>
      <c r="F19" s="16"/>
      <c r="G19" s="4">
        <v>3.74</v>
      </c>
      <c r="H19" s="4">
        <v>2.38</v>
      </c>
      <c r="I19" s="4">
        <v>1671154.949</v>
      </c>
      <c r="J19" s="4">
        <v>38830.873473891697</v>
      </c>
      <c r="K19" s="4">
        <v>88.96</v>
      </c>
      <c r="L19" s="4">
        <v>1.24</v>
      </c>
      <c r="M19" s="4">
        <v>2.13</v>
      </c>
      <c r="N19" s="4">
        <v>2202375</v>
      </c>
      <c r="O19" s="4">
        <v>7587.776870523302</v>
      </c>
      <c r="P19" s="4"/>
      <c r="Q19" s="4"/>
      <c r="R19" s="4">
        <v>290253</v>
      </c>
      <c r="S19" s="4"/>
      <c r="T19" s="4">
        <v>65202.449025907197</v>
      </c>
      <c r="U19" s="4" t="e">
        <v>#REF!</v>
      </c>
      <c r="V19" s="4"/>
      <c r="W19" s="4">
        <v>3288025</v>
      </c>
      <c r="X19" s="4">
        <v>11328.134420660597</v>
      </c>
      <c r="Y19" s="4">
        <v>9705.6299999999992</v>
      </c>
      <c r="Z19" s="4">
        <v>33678.536099999998</v>
      </c>
      <c r="AA19" s="4" t="e">
        <v>#REF!</v>
      </c>
      <c r="AB19" s="4">
        <v>409.04261283021452</v>
      </c>
      <c r="AC19" s="4">
        <v>0.93500000000000005</v>
      </c>
      <c r="AD19" s="4">
        <v>0.31</v>
      </c>
      <c r="AE19" s="4">
        <v>0.59499999999999997</v>
      </c>
      <c r="AF19" s="4">
        <v>0.53249999999999997</v>
      </c>
      <c r="AG19" s="4">
        <v>111.24327435408743</v>
      </c>
      <c r="AH19" s="4">
        <v>82.33503073671028</v>
      </c>
      <c r="AI19" s="4">
        <v>152.33465357785718</v>
      </c>
      <c r="AJ19" s="4">
        <v>46.447184752851392</v>
      </c>
      <c r="AK19" s="4">
        <v>111.81451895616038</v>
      </c>
      <c r="AL19" s="4">
        <v>83.760869908431189</v>
      </c>
      <c r="AM19" s="4">
        <v>155.61666251629512</v>
      </c>
      <c r="AN19" s="4">
        <v>49.658701088660898</v>
      </c>
      <c r="AO19" s="4">
        <v>123.48754448398577</v>
      </c>
      <c r="AP19" s="4">
        <v>3.4878187740400715</v>
      </c>
      <c r="AQ19" s="4">
        <v>1.2412166455658618</v>
      </c>
      <c r="AR19" s="4">
        <v>124.12166455658617</v>
      </c>
      <c r="AS19" s="4">
        <v>1.663847781623613</v>
      </c>
      <c r="AT19" s="4">
        <v>-1.3312623002598938</v>
      </c>
      <c r="AU19" s="4">
        <v>166.3847781623613</v>
      </c>
      <c r="AV19" s="4">
        <v>-1.3312623002598876</v>
      </c>
      <c r="AW19" s="4">
        <v>-0.61799880024581144</v>
      </c>
      <c r="AX19" s="4">
        <v>-2.4719952009832458</v>
      </c>
      <c r="AY19" s="4">
        <v>82.45707949081779</v>
      </c>
      <c r="AZ19" s="4">
        <v>87.776153123777874</v>
      </c>
      <c r="BA19" s="4">
        <v>4.410796663982703</v>
      </c>
      <c r="BB19" s="4">
        <v>0.59323686531076447</v>
      </c>
      <c r="BC19" s="4">
        <v>2.3729474612430579</v>
      </c>
      <c r="BD19" s="4">
        <v>4.4279659522346062</v>
      </c>
      <c r="BE19" s="4">
        <v>0.53108723185770756</v>
      </c>
      <c r="BF19" s="4">
        <v>2.1243489274308303</v>
      </c>
      <c r="BG19" s="4">
        <v>4.8161402966012048</v>
      </c>
      <c r="BH19" s="4">
        <v>1.2492765477129979</v>
      </c>
      <c r="BI19" s="4">
        <v>0.21609206436734352</v>
      </c>
      <c r="BJ19" s="4">
        <v>4.821262250355435</v>
      </c>
      <c r="BK19" s="4">
        <v>0.5091328608250496</v>
      </c>
      <c r="BL19" s="4">
        <v>-1.3402030352363203</v>
      </c>
      <c r="BM19" s="4">
        <v>5.1143030468131414</v>
      </c>
      <c r="BN19" s="4">
        <v>-1.3402030352362537</v>
      </c>
      <c r="BO19" s="4" t="e">
        <v>#REF!</v>
      </c>
      <c r="BP19" s="4" t="e">
        <v>#REF!</v>
      </c>
      <c r="BQ19" s="4">
        <v>4.4122779093682318</v>
      </c>
      <c r="BR19" s="4">
        <v>10.56697091729351</v>
      </c>
      <c r="BS19" s="4">
        <v>11.085252308956363</v>
      </c>
      <c r="BT19" s="4">
        <v>4.4881868305022721</v>
      </c>
      <c r="BU19" s="4">
        <v>15.005797638535627</v>
      </c>
      <c r="BV19" s="4">
        <v>4.4747898592371049</v>
      </c>
      <c r="BW19" s="4" t="e">
        <v>#REF!</v>
      </c>
      <c r="BX19" s="4">
        <v>9.335044682093729</v>
      </c>
      <c r="BY19" s="4">
        <v>10.56697091729351</v>
      </c>
      <c r="BZ19" s="4">
        <v>8.9342939250510316</v>
      </c>
      <c r="CA19" s="4" t="e">
        <v>#REF!</v>
      </c>
      <c r="CB19" s="4">
        <v>6.0138193384645602</v>
      </c>
    </row>
    <row r="20" spans="1:80">
      <c r="A20" s="4" t="s">
        <v>20</v>
      </c>
      <c r="B20" s="4">
        <v>3.48</v>
      </c>
      <c r="C20" s="4">
        <v>44.198729972146801</v>
      </c>
      <c r="D20" s="4">
        <v>69.066945878193707</v>
      </c>
      <c r="E20" s="4"/>
      <c r="F20" s="16"/>
      <c r="G20" s="4">
        <v>2.77</v>
      </c>
      <c r="H20" s="4">
        <v>1.94</v>
      </c>
      <c r="I20" s="4">
        <v>1681299.75825</v>
      </c>
      <c r="J20" s="4">
        <v>39644.7668182747</v>
      </c>
      <c r="K20" s="4">
        <v>90.45</v>
      </c>
      <c r="L20" s="4">
        <v>1.01</v>
      </c>
      <c r="M20" s="4">
        <v>2.19</v>
      </c>
      <c r="N20" s="4">
        <v>2234850</v>
      </c>
      <c r="O20" s="4">
        <v>7680.5831448857971</v>
      </c>
      <c r="P20" s="4"/>
      <c r="Q20" s="4"/>
      <c r="R20" s="4">
        <v>290974</v>
      </c>
      <c r="S20" s="4"/>
      <c r="T20" s="4">
        <v>60551.720320275002</v>
      </c>
      <c r="U20" s="4" t="e">
        <v>#REF!</v>
      </c>
      <c r="V20" s="4"/>
      <c r="W20" s="4">
        <v>3343100</v>
      </c>
      <c r="X20" s="4">
        <v>11489.342690412201</v>
      </c>
      <c r="Y20" s="4">
        <v>9403.75</v>
      </c>
      <c r="Z20" s="4">
        <v>32725.05</v>
      </c>
      <c r="AA20" s="4" t="e">
        <v>#REF!</v>
      </c>
      <c r="AB20" s="4">
        <v>395.54366198322253</v>
      </c>
      <c r="AC20" s="4">
        <v>0.6925</v>
      </c>
      <c r="AD20" s="4">
        <v>0.2525</v>
      </c>
      <c r="AE20" s="4">
        <v>0.48499999999999999</v>
      </c>
      <c r="AF20" s="4">
        <v>0.54749999999999999</v>
      </c>
      <c r="AG20" s="4">
        <v>111.78280423470476</v>
      </c>
      <c r="AH20" s="4">
        <v>82.734355635783317</v>
      </c>
      <c r="AI20" s="4">
        <v>155.28994585726761</v>
      </c>
      <c r="AJ20" s="4">
        <v>47.348260137056705</v>
      </c>
      <c r="AK20" s="4">
        <v>112.42670344744535</v>
      </c>
      <c r="AL20" s="4">
        <v>84.219460671179831</v>
      </c>
      <c r="AM20" s="4">
        <v>159.02466742540199</v>
      </c>
      <c r="AN20" s="4">
        <v>50.746226642502577</v>
      </c>
      <c r="AO20" s="4">
        <v>123.84341637010678</v>
      </c>
      <c r="AP20" s="4">
        <v>3.5000457420591493</v>
      </c>
      <c r="AQ20" s="4">
        <v>1.2455678797363523</v>
      </c>
      <c r="AR20" s="4">
        <v>124.55678797363521</v>
      </c>
      <c r="AS20" s="4">
        <v>1.5626454860064618</v>
      </c>
      <c r="AT20" s="4">
        <v>-6.0824251313660538</v>
      </c>
      <c r="AU20" s="4">
        <v>156.26454860064618</v>
      </c>
      <c r="AV20" s="4">
        <v>-6.0824251313660529</v>
      </c>
      <c r="AW20" s="4">
        <v>3.27891242905618</v>
      </c>
      <c r="AX20" s="4">
        <v>13.11564971622472</v>
      </c>
      <c r="AY20" s="4">
        <v>82.957638306891056</v>
      </c>
      <c r="AZ20" s="4">
        <v>89.070451584618866</v>
      </c>
      <c r="BA20" s="4">
        <v>4.4156349406229527</v>
      </c>
      <c r="BB20" s="4">
        <v>0.48382766402497168</v>
      </c>
      <c r="BC20" s="4">
        <v>1.9353106560998867</v>
      </c>
      <c r="BD20" s="4">
        <v>4.4334260189039663</v>
      </c>
      <c r="BE20" s="4">
        <v>0.5460066669360053</v>
      </c>
      <c r="BF20" s="4">
        <v>2.1840266677440212</v>
      </c>
      <c r="BG20" s="4">
        <v>4.81901799642882</v>
      </c>
      <c r="BH20" s="4">
        <v>1.2527760375697241</v>
      </c>
      <c r="BI20" s="4">
        <v>0.21959155422407001</v>
      </c>
      <c r="BJ20" s="4">
        <v>4.8247617402121614</v>
      </c>
      <c r="BK20" s="4">
        <v>0.44638020933799089</v>
      </c>
      <c r="BL20" s="4">
        <v>-6.2752651487058717</v>
      </c>
      <c r="BM20" s="4">
        <v>5.0515503953260819</v>
      </c>
      <c r="BN20" s="4">
        <v>-6.2752651487059552</v>
      </c>
      <c r="BO20" s="4" t="e">
        <v>#REF!</v>
      </c>
      <c r="BP20" s="4" t="e">
        <v>#REF!</v>
      </c>
      <c r="BQ20" s="4">
        <v>4.4183300956627649</v>
      </c>
      <c r="BR20" s="4">
        <v>10.587714233945595</v>
      </c>
      <c r="BS20" s="4">
        <v>11.011253160142873</v>
      </c>
      <c r="BT20" s="4">
        <v>4.5047972118413044</v>
      </c>
      <c r="BU20" s="4">
        <v>15.022409078206413</v>
      </c>
      <c r="BV20" s="4">
        <v>4.4894276474277692</v>
      </c>
      <c r="BW20" s="4" t="e">
        <v>#REF!</v>
      </c>
      <c r="BX20" s="4">
        <v>9.3491751621056469</v>
      </c>
      <c r="BY20" s="4">
        <v>10.587714233945595</v>
      </c>
      <c r="BZ20" s="4">
        <v>8.9464507535828286</v>
      </c>
      <c r="CA20" s="4" t="e">
        <v>#REF!</v>
      </c>
      <c r="CB20" s="4">
        <v>5.9802611780378614</v>
      </c>
    </row>
    <row r="21" spans="1:80">
      <c r="A21" s="4" t="s">
        <v>21</v>
      </c>
      <c r="B21" s="4">
        <v>3.46</v>
      </c>
      <c r="C21" s="4">
        <v>47.395238766610497</v>
      </c>
      <c r="D21" s="4">
        <v>71.331590550963298</v>
      </c>
      <c r="E21" s="4"/>
      <c r="F21" s="16"/>
      <c r="G21" s="4">
        <v>2.5099999999999998</v>
      </c>
      <c r="H21" s="4">
        <v>1.88</v>
      </c>
      <c r="I21" s="4">
        <v>1703421.3515000001</v>
      </c>
      <c r="J21" s="4">
        <v>39490.812870396498</v>
      </c>
      <c r="K21" s="4">
        <v>91.51</v>
      </c>
      <c r="L21" s="4">
        <v>0.99</v>
      </c>
      <c r="M21" s="4">
        <v>1.89</v>
      </c>
      <c r="N21" s="4">
        <v>2252200</v>
      </c>
      <c r="O21" s="4">
        <v>7721.7667972941927</v>
      </c>
      <c r="P21" s="4"/>
      <c r="Q21" s="4"/>
      <c r="R21" s="4">
        <v>291669</v>
      </c>
      <c r="S21" s="4"/>
      <c r="T21" s="4">
        <v>61589.213148130497</v>
      </c>
      <c r="U21" s="4" t="e">
        <v>#REF!</v>
      </c>
      <c r="V21" s="4"/>
      <c r="W21" s="4">
        <v>3382175</v>
      </c>
      <c r="X21" s="4">
        <v>11595.93580394214</v>
      </c>
      <c r="Y21" s="4">
        <v>9834.7900000000009</v>
      </c>
      <c r="Z21" s="4">
        <v>34028.373400000004</v>
      </c>
      <c r="AA21" s="4" t="e">
        <v>#REF!</v>
      </c>
      <c r="AB21" s="4">
        <v>409.37272013682025</v>
      </c>
      <c r="AC21" s="4">
        <v>0.62749999999999995</v>
      </c>
      <c r="AD21" s="4">
        <v>0.2475</v>
      </c>
      <c r="AE21" s="4">
        <v>0.47</v>
      </c>
      <c r="AF21" s="4">
        <v>0.47249999999999998</v>
      </c>
      <c r="AG21" s="4">
        <v>112.30818341460785</v>
      </c>
      <c r="AH21" s="4">
        <v>83.123207107271497</v>
      </c>
      <c r="AI21" s="4">
        <v>158.20939683938423</v>
      </c>
      <c r="AJ21" s="4">
        <v>48.238407427633376</v>
      </c>
      <c r="AK21" s="4">
        <v>112.95791962123454</v>
      </c>
      <c r="AL21" s="4">
        <v>84.617397622851172</v>
      </c>
      <c r="AM21" s="4">
        <v>162.03023363974208</v>
      </c>
      <c r="AN21" s="4">
        <v>51.705330326045875</v>
      </c>
      <c r="AO21" s="4">
        <v>123.13167259786479</v>
      </c>
      <c r="AP21" s="4">
        <v>3.4800171279293965</v>
      </c>
      <c r="AQ21" s="4">
        <v>1.2384402590496075</v>
      </c>
      <c r="AR21" s="4">
        <v>123.84402590496074</v>
      </c>
      <c r="AS21" s="4">
        <v>1.5050370545071659</v>
      </c>
      <c r="AT21" s="4">
        <v>-3.6865963531191959</v>
      </c>
      <c r="AU21" s="4">
        <v>150.50370545071658</v>
      </c>
      <c r="AV21" s="4">
        <v>-3.6865963531191981</v>
      </c>
      <c r="AW21" s="4">
        <v>5.0134812239673199</v>
      </c>
      <c r="AX21" s="4">
        <v>20.05392489586928</v>
      </c>
      <c r="AY21" s="4">
        <v>84.049148088297216</v>
      </c>
      <c r="AZ21" s="4">
        <v>89.76193975384416</v>
      </c>
      <c r="BA21" s="4">
        <v>4.4203239301090838</v>
      </c>
      <c r="BB21" s="4">
        <v>0.46889894861310566</v>
      </c>
      <c r="BC21" s="4">
        <v>1.8755957944524226</v>
      </c>
      <c r="BD21" s="4">
        <v>4.438139891130187</v>
      </c>
      <c r="BE21" s="4">
        <v>0.47138722262207722</v>
      </c>
      <c r="BF21" s="4">
        <v>1.8855488904883089</v>
      </c>
      <c r="BG21" s="4">
        <v>4.8132542917120702</v>
      </c>
      <c r="BH21" s="4">
        <v>1.2470372155930629</v>
      </c>
      <c r="BI21" s="4">
        <v>0.21385273224740875</v>
      </c>
      <c r="BJ21" s="4">
        <v>4.8190229182355004</v>
      </c>
      <c r="BK21" s="4">
        <v>0.4088175188327427</v>
      </c>
      <c r="BL21" s="4">
        <v>-3.7562690505248186</v>
      </c>
      <c r="BM21" s="4">
        <v>5.0139877048208339</v>
      </c>
      <c r="BN21" s="4">
        <v>-3.7562690505247964</v>
      </c>
      <c r="BO21" s="4" t="e">
        <v>#REF!</v>
      </c>
      <c r="BP21" s="4" t="e">
        <v>#REF!</v>
      </c>
      <c r="BQ21" s="4">
        <v>4.4314017240304695</v>
      </c>
      <c r="BR21" s="4">
        <v>10.583823338277416</v>
      </c>
      <c r="BS21" s="4">
        <v>11.028242022956201</v>
      </c>
      <c r="BT21" s="4">
        <v>4.5164482559272869</v>
      </c>
      <c r="BU21" s="4">
        <v>15.034029551631825</v>
      </c>
      <c r="BV21" s="4">
        <v>4.4971610519892371</v>
      </c>
      <c r="BW21" s="4" t="e">
        <v>#REF!</v>
      </c>
      <c r="BX21" s="4">
        <v>9.35840995397432</v>
      </c>
      <c r="BY21" s="4">
        <v>10.583823338277416</v>
      </c>
      <c r="BZ21" s="4">
        <v>8.9517984765875571</v>
      </c>
      <c r="CA21" s="4" t="e">
        <v>#REF!</v>
      </c>
      <c r="CB21" s="4">
        <v>6.0146260372425768</v>
      </c>
    </row>
    <row r="22" spans="1:80">
      <c r="A22" s="4" t="s">
        <v>22</v>
      </c>
      <c r="B22" s="4">
        <v>3.46</v>
      </c>
      <c r="C22" s="4">
        <v>55.955276251144397</v>
      </c>
      <c r="D22" s="4">
        <v>74.907786449993097</v>
      </c>
      <c r="E22" s="4"/>
      <c r="F22" s="16"/>
      <c r="G22" s="4">
        <v>2.48</v>
      </c>
      <c r="H22" s="4">
        <v>2.99</v>
      </c>
      <c r="I22" s="4">
        <v>1726112.281</v>
      </c>
      <c r="J22" s="4">
        <v>39277.152520530697</v>
      </c>
      <c r="K22" s="4">
        <v>92.03</v>
      </c>
      <c r="L22" s="4">
        <v>1</v>
      </c>
      <c r="M22" s="4">
        <v>1.78</v>
      </c>
      <c r="N22" s="4">
        <v>2274100</v>
      </c>
      <c r="O22" s="4">
        <v>7781.6977316356242</v>
      </c>
      <c r="P22" s="4"/>
      <c r="Q22" s="4"/>
      <c r="R22" s="4">
        <v>292237</v>
      </c>
      <c r="S22" s="4"/>
      <c r="T22" s="4">
        <v>60913.815574515</v>
      </c>
      <c r="U22" s="4" t="e">
        <v>#REF!</v>
      </c>
      <c r="V22" s="4"/>
      <c r="W22" s="4">
        <v>3401625</v>
      </c>
      <c r="X22" s="4">
        <v>11639.953188679052</v>
      </c>
      <c r="Y22" s="4">
        <v>10008.700000000001</v>
      </c>
      <c r="Z22" s="4">
        <v>34630.101999999999</v>
      </c>
      <c r="AA22" s="4" t="e">
        <v>#REF!</v>
      </c>
      <c r="AB22" s="4">
        <v>413.52064971621053</v>
      </c>
      <c r="AC22" s="4">
        <v>0.62</v>
      </c>
      <c r="AD22" s="4">
        <v>0.25</v>
      </c>
      <c r="AE22" s="4">
        <v>0.74750000000000005</v>
      </c>
      <c r="AF22" s="4">
        <v>0.44500000000000001</v>
      </c>
      <c r="AG22" s="4">
        <v>113.14768708563203</v>
      </c>
      <c r="AH22" s="4">
        <v>83.744553080398333</v>
      </c>
      <c r="AI22" s="4">
        <v>162.93985780488183</v>
      </c>
      <c r="AJ22" s="4">
        <v>49.680735809719614</v>
      </c>
      <c r="AK22" s="4">
        <v>113.46058236354904</v>
      </c>
      <c r="AL22" s="4">
        <v>84.993945042272856</v>
      </c>
      <c r="AM22" s="4">
        <v>164.91437179852949</v>
      </c>
      <c r="AN22" s="4">
        <v>52.625685205849479</v>
      </c>
      <c r="AO22" s="4">
        <v>123.13167259786479</v>
      </c>
      <c r="AP22" s="4">
        <v>3.4695681819883206</v>
      </c>
      <c r="AQ22" s="4">
        <v>1.2347217729495803</v>
      </c>
      <c r="AR22" s="4">
        <v>123.47217729495804</v>
      </c>
      <c r="AS22" s="4">
        <v>1.3387081874778715</v>
      </c>
      <c r="AT22" s="4">
        <v>-11.051479864312036</v>
      </c>
      <c r="AU22" s="4">
        <v>133.87081874778715</v>
      </c>
      <c r="AV22" s="4">
        <v>-11.051479864312027</v>
      </c>
      <c r="AW22" s="4">
        <v>-0.29713682715198919</v>
      </c>
      <c r="AX22" s="4">
        <v>-1.1885473086079568</v>
      </c>
      <c r="AY22" s="4">
        <v>85.168749701912773</v>
      </c>
      <c r="AZ22" s="4">
        <v>90.634769200877813</v>
      </c>
      <c r="BA22" s="4">
        <v>4.4277711307441336</v>
      </c>
      <c r="BB22" s="4">
        <v>0.74472006350498887</v>
      </c>
      <c r="BC22" s="4">
        <v>2.9788802540199555</v>
      </c>
      <c r="BD22" s="4">
        <v>4.4425800191562077</v>
      </c>
      <c r="BE22" s="4">
        <v>0.44401280260206732</v>
      </c>
      <c r="BF22" s="4">
        <v>1.7760512104082693</v>
      </c>
      <c r="BG22" s="4">
        <v>4.8132542917120702</v>
      </c>
      <c r="BH22" s="4">
        <v>1.244030142984035</v>
      </c>
      <c r="BI22" s="4">
        <v>0.21084565963838059</v>
      </c>
      <c r="BJ22" s="4">
        <v>4.8160158456264721</v>
      </c>
      <c r="BK22" s="4">
        <v>0.29170510978255004</v>
      </c>
      <c r="BL22" s="4">
        <v>-11.711240905019265</v>
      </c>
      <c r="BM22" s="4">
        <v>4.8968752957706414</v>
      </c>
      <c r="BN22" s="4">
        <v>-11.711240905019249</v>
      </c>
      <c r="BO22" s="4" t="e">
        <v>#REF!</v>
      </c>
      <c r="BP22" s="4" t="e">
        <v>#REF!</v>
      </c>
      <c r="BQ22" s="4">
        <v>4.444634579016034</v>
      </c>
      <c r="BR22" s="4">
        <v>10.578398268000893</v>
      </c>
      <c r="BS22" s="4">
        <v>11.017215284694277</v>
      </c>
      <c r="BT22" s="4">
        <v>4.5221146108507657</v>
      </c>
      <c r="BU22" s="4">
        <v>15.039763816585355</v>
      </c>
      <c r="BV22" s="4">
        <v>4.5068379054436951</v>
      </c>
      <c r="BW22" s="4" t="e">
        <v>#REF!</v>
      </c>
      <c r="BX22" s="4">
        <v>9.3621986996861963</v>
      </c>
      <c r="BY22" s="4">
        <v>10.578398268000893</v>
      </c>
      <c r="BZ22" s="4">
        <v>8.9595298108003618</v>
      </c>
      <c r="CA22" s="4" t="e">
        <v>#REF!</v>
      </c>
      <c r="CB22" s="4">
        <v>6.0247074520710404</v>
      </c>
    </row>
    <row r="23" spans="1:80">
      <c r="A23" s="4" t="s">
        <v>23</v>
      </c>
      <c r="B23" s="4">
        <v>3.47</v>
      </c>
      <c r="C23" s="4">
        <v>53.711412743762303</v>
      </c>
      <c r="D23" s="4">
        <v>74.685207830045798</v>
      </c>
      <c r="E23" s="4"/>
      <c r="F23" s="16"/>
      <c r="G23" s="4">
        <v>2.46</v>
      </c>
      <c r="H23" s="4">
        <v>3.4</v>
      </c>
      <c r="I23" s="4">
        <v>1748938.2337499999</v>
      </c>
      <c r="J23" s="4">
        <v>40053.850268075497</v>
      </c>
      <c r="K23" s="4">
        <v>92.71</v>
      </c>
      <c r="L23" s="4">
        <v>1.01</v>
      </c>
      <c r="M23" s="4">
        <v>2.86</v>
      </c>
      <c r="N23" s="4">
        <v>2288875</v>
      </c>
      <c r="O23" s="4">
        <v>7815.194195475885</v>
      </c>
      <c r="P23" s="4"/>
      <c r="Q23" s="4"/>
      <c r="R23" s="4">
        <v>292875</v>
      </c>
      <c r="S23" s="4"/>
      <c r="T23" s="4">
        <v>67639.712867290902</v>
      </c>
      <c r="U23" s="4" t="e">
        <v>#REF!</v>
      </c>
      <c r="V23" s="4"/>
      <c r="W23" s="4">
        <v>3426550</v>
      </c>
      <c r="X23" s="4">
        <v>11699.701237729407</v>
      </c>
      <c r="Y23" s="4">
        <v>10497.9</v>
      </c>
      <c r="Z23" s="4">
        <v>36427.713000000003</v>
      </c>
      <c r="AA23" s="4" t="e">
        <v>#REF!</v>
      </c>
      <c r="AB23" s="4">
        <v>431.31983908815965</v>
      </c>
      <c r="AC23" s="4">
        <v>0.61499999999999999</v>
      </c>
      <c r="AD23" s="4">
        <v>0.2525</v>
      </c>
      <c r="AE23" s="4">
        <v>0.85</v>
      </c>
      <c r="AF23" s="4">
        <v>0.71499999999999997</v>
      </c>
      <c r="AG23" s="4">
        <v>114.1094424258599</v>
      </c>
      <c r="AH23" s="4">
        <v>84.456381781581712</v>
      </c>
      <c r="AI23" s="4">
        <v>168.47981297024782</v>
      </c>
      <c r="AJ23" s="4">
        <v>51.369880827250078</v>
      </c>
      <c r="AK23" s="4">
        <v>114.27182552744841</v>
      </c>
      <c r="AL23" s="4">
        <v>85.601651749325114</v>
      </c>
      <c r="AM23" s="4">
        <v>169.63092283196741</v>
      </c>
      <c r="AN23" s="4">
        <v>54.130779802736775</v>
      </c>
      <c r="AO23" s="4">
        <v>123.48754448398577</v>
      </c>
      <c r="AP23" s="4">
        <v>3.4749379731469485</v>
      </c>
      <c r="AQ23" s="4">
        <v>1.2366327306572771</v>
      </c>
      <c r="AR23" s="4">
        <v>123.66327306572771</v>
      </c>
      <c r="AS23" s="4">
        <v>1.3904904752057421</v>
      </c>
      <c r="AT23" s="4">
        <v>3.8680788100227099</v>
      </c>
      <c r="AU23" s="4">
        <v>139.04904752057422</v>
      </c>
      <c r="AV23" s="4">
        <v>3.8680788100227104</v>
      </c>
      <c r="AW23" s="4">
        <v>5.6225650820349804</v>
      </c>
      <c r="AX23" s="4">
        <v>22.490260328139922</v>
      </c>
      <c r="AY23" s="4">
        <v>86.295013548055024</v>
      </c>
      <c r="AZ23" s="4">
        <v>91.223630163431338</v>
      </c>
      <c r="BA23" s="4">
        <v>4.4362352091562629</v>
      </c>
      <c r="BB23" s="4">
        <v>0.84640784121292612</v>
      </c>
      <c r="BC23" s="4">
        <v>3.3856313648517045</v>
      </c>
      <c r="BD23" s="4">
        <v>4.4497045790985039</v>
      </c>
      <c r="BE23" s="4">
        <v>0.71245599422962158</v>
      </c>
      <c r="BF23" s="4">
        <v>2.8498239769184863</v>
      </c>
      <c r="BG23" s="4">
        <v>4.8161402966012048</v>
      </c>
      <c r="BH23" s="4">
        <v>1.2455766294033366</v>
      </c>
      <c r="BI23" s="4">
        <v>0.21239214605768214</v>
      </c>
      <c r="BJ23" s="4">
        <v>4.8175623320457737</v>
      </c>
      <c r="BK23" s="4">
        <v>0.32965654476244699</v>
      </c>
      <c r="BL23" s="4">
        <v>3.7951434979896947</v>
      </c>
      <c r="BM23" s="4">
        <v>4.9348267307505385</v>
      </c>
      <c r="BN23" s="4">
        <v>3.7951434979897058</v>
      </c>
      <c r="BO23" s="4" t="e">
        <v>#REF!</v>
      </c>
      <c r="BP23" s="4" t="e">
        <v>#REF!</v>
      </c>
      <c r="BQ23" s="4">
        <v>4.4577718159803412</v>
      </c>
      <c r="BR23" s="4">
        <v>10.597980084406908</v>
      </c>
      <c r="BS23" s="4">
        <v>11.121950557990067</v>
      </c>
      <c r="BT23" s="4">
        <v>4.5294763416188912</v>
      </c>
      <c r="BU23" s="4">
        <v>15.047064482050974</v>
      </c>
      <c r="BV23" s="4">
        <v>4.5133139661881891</v>
      </c>
      <c r="BW23" s="4" t="e">
        <v>#REF!</v>
      </c>
      <c r="BX23" s="4">
        <v>9.3673185852230141</v>
      </c>
      <c r="BY23" s="4">
        <v>10.597980084406908</v>
      </c>
      <c r="BZ23" s="4">
        <v>8.9638250916160551</v>
      </c>
      <c r="CA23" s="4" t="e">
        <v>#REF!</v>
      </c>
      <c r="CB23" s="4">
        <v>6.0668499009454528</v>
      </c>
    </row>
    <row r="24" spans="1:80">
      <c r="A24" s="4" t="s">
        <v>24</v>
      </c>
      <c r="B24" s="4">
        <v>3.34</v>
      </c>
      <c r="C24" s="4">
        <v>54.0410984547675</v>
      </c>
      <c r="D24" s="4">
        <v>78.884432246943206</v>
      </c>
      <c r="E24" s="4"/>
      <c r="F24" s="16"/>
      <c r="G24" s="4">
        <v>2.73</v>
      </c>
      <c r="H24" s="4">
        <v>4.41</v>
      </c>
      <c r="I24" s="4">
        <v>1784992.514</v>
      </c>
      <c r="J24" s="4">
        <v>40861.615304188497</v>
      </c>
      <c r="K24" s="4">
        <v>93.55</v>
      </c>
      <c r="L24" s="4">
        <v>1.44</v>
      </c>
      <c r="M24" s="4">
        <v>2.72</v>
      </c>
      <c r="N24" s="4">
        <v>2310750</v>
      </c>
      <c r="O24" s="4">
        <v>7870.3214885406487</v>
      </c>
      <c r="P24" s="4"/>
      <c r="Q24" s="4"/>
      <c r="R24" s="4">
        <v>293603</v>
      </c>
      <c r="S24" s="4"/>
      <c r="T24" s="4">
        <v>63145.752850670098</v>
      </c>
      <c r="U24" s="4" t="e">
        <v>#REF!</v>
      </c>
      <c r="V24" s="4"/>
      <c r="W24" s="4">
        <v>3457700</v>
      </c>
      <c r="X24" s="4">
        <v>11776.787021930975</v>
      </c>
      <c r="Y24" s="4">
        <v>10797.8</v>
      </c>
      <c r="Z24" s="4">
        <v>36064.651999999995</v>
      </c>
      <c r="AA24" s="4" t="e">
        <v>#REF!</v>
      </c>
      <c r="AB24" s="4">
        <v>422.36447189851054</v>
      </c>
      <c r="AC24" s="4">
        <v>0.6825</v>
      </c>
      <c r="AD24" s="4">
        <v>0.36</v>
      </c>
      <c r="AE24" s="4">
        <v>1.1025</v>
      </c>
      <c r="AF24" s="4">
        <v>0.68</v>
      </c>
      <c r="AG24" s="4">
        <v>115.36749902860501</v>
      </c>
      <c r="AH24" s="4">
        <v>85.387513390723655</v>
      </c>
      <c r="AI24" s="4">
        <v>175.90977272223574</v>
      </c>
      <c r="AJ24" s="4">
        <v>53.63529257173181</v>
      </c>
      <c r="AK24" s="4">
        <v>115.04887394103505</v>
      </c>
      <c r="AL24" s="4">
        <v>86.183742981220519</v>
      </c>
      <c r="AM24" s="4">
        <v>174.24488393299694</v>
      </c>
      <c r="AN24" s="4">
        <v>55.603137013371217</v>
      </c>
      <c r="AO24" s="4">
        <v>118.86120996441282</v>
      </c>
      <c r="AP24" s="4">
        <v>3.3307754974195998</v>
      </c>
      <c r="AQ24" s="4">
        <v>1.1853293585123132</v>
      </c>
      <c r="AR24" s="4">
        <v>118.53293585123133</v>
      </c>
      <c r="AS24" s="4">
        <v>1.4597118582437703</v>
      </c>
      <c r="AT24" s="4">
        <v>4.9781990076405176</v>
      </c>
      <c r="AU24" s="4">
        <v>145.97118582437702</v>
      </c>
      <c r="AV24" s="4">
        <v>4.9781990076405025</v>
      </c>
      <c r="AW24" s="4">
        <v>3.4125224095369111</v>
      </c>
      <c r="AX24" s="4">
        <v>13.650089638147644</v>
      </c>
      <c r="AY24" s="4">
        <v>88.073981234048134</v>
      </c>
      <c r="AZ24" s="4">
        <v>92.095463229817682</v>
      </c>
      <c r="BA24" s="4">
        <v>4.4471998768809522</v>
      </c>
      <c r="BB24" s="4">
        <v>1.0964667724689292</v>
      </c>
      <c r="BC24" s="4">
        <v>4.3858670898757168</v>
      </c>
      <c r="BD24" s="4">
        <v>4.4564815633775279</v>
      </c>
      <c r="BE24" s="4">
        <v>0.67769842790239565</v>
      </c>
      <c r="BF24" s="4">
        <v>2.7107937116095826</v>
      </c>
      <c r="BG24" s="4">
        <v>4.7779565096310463</v>
      </c>
      <c r="BH24" s="4">
        <v>1.2032051589875117</v>
      </c>
      <c r="BI24" s="4">
        <v>0.17002067564185733</v>
      </c>
      <c r="BJ24" s="4">
        <v>4.775190861629949</v>
      </c>
      <c r="BK24" s="4">
        <v>0.37823905887543646</v>
      </c>
      <c r="BL24" s="4">
        <v>4.858251411298947</v>
      </c>
      <c r="BM24" s="4">
        <v>4.9834092448635277</v>
      </c>
      <c r="BN24" s="4">
        <v>4.8582514112989195</v>
      </c>
      <c r="BO24" s="4" t="e">
        <v>#REF!</v>
      </c>
      <c r="BP24" s="4" t="e">
        <v>#REF!</v>
      </c>
      <c r="BQ24" s="4">
        <v>4.4781771571328486</v>
      </c>
      <c r="BR24" s="4">
        <v>10.617946400242898</v>
      </c>
      <c r="BS24" s="4">
        <v>11.053200870578998</v>
      </c>
      <c r="BT24" s="4">
        <v>4.5384960527200988</v>
      </c>
      <c r="BU24" s="4">
        <v>15.056114186111996</v>
      </c>
      <c r="BV24" s="4">
        <v>4.5228256828711988</v>
      </c>
      <c r="BW24" s="4" t="e">
        <v>#REF!</v>
      </c>
      <c r="BX24" s="4">
        <v>9.3738856714401884</v>
      </c>
      <c r="BY24" s="4">
        <v>10.617946400242898</v>
      </c>
      <c r="BZ24" s="4">
        <v>8.9708541904552153</v>
      </c>
      <c r="CA24" s="4" t="e">
        <v>#REF!</v>
      </c>
      <c r="CB24" s="4">
        <v>6.0458686187658461</v>
      </c>
    </row>
    <row r="25" spans="1:80">
      <c r="A25" s="4" t="s">
        <v>25</v>
      </c>
      <c r="B25" s="4">
        <v>3.28</v>
      </c>
      <c r="C25" s="4">
        <v>57.8808075965526</v>
      </c>
      <c r="D25" s="4">
        <v>81.576381175006105</v>
      </c>
      <c r="E25" s="4"/>
      <c r="F25" s="16"/>
      <c r="G25" s="4">
        <v>3</v>
      </c>
      <c r="H25" s="4">
        <v>3.83</v>
      </c>
      <c r="I25" s="4">
        <v>1811190.1025</v>
      </c>
      <c r="J25" s="4">
        <v>40576.381907205301</v>
      </c>
      <c r="K25" s="4">
        <v>94.36</v>
      </c>
      <c r="L25" s="4">
        <v>1.94</v>
      </c>
      <c r="M25" s="4">
        <v>3.32</v>
      </c>
      <c r="N25" s="4">
        <v>2334450</v>
      </c>
      <c r="O25" s="4">
        <v>7931.2957388544992</v>
      </c>
      <c r="P25" s="4"/>
      <c r="Q25" s="4"/>
      <c r="R25" s="4">
        <v>294334</v>
      </c>
      <c r="S25" s="4"/>
      <c r="T25" s="4">
        <v>66070.504940596802</v>
      </c>
      <c r="U25" s="4" t="e">
        <v>#REF!</v>
      </c>
      <c r="V25" s="4"/>
      <c r="W25" s="4">
        <v>3487600</v>
      </c>
      <c r="X25" s="4">
        <v>11849.123784544088</v>
      </c>
      <c r="Y25" s="4">
        <v>12237</v>
      </c>
      <c r="Z25" s="4">
        <v>40137.360000000001</v>
      </c>
      <c r="AA25" s="4" t="e">
        <v>#REF!</v>
      </c>
      <c r="AB25" s="4">
        <v>465.60308547968998</v>
      </c>
      <c r="AC25" s="4">
        <v>0.75</v>
      </c>
      <c r="AD25" s="4">
        <v>0.48499999999999999</v>
      </c>
      <c r="AE25" s="4">
        <v>0.95750000000000002</v>
      </c>
      <c r="AF25" s="4">
        <v>0.83</v>
      </c>
      <c r="AG25" s="4">
        <v>116.47214283180389</v>
      </c>
      <c r="AH25" s="4">
        <v>86.205098831439827</v>
      </c>
      <c r="AI25" s="4">
        <v>182.64711701749738</v>
      </c>
      <c r="AJ25" s="4">
        <v>55.68952427722914</v>
      </c>
      <c r="AK25" s="4">
        <v>116.00377959474564</v>
      </c>
      <c r="AL25" s="4">
        <v>86.899068047964647</v>
      </c>
      <c r="AM25" s="4">
        <v>180.02981407957242</v>
      </c>
      <c r="AN25" s="4">
        <v>57.449161162215134</v>
      </c>
      <c r="AO25" s="4">
        <v>116.72597864768683</v>
      </c>
      <c r="AP25" s="4">
        <v>3.2668103103437396</v>
      </c>
      <c r="AQ25" s="4">
        <v>1.1625659467415443</v>
      </c>
      <c r="AR25" s="4">
        <v>116.25659467415444</v>
      </c>
      <c r="AS25" s="4">
        <v>1.4093856765720874</v>
      </c>
      <c r="AT25" s="4">
        <v>-3.4476791695199398</v>
      </c>
      <c r="AU25" s="4">
        <v>140.93856765720872</v>
      </c>
      <c r="AV25" s="4">
        <v>-3.4476791695199434</v>
      </c>
      <c r="AW25" s="4">
        <v>3.8688870866460778</v>
      </c>
      <c r="AX25" s="4">
        <v>15.475548346584311</v>
      </c>
      <c r="AY25" s="4">
        <v>89.366606216970794</v>
      </c>
      <c r="AZ25" s="4">
        <v>93.04003208345685</v>
      </c>
      <c r="BA25" s="4">
        <v>4.456729327097082</v>
      </c>
      <c r="BB25" s="4">
        <v>0.95294502161298311</v>
      </c>
      <c r="BC25" s="4">
        <v>3.8117800864519324</v>
      </c>
      <c r="BD25" s="4">
        <v>4.4647473077945605</v>
      </c>
      <c r="BE25" s="4">
        <v>0.82657444170326499</v>
      </c>
      <c r="BF25" s="4">
        <v>3.30629776681306</v>
      </c>
      <c r="BG25" s="4">
        <v>4.7598291250384897</v>
      </c>
      <c r="BH25" s="4">
        <v>1.183814068595858</v>
      </c>
      <c r="BI25" s="4">
        <v>0.15062958525020373</v>
      </c>
      <c r="BJ25" s="4">
        <v>4.7557997712382951</v>
      </c>
      <c r="BK25" s="4">
        <v>0.34315391907504211</v>
      </c>
      <c r="BL25" s="4">
        <v>-3.5085139800394352</v>
      </c>
      <c r="BM25" s="4">
        <v>4.9483241050631337</v>
      </c>
      <c r="BN25" s="4">
        <v>-3.5085139800393961</v>
      </c>
      <c r="BO25" s="4" t="e">
        <v>#REF!</v>
      </c>
      <c r="BP25" s="4" t="e">
        <v>#REF!</v>
      </c>
      <c r="BQ25" s="4">
        <v>4.4927470801502718</v>
      </c>
      <c r="BR25" s="4">
        <v>10.610941449897846</v>
      </c>
      <c r="BS25" s="4">
        <v>11.09847770750414</v>
      </c>
      <c r="BT25" s="4">
        <v>4.547117254539474</v>
      </c>
      <c r="BU25" s="4">
        <v>15.064724378535796</v>
      </c>
      <c r="BV25" s="4">
        <v>4.5330298530454405</v>
      </c>
      <c r="BW25" s="4" t="e">
        <v>#REF!</v>
      </c>
      <c r="BX25" s="4">
        <v>9.3800092015968488</v>
      </c>
      <c r="BY25" s="4">
        <v>10.610941449897846</v>
      </c>
      <c r="BZ25" s="4">
        <v>8.9785716983623178</v>
      </c>
      <c r="CA25" s="4" t="e">
        <v>#REF!</v>
      </c>
      <c r="CB25" s="4">
        <v>6.1433335232846389</v>
      </c>
    </row>
    <row r="26" spans="1:80">
      <c r="A26" s="4" t="s">
        <v>26</v>
      </c>
      <c r="B26" s="4">
        <v>3.26</v>
      </c>
      <c r="C26" s="4">
        <v>61.501911053050101</v>
      </c>
      <c r="D26" s="4">
        <v>84.732479252039099</v>
      </c>
      <c r="E26" s="4"/>
      <c r="F26" s="16"/>
      <c r="G26" s="4">
        <v>2.93</v>
      </c>
      <c r="H26" s="4">
        <v>2.19</v>
      </c>
      <c r="I26" s="4">
        <v>1831786.0647499999</v>
      </c>
      <c r="J26" s="4">
        <v>40601.020964017698</v>
      </c>
      <c r="K26" s="4">
        <v>95.36</v>
      </c>
      <c r="L26" s="4">
        <v>2.4700000000000002</v>
      </c>
      <c r="M26" s="4">
        <v>3.04</v>
      </c>
      <c r="N26" s="4">
        <v>2352300</v>
      </c>
      <c r="O26" s="4">
        <v>7975.0607715700935</v>
      </c>
      <c r="P26" s="4"/>
      <c r="Q26" s="4"/>
      <c r="R26" s="4">
        <v>294957</v>
      </c>
      <c r="S26" s="4"/>
      <c r="T26" s="4">
        <v>64340.889412765799</v>
      </c>
      <c r="U26" s="4" t="e">
        <v>#REF!</v>
      </c>
      <c r="V26" s="4"/>
      <c r="W26" s="4">
        <v>3524775</v>
      </c>
      <c r="X26" s="4">
        <v>11950.131714114261</v>
      </c>
      <c r="Y26" s="4">
        <v>13174.9</v>
      </c>
      <c r="Z26" s="4">
        <v>42950.173999999999</v>
      </c>
      <c r="AA26" s="4" t="e">
        <v>#REF!</v>
      </c>
      <c r="AB26" s="4">
        <v>495.51943938643734</v>
      </c>
      <c r="AC26" s="4">
        <v>0.73250000000000004</v>
      </c>
      <c r="AD26" s="4">
        <v>0.61750000000000005</v>
      </c>
      <c r="AE26" s="4">
        <v>0.54749999999999999</v>
      </c>
      <c r="AF26" s="4">
        <v>0.76</v>
      </c>
      <c r="AG26" s="4">
        <v>117.10982781380801</v>
      </c>
      <c r="AH26" s="4">
        <v>86.677071747541959</v>
      </c>
      <c r="AI26" s="4">
        <v>186.64708888018058</v>
      </c>
      <c r="AJ26" s="4">
        <v>56.909124858900462</v>
      </c>
      <c r="AK26" s="4">
        <v>116.88540831966571</v>
      </c>
      <c r="AL26" s="4">
        <v>87.559500965129175</v>
      </c>
      <c r="AM26" s="4">
        <v>185.50272042759141</v>
      </c>
      <c r="AN26" s="4">
        <v>59.195615661546476</v>
      </c>
      <c r="AO26" s="4">
        <v>116.01423487544484</v>
      </c>
      <c r="AP26" s="4">
        <v>3.253752808243668</v>
      </c>
      <c r="AQ26" s="4">
        <v>1.1579191488411631</v>
      </c>
      <c r="AR26" s="4">
        <v>115.7919148841163</v>
      </c>
      <c r="AS26" s="4">
        <v>1.3777210789263257</v>
      </c>
      <c r="AT26" s="4">
        <v>-2.2466950084789015</v>
      </c>
      <c r="AU26" s="4">
        <v>137.77210789263256</v>
      </c>
      <c r="AV26" s="4">
        <v>-2.2466950084788961</v>
      </c>
      <c r="AW26" s="4">
        <v>-1.5214882833554877</v>
      </c>
      <c r="AX26" s="4">
        <v>-6.0859531334219508</v>
      </c>
      <c r="AY26" s="4">
        <v>90.382839270317731</v>
      </c>
      <c r="AZ26" s="4">
        <v>93.751447865628109</v>
      </c>
      <c r="BA26" s="4">
        <v>4.4621893937664421</v>
      </c>
      <c r="BB26" s="4">
        <v>0.5460066669360053</v>
      </c>
      <c r="BC26" s="4">
        <v>2.1840266677440212</v>
      </c>
      <c r="BD26" s="4">
        <v>4.4723185732908783</v>
      </c>
      <c r="BE26" s="4">
        <v>0.75712654963178139</v>
      </c>
      <c r="BF26" s="4">
        <v>3.0285061985271255</v>
      </c>
      <c r="BG26" s="4">
        <v>4.7537128980210532</v>
      </c>
      <c r="BH26" s="4">
        <v>1.1798090404053798</v>
      </c>
      <c r="BI26" s="4">
        <v>0.14662455705972557</v>
      </c>
      <c r="BJ26" s="4">
        <v>4.7517947430478165</v>
      </c>
      <c r="BK26" s="4">
        <v>0.3204307420358059</v>
      </c>
      <c r="BL26" s="4">
        <v>-2.2723177039236209</v>
      </c>
      <c r="BM26" s="4">
        <v>4.925600928023897</v>
      </c>
      <c r="BN26" s="4">
        <v>-2.2723177039236653</v>
      </c>
      <c r="BO26" s="4" t="e">
        <v>#REF!</v>
      </c>
      <c r="BP26" s="4" t="e">
        <v>#REF!</v>
      </c>
      <c r="BQ26" s="4">
        <v>4.5040544182973745</v>
      </c>
      <c r="BR26" s="4">
        <v>10.611548492170634</v>
      </c>
      <c r="BS26" s="4">
        <v>11.071950624333869</v>
      </c>
      <c r="BT26" s="4">
        <v>4.5576592033170398</v>
      </c>
      <c r="BU26" s="4">
        <v>15.075327162404065</v>
      </c>
      <c r="BV26" s="4">
        <v>4.5406471086312976</v>
      </c>
      <c r="BW26" s="4" t="e">
        <v>#REF!</v>
      </c>
      <c r="BX26" s="4">
        <v>9.388497579400525</v>
      </c>
      <c r="BY26" s="4">
        <v>10.611548492170634</v>
      </c>
      <c r="BZ26" s="4">
        <v>8.9840745478835835</v>
      </c>
      <c r="CA26" s="4" t="e">
        <v>#REF!</v>
      </c>
      <c r="CB26" s="4">
        <v>6.2056065848601047</v>
      </c>
    </row>
    <row r="27" spans="1:80">
      <c r="A27" s="4" t="s">
        <v>27</v>
      </c>
      <c r="B27" s="4">
        <v>3.25</v>
      </c>
      <c r="C27" s="4">
        <v>62.946677281408597</v>
      </c>
      <c r="D27" s="4">
        <v>83.4432845080227</v>
      </c>
      <c r="E27" s="4"/>
      <c r="F27" s="16"/>
      <c r="G27" s="4">
        <v>2.99</v>
      </c>
      <c r="H27" s="4">
        <v>1.76</v>
      </c>
      <c r="I27" s="4">
        <v>1829273.55825</v>
      </c>
      <c r="J27" s="4">
        <v>41347.897634327601</v>
      </c>
      <c r="K27" s="4">
        <v>95.86</v>
      </c>
      <c r="L27" s="4">
        <v>2.94</v>
      </c>
      <c r="M27" s="4">
        <v>2.94</v>
      </c>
      <c r="N27" s="4">
        <v>2377875</v>
      </c>
      <c r="O27" s="4">
        <v>8044.5586424347402</v>
      </c>
      <c r="P27" s="4"/>
      <c r="Q27" s="4"/>
      <c r="R27" s="4">
        <v>295588</v>
      </c>
      <c r="S27" s="4"/>
      <c r="T27" s="4">
        <v>71310.367619886703</v>
      </c>
      <c r="U27" s="4" t="e">
        <v>#REF!</v>
      </c>
      <c r="V27" s="4"/>
      <c r="W27" s="4">
        <v>3543175</v>
      </c>
      <c r="X27" s="4">
        <v>11986.870238304668</v>
      </c>
      <c r="Y27" s="4">
        <v>13436.5</v>
      </c>
      <c r="Z27" s="4">
        <v>43668.625</v>
      </c>
      <c r="AA27" s="4" t="e">
        <v>#REF!</v>
      </c>
      <c r="AB27" s="4">
        <v>501.60121811268414</v>
      </c>
      <c r="AC27" s="4">
        <v>0.74750000000000005</v>
      </c>
      <c r="AD27" s="4">
        <v>0.73499999999999999</v>
      </c>
      <c r="AE27" s="4">
        <v>0.44</v>
      </c>
      <c r="AF27" s="4">
        <v>0.73499999999999999</v>
      </c>
      <c r="AG27" s="4">
        <v>117.62511105618876</v>
      </c>
      <c r="AH27" s="4">
        <v>87.058450863231144</v>
      </c>
      <c r="AI27" s="4">
        <v>189.93207764447178</v>
      </c>
      <c r="AJ27" s="4">
        <v>57.910725456417111</v>
      </c>
      <c r="AK27" s="4">
        <v>117.74451607081525</v>
      </c>
      <c r="AL27" s="4">
        <v>88.203063297222869</v>
      </c>
      <c r="AM27" s="4">
        <v>190.95650040816261</v>
      </c>
      <c r="AN27" s="4">
        <v>60.93596676199595</v>
      </c>
      <c r="AO27" s="4">
        <v>115.65836298932386</v>
      </c>
      <c r="AP27" s="4">
        <v>3.2532991790107699</v>
      </c>
      <c r="AQ27" s="4">
        <v>1.1577577149504521</v>
      </c>
      <c r="AR27" s="4">
        <v>115.77577149504523</v>
      </c>
      <c r="AS27" s="4">
        <v>1.3256185729229557</v>
      </c>
      <c r="AT27" s="4">
        <v>-3.7817891299140221</v>
      </c>
      <c r="AU27" s="4">
        <v>132.56185729229557</v>
      </c>
      <c r="AV27" s="4">
        <v>-3.7817891299140176</v>
      </c>
      <c r="AW27" s="4">
        <v>7.3531652799766922</v>
      </c>
      <c r="AX27" s="4">
        <v>29.412661119906769</v>
      </c>
      <c r="AY27" s="4">
        <v>90.258868750219861</v>
      </c>
      <c r="AZ27" s="4">
        <v>94.770745267814661</v>
      </c>
      <c r="BA27" s="4">
        <v>4.4665797420677347</v>
      </c>
      <c r="BB27" s="4">
        <v>0.43903483012925903</v>
      </c>
      <c r="BC27" s="4">
        <v>1.7561393205170361</v>
      </c>
      <c r="BD27" s="4">
        <v>4.4796416936706596</v>
      </c>
      <c r="BE27" s="4">
        <v>0.73231203797812228</v>
      </c>
      <c r="BF27" s="4">
        <v>2.9292481519124891</v>
      </c>
      <c r="BG27" s="4">
        <v>4.7506406989840828</v>
      </c>
      <c r="BH27" s="4">
        <v>1.179669613446898</v>
      </c>
      <c r="BI27" s="4">
        <v>0.14648513010124381</v>
      </c>
      <c r="BJ27" s="4">
        <v>4.7516553160893356</v>
      </c>
      <c r="BK27" s="4">
        <v>0.28187919798782379</v>
      </c>
      <c r="BL27" s="4">
        <v>-3.8551544047982111</v>
      </c>
      <c r="BM27" s="4">
        <v>4.8870493839759153</v>
      </c>
      <c r="BN27" s="4">
        <v>-3.8551544047981778</v>
      </c>
      <c r="BO27" s="4" t="e">
        <v>#REF!</v>
      </c>
      <c r="BP27" s="4" t="e">
        <v>#REF!</v>
      </c>
      <c r="BQ27" s="4">
        <v>4.5026818610854349</v>
      </c>
      <c r="BR27" s="4">
        <v>10.62977685597494</v>
      </c>
      <c r="BS27" s="4">
        <v>11.174797004245168</v>
      </c>
      <c r="BT27" s="4">
        <v>4.562888793731485</v>
      </c>
      <c r="BU27" s="4">
        <v>15.080533775797436</v>
      </c>
      <c r="BV27" s="4">
        <v>4.5514607674146168</v>
      </c>
      <c r="BW27" s="4" t="e">
        <v>#REF!</v>
      </c>
      <c r="BX27" s="4">
        <v>9.3915671829465932</v>
      </c>
      <c r="BY27" s="4">
        <v>10.62977685597494</v>
      </c>
      <c r="BZ27" s="4">
        <v>8.992751196819599</v>
      </c>
      <c r="CA27" s="4" t="e">
        <v>#REF!</v>
      </c>
      <c r="CB27" s="4">
        <v>6.2178054177700766</v>
      </c>
    </row>
    <row r="28" spans="1:80">
      <c r="A28" s="4" t="s">
        <v>28</v>
      </c>
      <c r="B28" s="4">
        <v>3.34</v>
      </c>
      <c r="C28" s="4">
        <v>67.313043721427107</v>
      </c>
      <c r="D28" s="4">
        <v>89.579007132938798</v>
      </c>
      <c r="E28" s="4"/>
      <c r="F28" s="16"/>
      <c r="G28" s="4">
        <v>2.99</v>
      </c>
      <c r="H28" s="4">
        <v>1.24</v>
      </c>
      <c r="I28" s="4">
        <v>1860326.0662499999</v>
      </c>
      <c r="J28" s="4">
        <v>42411.097415188502</v>
      </c>
      <c r="K28" s="4">
        <v>96.67</v>
      </c>
      <c r="L28" s="4">
        <v>3.46</v>
      </c>
      <c r="M28" s="4">
        <v>3.83</v>
      </c>
      <c r="N28" s="4">
        <v>2396300</v>
      </c>
      <c r="O28" s="4">
        <v>8086.319767834244</v>
      </c>
      <c r="P28" s="4"/>
      <c r="Q28" s="4"/>
      <c r="R28" s="4">
        <v>296340</v>
      </c>
      <c r="S28" s="4"/>
      <c r="T28" s="4">
        <v>67229.826186852093</v>
      </c>
      <c r="U28" s="4" t="e">
        <v>#REF!</v>
      </c>
      <c r="V28" s="4"/>
      <c r="W28" s="4">
        <v>3572950</v>
      </c>
      <c r="X28" s="4">
        <v>12056.927853141662</v>
      </c>
      <c r="Y28" s="4">
        <v>13265.1</v>
      </c>
      <c r="Z28" s="4">
        <v>44305.434000000001</v>
      </c>
      <c r="AA28" s="4" t="e">
        <v>#REF!</v>
      </c>
      <c r="AB28" s="4">
        <v>507.34318352833264</v>
      </c>
      <c r="AC28" s="4">
        <v>0.74750000000000005</v>
      </c>
      <c r="AD28" s="4">
        <v>0.86499999999999999</v>
      </c>
      <c r="AE28" s="4">
        <v>0.31</v>
      </c>
      <c r="AF28" s="4">
        <v>0.95750000000000002</v>
      </c>
      <c r="AG28" s="4">
        <v>117.98974890046296</v>
      </c>
      <c r="AH28" s="4">
        <v>87.328332060907172</v>
      </c>
      <c r="AI28" s="4">
        <v>192.28723540726321</v>
      </c>
      <c r="AJ28" s="4">
        <v>58.628818452076679</v>
      </c>
      <c r="AK28" s="4">
        <v>118.8719198121933</v>
      </c>
      <c r="AL28" s="4">
        <v>89.047607628293775</v>
      </c>
      <c r="AM28" s="4">
        <v>198.27013437379523</v>
      </c>
      <c r="AN28" s="4">
        <v>63.269814288980385</v>
      </c>
      <c r="AO28" s="4">
        <v>118.86120996441282</v>
      </c>
      <c r="AP28" s="4">
        <v>3.3649720918354102</v>
      </c>
      <c r="AQ28" s="4">
        <v>1.1974989650659822</v>
      </c>
      <c r="AR28" s="4">
        <v>119.74989650659823</v>
      </c>
      <c r="AS28" s="4">
        <v>1.3307822998415979</v>
      </c>
      <c r="AT28" s="4">
        <v>0.38953338645944807</v>
      </c>
      <c r="AU28" s="4">
        <v>133.0782299841598</v>
      </c>
      <c r="AV28" s="4">
        <v>0.38953338645945879</v>
      </c>
      <c r="AW28" s="4">
        <v>-2.5811933714899093</v>
      </c>
      <c r="AX28" s="4">
        <v>-10.324773485959637</v>
      </c>
      <c r="AY28" s="4">
        <v>91.791042126529106</v>
      </c>
      <c r="AZ28" s="4">
        <v>95.505077804873793</v>
      </c>
      <c r="BA28" s="4">
        <v>4.4696749469750374</v>
      </c>
      <c r="BB28" s="4">
        <v>0.3095204907302751</v>
      </c>
      <c r="BC28" s="4">
        <v>1.2380819629211004</v>
      </c>
      <c r="BD28" s="4">
        <v>4.4891711438867885</v>
      </c>
      <c r="BE28" s="4">
        <v>0.95294502161289429</v>
      </c>
      <c r="BF28" s="4">
        <v>3.8117800864515772</v>
      </c>
      <c r="BG28" s="4">
        <v>4.7779565096310463</v>
      </c>
      <c r="BH28" s="4">
        <v>1.213419669402688</v>
      </c>
      <c r="BI28" s="4">
        <v>0.18023518605703343</v>
      </c>
      <c r="BJ28" s="4">
        <v>4.7854053720451253</v>
      </c>
      <c r="BK28" s="4">
        <v>0.28576696468419194</v>
      </c>
      <c r="BL28" s="4">
        <v>0.38877666963681445</v>
      </c>
      <c r="BM28" s="4">
        <v>4.8909371506722836</v>
      </c>
      <c r="BN28" s="4">
        <v>0.38877666963683666</v>
      </c>
      <c r="BO28" s="4" t="e">
        <v>#REF!</v>
      </c>
      <c r="BP28" s="4" t="e">
        <v>#REF!</v>
      </c>
      <c r="BQ28" s="4">
        <v>4.5195147125441419</v>
      </c>
      <c r="BR28" s="4">
        <v>10.655165338464633</v>
      </c>
      <c r="BS28" s="4">
        <v>11.115872270108738</v>
      </c>
      <c r="BT28" s="4">
        <v>4.5713031164765141</v>
      </c>
      <c r="BU28" s="4">
        <v>15.088902143064923</v>
      </c>
      <c r="BV28" s="4">
        <v>4.5591794168048336</v>
      </c>
      <c r="BW28" s="4" t="e">
        <v>#REF!</v>
      </c>
      <c r="BX28" s="4">
        <v>9.3973946992843338</v>
      </c>
      <c r="BY28" s="4">
        <v>10.655165338464633</v>
      </c>
      <c r="BZ28" s="4">
        <v>8.9979289952800716</v>
      </c>
      <c r="CA28" s="4" t="e">
        <v>#REF!</v>
      </c>
      <c r="CB28" s="4">
        <v>6.2291876651925033</v>
      </c>
    </row>
    <row r="29" spans="1:80">
      <c r="A29" s="4" t="s">
        <v>29</v>
      </c>
      <c r="B29" s="4">
        <v>3.43</v>
      </c>
      <c r="C29" s="4">
        <v>71.700631326359996</v>
      </c>
      <c r="D29" s="4">
        <v>87.266799738576907</v>
      </c>
      <c r="E29" s="4"/>
      <c r="F29" s="16"/>
      <c r="G29" s="4">
        <v>3.34</v>
      </c>
      <c r="H29" s="4">
        <v>1.27</v>
      </c>
      <c r="I29" s="4">
        <v>1881950.7275</v>
      </c>
      <c r="J29" s="4">
        <v>42293.983986466199</v>
      </c>
      <c r="K29" s="4">
        <v>97.22</v>
      </c>
      <c r="L29" s="4">
        <v>3.97</v>
      </c>
      <c r="M29" s="4">
        <v>3.73</v>
      </c>
      <c r="N29" s="4">
        <v>2405325</v>
      </c>
      <c r="O29" s="4">
        <v>8096.3929636536222</v>
      </c>
      <c r="P29" s="4"/>
      <c r="Q29" s="4"/>
      <c r="R29" s="4">
        <v>297086</v>
      </c>
      <c r="S29" s="4"/>
      <c r="T29" s="4">
        <v>71090.070667286403</v>
      </c>
      <c r="U29" s="4" t="e">
        <v>#REF!</v>
      </c>
      <c r="V29" s="4"/>
      <c r="W29" s="4">
        <v>3593350</v>
      </c>
      <c r="X29" s="4">
        <v>12095.319200500866</v>
      </c>
      <c r="Y29" s="4">
        <v>13655.2</v>
      </c>
      <c r="Z29" s="4">
        <v>46837.336000000003</v>
      </c>
      <c r="AA29" s="4" t="e">
        <v>#REF!</v>
      </c>
      <c r="AB29" s="4">
        <v>534.63861053622725</v>
      </c>
      <c r="AC29" s="4">
        <v>0.83499999999999996</v>
      </c>
      <c r="AD29" s="4">
        <v>0.99250000000000005</v>
      </c>
      <c r="AE29" s="4">
        <v>0.3175</v>
      </c>
      <c r="AF29" s="4">
        <v>0.9325</v>
      </c>
      <c r="AG29" s="4">
        <v>118.36436635322191</v>
      </c>
      <c r="AH29" s="4">
        <v>87.605599515200538</v>
      </c>
      <c r="AI29" s="4">
        <v>194.72928329693545</v>
      </c>
      <c r="AJ29" s="4">
        <v>59.373404446418057</v>
      </c>
      <c r="AK29" s="4">
        <v>119.980400464442</v>
      </c>
      <c r="AL29" s="4">
        <v>89.877976569427616</v>
      </c>
      <c r="AM29" s="4">
        <v>205.66561038593781</v>
      </c>
      <c r="AN29" s="4">
        <v>65.629778361959367</v>
      </c>
      <c r="AO29" s="4">
        <v>122.0640569395018</v>
      </c>
      <c r="AP29" s="4">
        <v>3.4768299469871158</v>
      </c>
      <c r="AQ29" s="4">
        <v>1.2373060309562691</v>
      </c>
      <c r="AR29" s="4">
        <v>123.7306030956269</v>
      </c>
      <c r="AS29" s="4">
        <v>1.2170994609707735</v>
      </c>
      <c r="AT29" s="4">
        <v>-8.5425571774103108</v>
      </c>
      <c r="AU29" s="4">
        <v>121.70994609707735</v>
      </c>
      <c r="AV29" s="4">
        <v>-8.5425571774103197</v>
      </c>
      <c r="AW29" s="4">
        <v>2.3679147392370092</v>
      </c>
      <c r="AX29" s="4">
        <v>9.4716589569480369</v>
      </c>
      <c r="AY29" s="4">
        <v>92.858032600823705</v>
      </c>
      <c r="AZ29" s="4">
        <v>95.864771218548611</v>
      </c>
      <c r="BA29" s="4">
        <v>4.4728449173058582</v>
      </c>
      <c r="BB29" s="4">
        <v>0.31699703308207816</v>
      </c>
      <c r="BC29" s="4">
        <v>1.2679881323283126</v>
      </c>
      <c r="BD29" s="4">
        <v>4.4984529344850293</v>
      </c>
      <c r="BE29" s="4">
        <v>0.92817905982407467</v>
      </c>
      <c r="BF29" s="4">
        <v>3.7127162392962987</v>
      </c>
      <c r="BG29" s="4">
        <v>4.8045459638202859</v>
      </c>
      <c r="BH29" s="4">
        <v>1.246120943859347</v>
      </c>
      <c r="BI29" s="4">
        <v>0.21293646051369283</v>
      </c>
      <c r="BJ29" s="4">
        <v>4.8181066465017839</v>
      </c>
      <c r="BK29" s="4">
        <v>0.19647053701829376</v>
      </c>
      <c r="BL29" s="4">
        <v>-8.9296427665898186</v>
      </c>
      <c r="BM29" s="4">
        <v>4.8016407230063853</v>
      </c>
      <c r="BN29" s="4">
        <v>-8.9296427665898293</v>
      </c>
      <c r="BO29" s="4" t="e">
        <v>#REF!</v>
      </c>
      <c r="BP29" s="4" t="e">
        <v>#REF!</v>
      </c>
      <c r="BQ29" s="4">
        <v>4.5310717956434887</v>
      </c>
      <c r="BR29" s="4">
        <v>10.652400132377615</v>
      </c>
      <c r="BS29" s="4">
        <v>11.17170295297686</v>
      </c>
      <c r="BT29" s="4">
        <v>4.576976451617309</v>
      </c>
      <c r="BU29" s="4">
        <v>15.094595472985183</v>
      </c>
      <c r="BV29" s="4">
        <v>4.5629385652713781</v>
      </c>
      <c r="BW29" s="4" t="e">
        <v>#REF!</v>
      </c>
      <c r="BX29" s="4">
        <v>9.4005738138079895</v>
      </c>
      <c r="BY29" s="4">
        <v>10.652400132377615</v>
      </c>
      <c r="BZ29" s="4">
        <v>8.999173928350011</v>
      </c>
      <c r="CA29" s="4" t="e">
        <v>#REF!</v>
      </c>
      <c r="CB29" s="4">
        <v>6.2815910243221129</v>
      </c>
    </row>
    <row r="30" spans="1:80">
      <c r="A30" s="4" t="s">
        <v>30</v>
      </c>
      <c r="B30" s="4">
        <v>3.35</v>
      </c>
      <c r="C30" s="4">
        <v>78.009730777569601</v>
      </c>
      <c r="D30" s="4">
        <v>89.333203152047105</v>
      </c>
      <c r="E30" s="4"/>
      <c r="F30" s="16"/>
      <c r="G30" s="4">
        <v>4.12</v>
      </c>
      <c r="H30" s="4">
        <v>2.36</v>
      </c>
      <c r="I30" s="4">
        <v>1916822.3495</v>
      </c>
      <c r="J30" s="4">
        <v>42939.814766869</v>
      </c>
      <c r="K30" s="4">
        <v>98.39</v>
      </c>
      <c r="L30" s="4">
        <v>4.45</v>
      </c>
      <c r="M30" s="4">
        <v>3.64</v>
      </c>
      <c r="N30" s="4">
        <v>2432300</v>
      </c>
      <c r="O30" s="4">
        <v>8169.3177848832529</v>
      </c>
      <c r="P30" s="4"/>
      <c r="Q30" s="4"/>
      <c r="R30" s="4">
        <v>297736</v>
      </c>
      <c r="S30" s="4"/>
      <c r="T30" s="4">
        <v>69670.764068816206</v>
      </c>
      <c r="U30" s="4" t="e">
        <v>#REF!</v>
      </c>
      <c r="V30" s="4"/>
      <c r="W30" s="4">
        <v>3636525</v>
      </c>
      <c r="X30" s="4">
        <v>12213.924416261387</v>
      </c>
      <c r="Y30" s="4">
        <v>13948.2</v>
      </c>
      <c r="Z30" s="4">
        <v>46726.47</v>
      </c>
      <c r="AA30" s="4" t="e">
        <v>#REF!</v>
      </c>
      <c r="AB30" s="4">
        <v>530.24465436154082</v>
      </c>
      <c r="AC30" s="4">
        <v>1.03</v>
      </c>
      <c r="AD30" s="4">
        <v>1.1125</v>
      </c>
      <c r="AE30" s="4">
        <v>0.59</v>
      </c>
      <c r="AF30" s="4">
        <v>0.91</v>
      </c>
      <c r="AG30" s="4">
        <v>119.06271611470592</v>
      </c>
      <c r="AH30" s="4">
        <v>88.122472552340213</v>
      </c>
      <c r="AI30" s="4">
        <v>199.32489438274314</v>
      </c>
      <c r="AJ30" s="4">
        <v>60.77461679135353</v>
      </c>
      <c r="AK30" s="4">
        <v>121.07222210866843</v>
      </c>
      <c r="AL30" s="4">
        <v>90.695866156209419</v>
      </c>
      <c r="AM30" s="4">
        <v>213.15183860398594</v>
      </c>
      <c r="AN30" s="4">
        <v>68.018702294334673</v>
      </c>
      <c r="AO30" s="4">
        <v>119.21708185053383</v>
      </c>
      <c r="AP30" s="4">
        <v>3.4065403284877935</v>
      </c>
      <c r="AQ30" s="4">
        <v>1.2122919318461902</v>
      </c>
      <c r="AR30" s="4">
        <v>121.22919318461902</v>
      </c>
      <c r="AS30" s="4">
        <v>1.1451546141950457</v>
      </c>
      <c r="AT30" s="4">
        <v>-5.9111723472742055</v>
      </c>
      <c r="AU30" s="4">
        <v>114.51546141950458</v>
      </c>
      <c r="AV30" s="4">
        <v>-5.9111723472742028</v>
      </c>
      <c r="AW30" s="4">
        <v>3.838058003873468</v>
      </c>
      <c r="AX30" s="4">
        <v>15.352232015493872</v>
      </c>
      <c r="AY30" s="4">
        <v>94.578646305105494</v>
      </c>
      <c r="AZ30" s="4">
        <v>96.939865936983907</v>
      </c>
      <c r="BA30" s="4">
        <v>4.4787275804640139</v>
      </c>
      <c r="BB30" s="4">
        <v>0.58826631581556654</v>
      </c>
      <c r="BC30" s="4">
        <v>2.3530652632622662</v>
      </c>
      <c r="BD30" s="4">
        <v>4.5075117789733756</v>
      </c>
      <c r="BE30" s="4">
        <v>0.90588444883463737</v>
      </c>
      <c r="BF30" s="4">
        <v>3.6235377953385495</v>
      </c>
      <c r="BG30" s="4">
        <v>4.7809460484794126</v>
      </c>
      <c r="BH30" s="4">
        <v>1.225697209848664</v>
      </c>
      <c r="BI30" s="4">
        <v>0.19251272650300999</v>
      </c>
      <c r="BJ30" s="4">
        <v>4.7976829124911013</v>
      </c>
      <c r="BK30" s="4">
        <v>0.13553966212138277</v>
      </c>
      <c r="BL30" s="4">
        <v>-6.0930874896910989</v>
      </c>
      <c r="BM30" s="4">
        <v>4.740709848109474</v>
      </c>
      <c r="BN30" s="4">
        <v>-6.0930874896911291</v>
      </c>
      <c r="BO30" s="4" t="e">
        <v>#REF!</v>
      </c>
      <c r="BP30" s="4" t="e">
        <v>#REF!</v>
      </c>
      <c r="BQ30" s="4">
        <v>4.5494317244161726</v>
      </c>
      <c r="BR30" s="4">
        <v>10.667554757657026</v>
      </c>
      <c r="BS30" s="4">
        <v>11.151536054934262</v>
      </c>
      <c r="BT30" s="4">
        <v>4.5889391728776738</v>
      </c>
      <c r="BU30" s="4">
        <v>15.106539113295298</v>
      </c>
      <c r="BV30" s="4">
        <v>4.5740908474678923</v>
      </c>
      <c r="BW30" s="4" t="e">
        <v>#REF!</v>
      </c>
      <c r="BX30" s="4">
        <v>9.4103319254768341</v>
      </c>
      <c r="BY30" s="4">
        <v>10.667554757657026</v>
      </c>
      <c r="BZ30" s="4">
        <v>9.0081406819052532</v>
      </c>
      <c r="CA30" s="4" t="e">
        <v>#REF!</v>
      </c>
      <c r="CB30" s="4">
        <v>6.2733385120390306</v>
      </c>
    </row>
    <row r="31" spans="1:80">
      <c r="A31" s="4" t="s">
        <v>31</v>
      </c>
      <c r="B31" s="4">
        <v>3.25</v>
      </c>
      <c r="C31" s="4">
        <v>91.409562530008898</v>
      </c>
      <c r="D31" s="4">
        <v>92.761863305740803</v>
      </c>
      <c r="E31" s="4"/>
      <c r="F31" s="16"/>
      <c r="G31" s="4">
        <v>4.53</v>
      </c>
      <c r="H31" s="4">
        <v>2.3199999999999998</v>
      </c>
      <c r="I31" s="4">
        <v>1949863.0617500001</v>
      </c>
      <c r="J31" s="4">
        <v>43935.425428836301</v>
      </c>
      <c r="K31" s="4">
        <v>98.68</v>
      </c>
      <c r="L31" s="4">
        <v>4.9000000000000004</v>
      </c>
      <c r="M31" s="4">
        <v>4.01</v>
      </c>
      <c r="N31" s="4">
        <v>2445250</v>
      </c>
      <c r="O31" s="4">
        <v>8194.3178467065227</v>
      </c>
      <c r="P31" s="4"/>
      <c r="Q31" s="4"/>
      <c r="R31" s="4">
        <v>298408</v>
      </c>
      <c r="S31" s="4"/>
      <c r="T31" s="4">
        <v>75823.935493798606</v>
      </c>
      <c r="U31" s="4" t="e">
        <v>#REF!</v>
      </c>
      <c r="V31" s="4"/>
      <c r="W31" s="4">
        <v>3647400</v>
      </c>
      <c r="X31" s="4">
        <v>12222.862657837592</v>
      </c>
      <c r="Y31" s="4">
        <v>13885.6</v>
      </c>
      <c r="Z31" s="4">
        <v>45128.200000000004</v>
      </c>
      <c r="AA31" s="4" t="e">
        <v>#REF!</v>
      </c>
      <c r="AB31" s="4">
        <v>509.15464011430447</v>
      </c>
      <c r="AC31" s="4">
        <v>1.1325000000000001</v>
      </c>
      <c r="AD31" s="4">
        <v>1.2250000000000001</v>
      </c>
      <c r="AE31" s="4">
        <v>0.57999999999999996</v>
      </c>
      <c r="AF31" s="4">
        <v>1.0024999999999999</v>
      </c>
      <c r="AG31" s="4">
        <v>119.75327986817122</v>
      </c>
      <c r="AH31" s="4">
        <v>88.633582893143796</v>
      </c>
      <c r="AI31" s="4">
        <v>203.9492319324228</v>
      </c>
      <c r="AJ31" s="4">
        <v>62.184587900912938</v>
      </c>
      <c r="AK31" s="4">
        <v>122.28597113530782</v>
      </c>
      <c r="AL31" s="4">
        <v>91.605092214425397</v>
      </c>
      <c r="AM31" s="4">
        <v>221.69922733200579</v>
      </c>
      <c r="AN31" s="4">
        <v>70.746252256337499</v>
      </c>
      <c r="AO31" s="4">
        <v>115.65836298932386</v>
      </c>
      <c r="AP31" s="4">
        <v>3.3187350411383738</v>
      </c>
      <c r="AQ31" s="4">
        <v>1.181044498625756</v>
      </c>
      <c r="AR31" s="4">
        <v>118.10444986257561</v>
      </c>
      <c r="AS31" s="4">
        <v>1.0147938655246047</v>
      </c>
      <c r="AT31" s="4">
        <v>-11.383681037872291</v>
      </c>
      <c r="AU31" s="4">
        <v>101.47938655246047</v>
      </c>
      <c r="AV31" s="4">
        <v>-11.383681037872295</v>
      </c>
      <c r="AW31" s="4">
        <v>1.0763259915117729</v>
      </c>
      <c r="AX31" s="4">
        <v>4.3053039660470915</v>
      </c>
      <c r="AY31" s="4">
        <v>96.208920408689821</v>
      </c>
      <c r="AZ31" s="4">
        <v>97.455991112284622</v>
      </c>
      <c r="BA31" s="4">
        <v>4.4845108252197416</v>
      </c>
      <c r="BB31" s="4">
        <v>0.57832447557277789</v>
      </c>
      <c r="BC31" s="4">
        <v>2.3132979022911115</v>
      </c>
      <c r="BD31" s="4">
        <v>4.5174868619954536</v>
      </c>
      <c r="BE31" s="4">
        <v>0.99750830220779463</v>
      </c>
      <c r="BF31" s="4">
        <v>3.9900332088311785</v>
      </c>
      <c r="BG31" s="4">
        <v>4.7506406989840828</v>
      </c>
      <c r="BH31" s="4">
        <v>1.1995836986196859</v>
      </c>
      <c r="BI31" s="4">
        <v>0.16639921527403165</v>
      </c>
      <c r="BJ31" s="4">
        <v>4.7715694012621235</v>
      </c>
      <c r="BK31" s="4">
        <v>1.4685503715460348E-2</v>
      </c>
      <c r="BL31" s="4">
        <v>-12.085415840592242</v>
      </c>
      <c r="BM31" s="4">
        <v>4.6198556897035514</v>
      </c>
      <c r="BN31" s="4">
        <v>-12.085415840592262</v>
      </c>
      <c r="BO31" s="4" t="e">
        <v>#REF!</v>
      </c>
      <c r="BP31" s="4" t="e">
        <v>#REF!</v>
      </c>
      <c r="BQ31" s="4">
        <v>4.5665220811137681</v>
      </c>
      <c r="BR31" s="4">
        <v>10.690476231024892</v>
      </c>
      <c r="BS31" s="4">
        <v>11.236169293471075</v>
      </c>
      <c r="BT31" s="4">
        <v>4.5918822916611557</v>
      </c>
      <c r="BU31" s="4">
        <v>15.109525142964868</v>
      </c>
      <c r="BV31" s="4">
        <v>4.5794009028969143</v>
      </c>
      <c r="BW31" s="4" t="e">
        <v>#REF!</v>
      </c>
      <c r="BX31" s="4">
        <v>9.41106346534316</v>
      </c>
      <c r="BY31" s="4">
        <v>10.690476231024892</v>
      </c>
      <c r="BZ31" s="4">
        <v>9.0111962475310321</v>
      </c>
      <c r="CA31" s="4" t="e">
        <v>#REF!</v>
      </c>
      <c r="CB31" s="4">
        <v>6.2327517820285765</v>
      </c>
    </row>
    <row r="32" spans="1:80">
      <c r="A32" s="4" t="s">
        <v>32</v>
      </c>
      <c r="B32" s="4">
        <v>3.24</v>
      </c>
      <c r="C32" s="4">
        <v>90.964117897197994</v>
      </c>
      <c r="D32" s="4">
        <v>93.760283350711106</v>
      </c>
      <c r="E32" s="4"/>
      <c r="F32" s="16"/>
      <c r="G32" s="4">
        <v>4.51</v>
      </c>
      <c r="H32" s="4">
        <v>1.8</v>
      </c>
      <c r="I32" s="4">
        <v>1964224.9782499999</v>
      </c>
      <c r="J32" s="4">
        <v>45099.679107664597</v>
      </c>
      <c r="K32" s="4">
        <v>98.77</v>
      </c>
      <c r="L32" s="4">
        <v>5.25</v>
      </c>
      <c r="M32" s="4">
        <v>3.33</v>
      </c>
      <c r="N32" s="4">
        <v>2459525</v>
      </c>
      <c r="O32" s="4">
        <v>8220.8870913831142</v>
      </c>
      <c r="P32" s="4"/>
      <c r="Q32" s="4"/>
      <c r="R32" s="4">
        <v>299180</v>
      </c>
      <c r="S32" s="4"/>
      <c r="T32" s="4">
        <v>72806.269064419306</v>
      </c>
      <c r="U32" s="4" t="e">
        <v>#REF!</v>
      </c>
      <c r="V32" s="4"/>
      <c r="W32" s="4">
        <v>3650650</v>
      </c>
      <c r="X32" s="4">
        <v>12202.185974998329</v>
      </c>
      <c r="Y32" s="4">
        <v>14664.2</v>
      </c>
      <c r="Z32" s="4">
        <v>47512.008000000009</v>
      </c>
      <c r="AA32" s="4" t="e">
        <v>#REF!</v>
      </c>
      <c r="AB32" s="4">
        <v>533.64831058504683</v>
      </c>
      <c r="AC32" s="4">
        <v>1.1274999999999999</v>
      </c>
      <c r="AD32" s="4">
        <v>1.3125</v>
      </c>
      <c r="AE32" s="4">
        <v>0.45</v>
      </c>
      <c r="AF32" s="4">
        <v>0.83250000000000002</v>
      </c>
      <c r="AG32" s="4">
        <v>120.29216962757799</v>
      </c>
      <c r="AH32" s="4">
        <v>89.032434016162938</v>
      </c>
      <c r="AI32" s="4">
        <v>207.62031810720643</v>
      </c>
      <c r="AJ32" s="4">
        <v>63.303910483129364</v>
      </c>
      <c r="AK32" s="4">
        <v>123.30400184500924</v>
      </c>
      <c r="AL32" s="4">
        <v>92.367704607110483</v>
      </c>
      <c r="AM32" s="4">
        <v>229.08181160216159</v>
      </c>
      <c r="AN32" s="4">
        <v>73.102102456473546</v>
      </c>
      <c r="AO32" s="4">
        <v>115.30249110320287</v>
      </c>
      <c r="AP32" s="4">
        <v>3.3211219584341096</v>
      </c>
      <c r="AQ32" s="4">
        <v>1.1818939353858047</v>
      </c>
      <c r="AR32" s="4">
        <v>118.18939353858043</v>
      </c>
      <c r="AS32" s="4">
        <v>1.0307392136388676</v>
      </c>
      <c r="AT32" s="4">
        <v>1.571289367818536</v>
      </c>
      <c r="AU32" s="4">
        <v>103.07392136388675</v>
      </c>
      <c r="AV32" s="4">
        <v>1.5712893678185371</v>
      </c>
      <c r="AW32" s="4">
        <v>-1.056728409247587</v>
      </c>
      <c r="AX32" s="4">
        <v>-4.2269136369903482</v>
      </c>
      <c r="AY32" s="4">
        <v>96.917557086090454</v>
      </c>
      <c r="AZ32" s="4">
        <v>98.024924461892169</v>
      </c>
      <c r="BA32" s="4">
        <v>4.4890007304925934</v>
      </c>
      <c r="BB32" s="4">
        <v>0.44899052728517574</v>
      </c>
      <c r="BC32" s="4">
        <v>1.795962109140703</v>
      </c>
      <c r="BD32" s="4">
        <v>4.5257774003131876</v>
      </c>
      <c r="BE32" s="4">
        <v>0.82905383177340752</v>
      </c>
      <c r="BF32" s="4">
        <v>3.3162153270936301</v>
      </c>
      <c r="BG32" s="4">
        <v>4.7475590324466754</v>
      </c>
      <c r="BH32" s="4">
        <v>1.20030266512716</v>
      </c>
      <c r="BI32" s="4">
        <v>0.16711818178150598</v>
      </c>
      <c r="BJ32" s="4">
        <v>4.7722883677695966</v>
      </c>
      <c r="BK32" s="4">
        <v>3.0276227974680558E-2</v>
      </c>
      <c r="BL32" s="4">
        <v>1.559072425922021</v>
      </c>
      <c r="BM32" s="4">
        <v>4.6354464139627716</v>
      </c>
      <c r="BN32" s="4">
        <v>1.5590724259220146</v>
      </c>
      <c r="BO32" s="4" t="e">
        <v>#REF!</v>
      </c>
      <c r="BP32" s="4" t="e">
        <v>#REF!</v>
      </c>
      <c r="BQ32" s="4">
        <v>4.5738606901631673</v>
      </c>
      <c r="BR32" s="4">
        <v>10.716630410336069</v>
      </c>
      <c r="BS32" s="4">
        <v>11.195557343999464</v>
      </c>
      <c r="BT32" s="4">
        <v>4.5927939149200361</v>
      </c>
      <c r="BU32" s="4">
        <v>15.110415791895704</v>
      </c>
      <c r="BV32" s="4">
        <v>4.5852217775776616</v>
      </c>
      <c r="BW32" s="4" t="e">
        <v>#REF!</v>
      </c>
      <c r="BX32" s="4">
        <v>9.4093703929493895</v>
      </c>
      <c r="BY32" s="4">
        <v>10.716630410336069</v>
      </c>
      <c r="BZ32" s="4">
        <v>9.0144334008871727</v>
      </c>
      <c r="CA32" s="4" t="e">
        <v>#REF!</v>
      </c>
      <c r="CB32" s="4">
        <v>6.2797370275816036</v>
      </c>
    </row>
    <row r="33" spans="1:80">
      <c r="A33" s="4" t="s">
        <v>33</v>
      </c>
      <c r="B33" s="4">
        <v>3.19</v>
      </c>
      <c r="C33" s="4">
        <v>92.785721696698303</v>
      </c>
      <c r="D33" s="4">
        <v>92.769491799953101</v>
      </c>
      <c r="E33" s="4"/>
      <c r="F33" s="16"/>
      <c r="G33" s="4">
        <v>4.51</v>
      </c>
      <c r="H33" s="4">
        <v>1.51</v>
      </c>
      <c r="I33" s="4">
        <v>1980995.9087499999</v>
      </c>
      <c r="J33" s="4">
        <v>45031.080696630001</v>
      </c>
      <c r="K33" s="4">
        <v>99.54</v>
      </c>
      <c r="L33" s="4">
        <v>5.24</v>
      </c>
      <c r="M33" s="4">
        <v>1.93</v>
      </c>
      <c r="N33" s="4">
        <v>2484600</v>
      </c>
      <c r="O33" s="4">
        <v>8283.4910283851095</v>
      </c>
      <c r="P33" s="4"/>
      <c r="Q33" s="4"/>
      <c r="R33" s="4">
        <v>299946</v>
      </c>
      <c r="S33" s="4"/>
      <c r="T33" s="4">
        <v>76296.862183394507</v>
      </c>
      <c r="U33" s="4" t="e">
        <v>#REF!</v>
      </c>
      <c r="V33" s="4"/>
      <c r="W33" s="4">
        <v>3679225</v>
      </c>
      <c r="X33" s="4">
        <v>12266.291265761171</v>
      </c>
      <c r="Y33" s="4">
        <v>16792</v>
      </c>
      <c r="Z33" s="4">
        <v>53566.479999999996</v>
      </c>
      <c r="AA33" s="4" t="e">
        <v>#REF!</v>
      </c>
      <c r="AB33" s="4">
        <v>599.38861171986298</v>
      </c>
      <c r="AC33" s="4">
        <v>1.1274999999999999</v>
      </c>
      <c r="AD33" s="4">
        <v>1.31</v>
      </c>
      <c r="AE33" s="4">
        <v>0.3775</v>
      </c>
      <c r="AF33" s="4">
        <v>0.48249999999999998</v>
      </c>
      <c r="AG33" s="4">
        <v>120.74627256792211</v>
      </c>
      <c r="AH33" s="4">
        <v>89.368531454573969</v>
      </c>
      <c r="AI33" s="4">
        <v>210.75538491062522</v>
      </c>
      <c r="AJ33" s="4">
        <v>64.259799531424619</v>
      </c>
      <c r="AK33" s="4">
        <v>123.89894365391142</v>
      </c>
      <c r="AL33" s="4">
        <v>92.813378781839788</v>
      </c>
      <c r="AM33" s="4">
        <v>233.50309056608333</v>
      </c>
      <c r="AN33" s="4">
        <v>74.512973033883497</v>
      </c>
      <c r="AO33" s="4">
        <v>113.52313167259788</v>
      </c>
      <c r="AP33" s="4">
        <v>3.2732905277357416</v>
      </c>
      <c r="AQ33" s="4">
        <v>1.1648720739273104</v>
      </c>
      <c r="AR33" s="4">
        <v>116.48720739273104</v>
      </c>
      <c r="AS33" s="4">
        <v>0.99982508195821063</v>
      </c>
      <c r="AT33" s="4">
        <v>-2.9992195185355666</v>
      </c>
      <c r="AU33" s="4">
        <v>99.982508195821069</v>
      </c>
      <c r="AV33" s="4">
        <v>-2.999219518535559</v>
      </c>
      <c r="AW33" s="4">
        <v>1.3805480962715055</v>
      </c>
      <c r="AX33" s="4">
        <v>5.5221923850860222</v>
      </c>
      <c r="AY33" s="4">
        <v>97.745057821555463</v>
      </c>
      <c r="AZ33" s="4">
        <v>99.024294251132758</v>
      </c>
      <c r="BA33" s="4">
        <v>4.4927686230615125</v>
      </c>
      <c r="BB33" s="4">
        <v>0.37678925689190734</v>
      </c>
      <c r="BC33" s="4">
        <v>1.5071570275676294</v>
      </c>
      <c r="BD33" s="4">
        <v>4.5305907973087169</v>
      </c>
      <c r="BE33" s="4">
        <v>0.48133969955292955</v>
      </c>
      <c r="BF33" s="4">
        <v>1.9253587982117182</v>
      </c>
      <c r="BG33" s="4">
        <v>4.7320066194391908</v>
      </c>
      <c r="BH33" s="4">
        <v>1.1857957565462851</v>
      </c>
      <c r="BI33" s="4">
        <v>0.152611273200631</v>
      </c>
      <c r="BJ33" s="4">
        <v>4.7577814591887222</v>
      </c>
      <c r="BK33" s="4">
        <v>-1.7493334173422897E-4</v>
      </c>
      <c r="BL33" s="4">
        <v>-3.0451161316414788</v>
      </c>
      <c r="BM33" s="4">
        <v>4.6049952526463569</v>
      </c>
      <c r="BN33" s="4">
        <v>-3.0451161316414677</v>
      </c>
      <c r="BO33" s="4" t="e">
        <v>#REF!</v>
      </c>
      <c r="BP33" s="4" t="e">
        <v>#REF!</v>
      </c>
      <c r="BQ33" s="4">
        <v>4.5823626382170302</v>
      </c>
      <c r="BR33" s="4">
        <v>10.715108212488648</v>
      </c>
      <c r="BS33" s="4">
        <v>11.242387091700751</v>
      </c>
      <c r="BT33" s="4">
        <v>4.6005595734304086</v>
      </c>
      <c r="BU33" s="4">
        <v>15.11821269014019</v>
      </c>
      <c r="BV33" s="4">
        <v>4.595365216505888</v>
      </c>
      <c r="BW33" s="4" t="e">
        <v>#REF!</v>
      </c>
      <c r="BX33" s="4">
        <v>9.4146102316859341</v>
      </c>
      <c r="BY33" s="4">
        <v>10.715108212488648</v>
      </c>
      <c r="BZ33" s="4">
        <v>9.0220197803074562</v>
      </c>
      <c r="CA33" s="4" t="e">
        <v>#REF!</v>
      </c>
      <c r="CB33" s="4">
        <v>6.3959101552357094</v>
      </c>
    </row>
    <row r="34" spans="1:80">
      <c r="A34" s="4" t="s">
        <v>34</v>
      </c>
      <c r="B34" s="4">
        <v>3.18</v>
      </c>
      <c r="C34" s="4">
        <v>93.305269792382603</v>
      </c>
      <c r="D34" s="4">
        <v>94.050219252918097</v>
      </c>
      <c r="E34" s="4"/>
      <c r="F34" s="16"/>
      <c r="G34" s="4">
        <v>4.51</v>
      </c>
      <c r="H34" s="4">
        <v>0.41</v>
      </c>
      <c r="I34" s="4">
        <v>1987379.6575</v>
      </c>
      <c r="J34" s="4">
        <v>46181</v>
      </c>
      <c r="K34" s="4">
        <v>99.6</v>
      </c>
      <c r="L34" s="4">
        <v>5.25</v>
      </c>
      <c r="M34" s="4">
        <v>2.42</v>
      </c>
      <c r="N34" s="4">
        <v>2497675</v>
      </c>
      <c r="O34" s="4">
        <v>8308.7166385570617</v>
      </c>
      <c r="P34" s="4"/>
      <c r="Q34" s="4"/>
      <c r="R34" s="4">
        <v>300609</v>
      </c>
      <c r="S34" s="4"/>
      <c r="T34" s="4">
        <v>73353.8223477219</v>
      </c>
      <c r="U34" s="4" t="e">
        <v>#REF!</v>
      </c>
      <c r="V34" s="4"/>
      <c r="W34" s="4">
        <v>3681500</v>
      </c>
      <c r="X34" s="4">
        <v>12246.805651194742</v>
      </c>
      <c r="Y34" s="4">
        <v>17864.3</v>
      </c>
      <c r="Z34" s="4">
        <v>56808.474000000002</v>
      </c>
      <c r="AA34" s="4" t="e">
        <v>#REF!</v>
      </c>
      <c r="AB34" s="4">
        <v>635.01440623185476</v>
      </c>
      <c r="AC34" s="4">
        <v>1.1274999999999999</v>
      </c>
      <c r="AD34" s="4">
        <v>1.3125</v>
      </c>
      <c r="AE34" s="4">
        <v>0.10249999999999999</v>
      </c>
      <c r="AF34" s="4">
        <v>0.60499999999999998</v>
      </c>
      <c r="AG34" s="4">
        <v>120.87003749730424</v>
      </c>
      <c r="AH34" s="4">
        <v>89.460134199314908</v>
      </c>
      <c r="AI34" s="4">
        <v>211.61948198875879</v>
      </c>
      <c r="AJ34" s="4">
        <v>64.523264709503465</v>
      </c>
      <c r="AK34" s="4">
        <v>124.6485322630176</v>
      </c>
      <c r="AL34" s="4">
        <v>93.374899723469937</v>
      </c>
      <c r="AM34" s="4">
        <v>239.15386535778254</v>
      </c>
      <c r="AN34" s="4">
        <v>76.316186981303474</v>
      </c>
      <c r="AO34" s="4">
        <v>113.16725978647688</v>
      </c>
      <c r="AP34" s="4">
        <v>3.2794093623511658</v>
      </c>
      <c r="AQ34" s="4">
        <v>1.1670495951427637</v>
      </c>
      <c r="AR34" s="4">
        <v>116.70495951427635</v>
      </c>
      <c r="AS34" s="4">
        <v>1.0079840019989559</v>
      </c>
      <c r="AT34" s="4">
        <v>0.81603474327385106</v>
      </c>
      <c r="AU34" s="4">
        <v>100.79840019989558</v>
      </c>
      <c r="AV34" s="4">
        <v>0.81603474327383851</v>
      </c>
      <c r="AW34" s="4">
        <v>4.7581806755081724</v>
      </c>
      <c r="AX34" s="4">
        <v>19.032722702032689</v>
      </c>
      <c r="AY34" s="4">
        <v>98.06004074904709</v>
      </c>
      <c r="AZ34" s="4">
        <v>99.545401329669971</v>
      </c>
      <c r="BA34" s="4">
        <v>4.4937930981077008</v>
      </c>
      <c r="BB34" s="4">
        <v>0.10244750461883001</v>
      </c>
      <c r="BC34" s="4">
        <v>0.40979001847532004</v>
      </c>
      <c r="BD34" s="4">
        <v>4.5366225695404365</v>
      </c>
      <c r="BE34" s="4">
        <v>0.60317722317195788</v>
      </c>
      <c r="BF34" s="4">
        <v>2.4127088926878315</v>
      </c>
      <c r="BG34" s="4">
        <v>4.7288668994345224</v>
      </c>
      <c r="BH34" s="4">
        <v>1.1876633337271485</v>
      </c>
      <c r="BI34" s="4">
        <v>0.15447885038149425</v>
      </c>
      <c r="BJ34" s="4">
        <v>4.7596490363695851</v>
      </c>
      <c r="BK34" s="4">
        <v>7.9522984904488361E-3</v>
      </c>
      <c r="BL34" s="4">
        <v>0.81272318321830639</v>
      </c>
      <c r="BM34" s="4">
        <v>4.6131224844785406</v>
      </c>
      <c r="BN34" s="4">
        <v>0.81272318321836678</v>
      </c>
      <c r="BO34" s="4" t="e">
        <v>#REF!</v>
      </c>
      <c r="BP34" s="4" t="e">
        <v>#REF!</v>
      </c>
      <c r="BQ34" s="4">
        <v>4.5855799517751841</v>
      </c>
      <c r="BR34" s="4">
        <v>10.740323737069875</v>
      </c>
      <c r="BS34" s="4">
        <v>11.203049893293446</v>
      </c>
      <c r="BT34" s="4">
        <v>4.6011621645905523</v>
      </c>
      <c r="BU34" s="4">
        <v>15.118830835790909</v>
      </c>
      <c r="BV34" s="4">
        <v>4.6006138348642978</v>
      </c>
      <c r="BW34" s="4" t="e">
        <v>#REF!</v>
      </c>
      <c r="BX34" s="4">
        <v>9.4130204188004711</v>
      </c>
      <c r="BY34" s="4">
        <v>10.740323737069875</v>
      </c>
      <c r="BZ34" s="4">
        <v>9.0250604401296854</v>
      </c>
      <c r="CA34" s="4" t="e">
        <v>#REF!</v>
      </c>
      <c r="CB34" s="4">
        <v>6.4536476856146452</v>
      </c>
    </row>
    <row r="35" spans="1:80">
      <c r="A35" s="4" t="s">
        <v>35</v>
      </c>
      <c r="B35" s="4">
        <v>3.16</v>
      </c>
      <c r="C35" s="4">
        <v>100.69227304027601</v>
      </c>
      <c r="D35" s="4">
        <v>98.525298610683507</v>
      </c>
      <c r="E35" s="4"/>
      <c r="F35" s="16"/>
      <c r="G35" s="4">
        <v>4.5199999999999996</v>
      </c>
      <c r="H35" s="4">
        <v>0.8</v>
      </c>
      <c r="I35" s="4">
        <v>2011054.2350000001</v>
      </c>
      <c r="J35" s="4">
        <v>47902</v>
      </c>
      <c r="K35" s="4">
        <v>100.37</v>
      </c>
      <c r="L35" s="4">
        <v>5.25</v>
      </c>
      <c r="M35" s="4">
        <v>2.65</v>
      </c>
      <c r="N35" s="4">
        <v>2506150</v>
      </c>
      <c r="O35" s="4">
        <v>8318.2313033549744</v>
      </c>
      <c r="P35" s="4"/>
      <c r="Q35" s="4"/>
      <c r="R35" s="4">
        <v>301284</v>
      </c>
      <c r="S35" s="4"/>
      <c r="T35" s="4">
        <v>80625.630687436598</v>
      </c>
      <c r="U35" s="4" t="e">
        <v>#REF!</v>
      </c>
      <c r="V35" s="4"/>
      <c r="W35" s="4">
        <v>3709675</v>
      </c>
      <c r="X35" s="4">
        <v>12312.884189004395</v>
      </c>
      <c r="Y35" s="4">
        <v>21065.1</v>
      </c>
      <c r="Z35" s="4">
        <v>66565.716</v>
      </c>
      <c r="AA35" s="4" t="e">
        <v>#REF!</v>
      </c>
      <c r="AB35" s="4">
        <v>742.59725735924451</v>
      </c>
      <c r="AC35" s="4">
        <v>1.1299999999999999</v>
      </c>
      <c r="AD35" s="4">
        <v>1.3125</v>
      </c>
      <c r="AE35" s="4">
        <v>0.2</v>
      </c>
      <c r="AF35" s="4">
        <v>0.66249999999999998</v>
      </c>
      <c r="AG35" s="4">
        <v>121.11177757229885</v>
      </c>
      <c r="AH35" s="4">
        <v>89.639054467713535</v>
      </c>
      <c r="AI35" s="4">
        <v>213.31243784466886</v>
      </c>
      <c r="AJ35" s="4">
        <v>65.039450827179493</v>
      </c>
      <c r="AK35" s="4">
        <v>125.4743287892601</v>
      </c>
      <c r="AL35" s="4">
        <v>93.993508434137937</v>
      </c>
      <c r="AM35" s="4">
        <v>245.49144278976377</v>
      </c>
      <c r="AN35" s="4">
        <v>78.338565936308015</v>
      </c>
      <c r="AO35" s="4">
        <v>112.45551601423489</v>
      </c>
      <c r="AP35" s="4">
        <v>3.2738259393259099</v>
      </c>
      <c r="AQ35" s="4">
        <v>1.1650626118597545</v>
      </c>
      <c r="AR35" s="4">
        <v>116.50626118597545</v>
      </c>
      <c r="AS35" s="4">
        <v>0.97847923813651794</v>
      </c>
      <c r="AT35" s="4">
        <v>-2.9271063631889374</v>
      </c>
      <c r="AU35" s="4">
        <v>97.847923813651789</v>
      </c>
      <c r="AV35" s="4">
        <v>-2.9271063631889356</v>
      </c>
      <c r="AW35" s="4">
        <v>6.6875754724827763</v>
      </c>
      <c r="AX35" s="4">
        <v>26.750301889931105</v>
      </c>
      <c r="AY35" s="4">
        <v>99.228176905420369</v>
      </c>
      <c r="AZ35" s="4">
        <v>99.883174369104239</v>
      </c>
      <c r="BA35" s="4">
        <v>4.4957911007703739</v>
      </c>
      <c r="BB35" s="4">
        <v>0.19980026626731373</v>
      </c>
      <c r="BC35" s="4">
        <v>0.79920106506925492</v>
      </c>
      <c r="BD35" s="4">
        <v>4.5432257206740081</v>
      </c>
      <c r="BE35" s="4">
        <v>0.6603151133571572</v>
      </c>
      <c r="BF35" s="4">
        <v>2.6412604534286288</v>
      </c>
      <c r="BG35" s="4">
        <v>4.7225577302412578</v>
      </c>
      <c r="BH35" s="4">
        <v>1.1859593130047827</v>
      </c>
      <c r="BI35" s="4">
        <v>0.15277482965912842</v>
      </c>
      <c r="BJ35" s="4">
        <v>4.7579450156472198</v>
      </c>
      <c r="BK35" s="4">
        <v>-2.1755710422703446E-2</v>
      </c>
      <c r="BL35" s="4">
        <v>-2.9708008913152284</v>
      </c>
      <c r="BM35" s="4">
        <v>4.5834144755653883</v>
      </c>
      <c r="BN35" s="4">
        <v>-2.9708008913152284</v>
      </c>
      <c r="BO35" s="4" t="e">
        <v>#REF!</v>
      </c>
      <c r="BP35" s="4" t="e">
        <v>#REF!</v>
      </c>
      <c r="BQ35" s="4">
        <v>4.5974220153439962</v>
      </c>
      <c r="BR35" s="4">
        <v>10.776912536180792</v>
      </c>
      <c r="BS35" s="4">
        <v>11.297571876547313</v>
      </c>
      <c r="BT35" s="4">
        <v>4.608863357825709</v>
      </c>
      <c r="BU35" s="4">
        <v>15.126454829668253</v>
      </c>
      <c r="BV35" s="4">
        <v>4.6040012467357787</v>
      </c>
      <c r="BW35" s="4" t="e">
        <v>#REF!</v>
      </c>
      <c r="BX35" s="4">
        <v>9.4184014881614058</v>
      </c>
      <c r="BY35" s="4">
        <v>10.776912536180792</v>
      </c>
      <c r="BZ35" s="4">
        <v>9.0262049274847573</v>
      </c>
      <c r="CA35" s="4" t="e">
        <v>#REF!</v>
      </c>
      <c r="CB35" s="4">
        <v>6.6101538484413096</v>
      </c>
    </row>
    <row r="36" spans="1:80">
      <c r="A36" s="4" t="s">
        <v>36</v>
      </c>
      <c r="B36" s="4">
        <v>3.08</v>
      </c>
      <c r="C36" s="4">
        <v>102.16582939195099</v>
      </c>
      <c r="D36" s="4">
        <v>105.114252314762</v>
      </c>
      <c r="E36" s="4"/>
      <c r="F36" s="16"/>
      <c r="G36" s="4">
        <v>4.97</v>
      </c>
      <c r="H36" s="4">
        <v>2.4</v>
      </c>
      <c r="I36" s="4">
        <v>2018928.79</v>
      </c>
      <c r="J36" s="4">
        <v>48878</v>
      </c>
      <c r="K36" s="4">
        <v>101.04</v>
      </c>
      <c r="L36" s="4">
        <v>5.07</v>
      </c>
      <c r="M36" s="4">
        <v>2.36</v>
      </c>
      <c r="N36" s="4">
        <v>2517300</v>
      </c>
      <c r="O36" s="4">
        <v>8333.7195675060084</v>
      </c>
      <c r="P36" s="4"/>
      <c r="Q36" s="4"/>
      <c r="R36" s="4">
        <v>302062</v>
      </c>
      <c r="S36" s="4"/>
      <c r="T36" s="4">
        <v>80689.081253260199</v>
      </c>
      <c r="U36" s="4" t="e">
        <v>#REF!</v>
      </c>
      <c r="V36" s="4"/>
      <c r="W36" s="4">
        <v>3734625</v>
      </c>
      <c r="X36" s="4">
        <v>12363.769689666358</v>
      </c>
      <c r="Y36" s="4">
        <v>23929.9</v>
      </c>
      <c r="Z36" s="4">
        <v>73704.092000000004</v>
      </c>
      <c r="AA36" s="4" t="e">
        <v>#REF!</v>
      </c>
      <c r="AB36" s="4">
        <v>817.32795381691096</v>
      </c>
      <c r="AC36" s="4">
        <v>1.2424999999999999</v>
      </c>
      <c r="AD36" s="4">
        <v>1.2675000000000001</v>
      </c>
      <c r="AE36" s="4">
        <v>0.6</v>
      </c>
      <c r="AF36" s="4">
        <v>0.59</v>
      </c>
      <c r="AG36" s="4">
        <v>121.83844823773263</v>
      </c>
      <c r="AH36" s="4">
        <v>90.176888794519812</v>
      </c>
      <c r="AI36" s="4">
        <v>218.43193635294091</v>
      </c>
      <c r="AJ36" s="4">
        <v>66.600397647031798</v>
      </c>
      <c r="AK36" s="4">
        <v>126.21462732911674</v>
      </c>
      <c r="AL36" s="4">
        <v>94.548070133899358</v>
      </c>
      <c r="AM36" s="4">
        <v>251.2850408396022</v>
      </c>
      <c r="AN36" s="4">
        <v>80.187356092404883</v>
      </c>
      <c r="AO36" s="4">
        <v>109.60854092526692</v>
      </c>
      <c r="AP36" s="4">
        <v>3.1906270786965654</v>
      </c>
      <c r="AQ36" s="4">
        <v>1.1354544764044718</v>
      </c>
      <c r="AR36" s="4">
        <v>113.54544764044718</v>
      </c>
      <c r="AS36" s="4">
        <v>1.0288591884425429</v>
      </c>
      <c r="AT36" s="4">
        <v>5.1488011541227916</v>
      </c>
      <c r="AU36" s="4">
        <v>102.88591884425429</v>
      </c>
      <c r="AV36" s="4">
        <v>5.1488011541228005</v>
      </c>
      <c r="AW36" s="4">
        <v>2.2463906494347041</v>
      </c>
      <c r="AX36" s="4">
        <v>8.9855625977388165</v>
      </c>
      <c r="AY36" s="4">
        <v>99.61671825999575</v>
      </c>
      <c r="AZ36" s="4">
        <v>100.32756013779944</v>
      </c>
      <c r="BA36" s="4">
        <v>4.5017731724479209</v>
      </c>
      <c r="BB36" s="4">
        <v>0.59820716775469407</v>
      </c>
      <c r="BC36" s="4">
        <v>2.3928286710187763</v>
      </c>
      <c r="BD36" s="4">
        <v>4.5491083838321638</v>
      </c>
      <c r="BE36" s="4">
        <v>0.58826631581556654</v>
      </c>
      <c r="BF36" s="4">
        <v>2.3530652632622662</v>
      </c>
      <c r="BG36" s="4">
        <v>4.6969152996279204</v>
      </c>
      <c r="BH36" s="4">
        <v>1.1602174738720532</v>
      </c>
      <c r="BI36" s="4">
        <v>0.12703299052639896</v>
      </c>
      <c r="BJ36" s="4">
        <v>4.7322031765144903</v>
      </c>
      <c r="BK36" s="4">
        <v>2.8450604380696128E-2</v>
      </c>
      <c r="BL36" s="4">
        <v>5.020631480339957</v>
      </c>
      <c r="BM36" s="4">
        <v>4.6336207903687878</v>
      </c>
      <c r="BN36" s="4">
        <v>5.0206314803399543</v>
      </c>
      <c r="BO36" s="4" t="e">
        <v>#REF!</v>
      </c>
      <c r="BP36" s="4" t="e">
        <v>#REF!</v>
      </c>
      <c r="BQ36" s="4">
        <v>4.6013300045206647</v>
      </c>
      <c r="BR36" s="4">
        <v>10.797082676478094</v>
      </c>
      <c r="BS36" s="4">
        <v>11.298358544648844</v>
      </c>
      <c r="BT36" s="4">
        <v>4.6155164780422355</v>
      </c>
      <c r="BU36" s="4">
        <v>15.133157969902051</v>
      </c>
      <c r="BV36" s="4">
        <v>4.6084404342704453</v>
      </c>
      <c r="BW36" s="4" t="e">
        <v>#REF!</v>
      </c>
      <c r="BX36" s="4">
        <v>9.4225256755846889</v>
      </c>
      <c r="BY36" s="4">
        <v>10.797082676478094</v>
      </c>
      <c r="BZ36" s="4">
        <v>9.0280651622089092</v>
      </c>
      <c r="CA36" s="4" t="e">
        <v>#REF!</v>
      </c>
      <c r="CB36" s="4">
        <v>6.7060404265762559</v>
      </c>
    </row>
    <row r="37" spans="1:80">
      <c r="A37" s="4" t="s">
        <v>37</v>
      </c>
      <c r="B37" s="4">
        <v>2.99</v>
      </c>
      <c r="C37" s="4">
        <v>103.203808943231</v>
      </c>
      <c r="D37" s="4">
        <v>107.475529049984</v>
      </c>
      <c r="E37" s="4"/>
      <c r="F37" s="16"/>
      <c r="G37" s="4">
        <v>4.99</v>
      </c>
      <c r="H37" s="4">
        <v>3.5</v>
      </c>
      <c r="I37" s="4">
        <v>2032244.09075</v>
      </c>
      <c r="J37" s="4">
        <v>49355</v>
      </c>
      <c r="K37" s="4">
        <v>101.4</v>
      </c>
      <c r="L37" s="4">
        <v>4.49</v>
      </c>
      <c r="M37" s="4">
        <v>3.97</v>
      </c>
      <c r="N37" s="4">
        <v>2520450</v>
      </c>
      <c r="O37" s="4">
        <v>8323.0139781857088</v>
      </c>
      <c r="P37" s="4"/>
      <c r="Q37" s="4"/>
      <c r="R37" s="4">
        <v>302829</v>
      </c>
      <c r="S37" s="4"/>
      <c r="T37" s="4">
        <v>85024.4647115814</v>
      </c>
      <c r="U37" s="4" t="e">
        <v>#REF!</v>
      </c>
      <c r="V37" s="4"/>
      <c r="W37" s="4">
        <v>3747950</v>
      </c>
      <c r="X37" s="4">
        <v>12376.45668017264</v>
      </c>
      <c r="Y37" s="4">
        <v>26918.1</v>
      </c>
      <c r="Z37" s="4">
        <v>80485.119000000006</v>
      </c>
      <c r="AA37" s="4" t="e">
        <v>#REF!</v>
      </c>
      <c r="AB37" s="4">
        <v>884.78305213471765</v>
      </c>
      <c r="AC37" s="4">
        <v>1.2475000000000001</v>
      </c>
      <c r="AD37" s="4">
        <v>1.1225000000000001</v>
      </c>
      <c r="AE37" s="4">
        <v>0.875</v>
      </c>
      <c r="AF37" s="4">
        <v>0.99250000000000005</v>
      </c>
      <c r="AG37" s="4">
        <v>122.9045346598128</v>
      </c>
      <c r="AH37" s="4">
        <v>90.965936571471858</v>
      </c>
      <c r="AI37" s="4">
        <v>226.07705412529381</v>
      </c>
      <c r="AJ37" s="4">
        <v>68.931411564677902</v>
      </c>
      <c r="AK37" s="4">
        <v>127.46730750535822</v>
      </c>
      <c r="AL37" s="4">
        <v>95.486459729978307</v>
      </c>
      <c r="AM37" s="4">
        <v>261.26105696093441</v>
      </c>
      <c r="AN37" s="4">
        <v>83.370794129273364</v>
      </c>
      <c r="AO37" s="4">
        <v>106.40569395017796</v>
      </c>
      <c r="AP37" s="4">
        <v>3.1010023388961394</v>
      </c>
      <c r="AQ37" s="4">
        <v>1.1035595512085907</v>
      </c>
      <c r="AR37" s="4">
        <v>110.35595512085908</v>
      </c>
      <c r="AS37" s="4">
        <v>1.0413911090151986</v>
      </c>
      <c r="AT37" s="4">
        <v>1.2180403998360736</v>
      </c>
      <c r="AU37" s="4">
        <v>104.13911090151986</v>
      </c>
      <c r="AV37" s="4">
        <v>1.2180403998360658</v>
      </c>
      <c r="AW37" s="4">
        <v>7.9047103498898874</v>
      </c>
      <c r="AX37" s="4">
        <v>31.61884139955955</v>
      </c>
      <c r="AY37" s="4">
        <v>100.27371347940608</v>
      </c>
      <c r="AZ37" s="4">
        <v>100.45310409935908</v>
      </c>
      <c r="BA37" s="4">
        <v>4.5104851130499428</v>
      </c>
      <c r="BB37" s="4">
        <v>0.87119406020219614</v>
      </c>
      <c r="BC37" s="4">
        <v>3.4847762408087846</v>
      </c>
      <c r="BD37" s="4">
        <v>4.5589844545023706</v>
      </c>
      <c r="BE37" s="4">
        <v>0.98760706702067935</v>
      </c>
      <c r="BF37" s="4">
        <v>3.9504282680827174</v>
      </c>
      <c r="BG37" s="4">
        <v>4.6672590900450324</v>
      </c>
      <c r="BH37" s="4">
        <v>1.13172539435735</v>
      </c>
      <c r="BI37" s="4">
        <v>9.8540911011695834E-2</v>
      </c>
      <c r="BJ37" s="4">
        <v>4.7037110969997871</v>
      </c>
      <c r="BK37" s="4">
        <v>4.0557424179199442E-2</v>
      </c>
      <c r="BL37" s="4">
        <v>1.2106819798503314</v>
      </c>
      <c r="BM37" s="4">
        <v>4.6457276101672909</v>
      </c>
      <c r="BN37" s="4">
        <v>1.2106819798503032</v>
      </c>
      <c r="BO37" s="4" t="e">
        <v>#REF!</v>
      </c>
      <c r="BP37" s="4" t="e">
        <v>#REF!</v>
      </c>
      <c r="BQ37" s="4">
        <v>4.607903581650163</v>
      </c>
      <c r="BR37" s="4">
        <v>10.806794356851988</v>
      </c>
      <c r="BS37" s="4">
        <v>11.350694314196437</v>
      </c>
      <c r="BT37" s="4">
        <v>4.619073091157083</v>
      </c>
      <c r="BU37" s="4">
        <v>15.136719581803225</v>
      </c>
      <c r="BV37" s="4">
        <v>4.609690992718372</v>
      </c>
      <c r="BW37" s="4" t="e">
        <v>#REF!</v>
      </c>
      <c r="BX37" s="4">
        <v>9.4235512920385354</v>
      </c>
      <c r="BY37" s="4">
        <v>10.806794356851988</v>
      </c>
      <c r="BZ37" s="4">
        <v>9.0267797252095061</v>
      </c>
      <c r="CA37" s="4" t="e">
        <v>#REF!</v>
      </c>
      <c r="CB37" s="4">
        <v>6.7853424761256678</v>
      </c>
    </row>
    <row r="38" spans="1:80">
      <c r="A38" s="4" t="s">
        <v>38</v>
      </c>
      <c r="B38" s="4">
        <v>2.74</v>
      </c>
      <c r="C38" s="4">
        <v>114.82805760260599</v>
      </c>
      <c r="D38" s="4">
        <v>115.971158318397</v>
      </c>
      <c r="E38" s="4"/>
      <c r="F38" s="16"/>
      <c r="G38" s="4">
        <v>5.21</v>
      </c>
      <c r="H38" s="4">
        <v>4.84</v>
      </c>
      <c r="I38" s="4">
        <v>2050636.8895</v>
      </c>
      <c r="J38" s="4">
        <v>50176</v>
      </c>
      <c r="K38" s="4">
        <v>100.71</v>
      </c>
      <c r="L38" s="4">
        <v>3.17</v>
      </c>
      <c r="M38" s="4">
        <v>4.09</v>
      </c>
      <c r="N38" s="4">
        <v>2515250</v>
      </c>
      <c r="O38" s="4">
        <v>8287.6432483014505</v>
      </c>
      <c r="P38" s="4"/>
      <c r="Q38" s="4"/>
      <c r="R38" s="4">
        <v>303494</v>
      </c>
      <c r="S38" s="4"/>
      <c r="T38" s="4">
        <v>80813.100588584406</v>
      </c>
      <c r="U38" s="4" t="e">
        <v>#REF!</v>
      </c>
      <c r="V38" s="4"/>
      <c r="W38" s="4">
        <v>3722375</v>
      </c>
      <c r="X38" s="4">
        <v>12265.069490665384</v>
      </c>
      <c r="Y38" s="4">
        <v>32708.2</v>
      </c>
      <c r="Z38" s="4">
        <v>89620.468000000008</v>
      </c>
      <c r="AA38" s="4" t="e">
        <v>#REF!</v>
      </c>
      <c r="AB38" s="4">
        <v>973.43058442923916</v>
      </c>
      <c r="AC38" s="4">
        <v>1.3025</v>
      </c>
      <c r="AD38" s="4">
        <v>0.79249999999999998</v>
      </c>
      <c r="AE38" s="4">
        <v>1.21</v>
      </c>
      <c r="AF38" s="4">
        <v>1.0225</v>
      </c>
      <c r="AG38" s="4">
        <v>124.39167952919654</v>
      </c>
      <c r="AH38" s="4">
        <v>92.06662440398668</v>
      </c>
      <c r="AI38" s="4">
        <v>237.01918354495803</v>
      </c>
      <c r="AJ38" s="4">
        <v>72.267691884408308</v>
      </c>
      <c r="AK38" s="4">
        <v>128.7706607246005</v>
      </c>
      <c r="AL38" s="4">
        <v>96.462808780717324</v>
      </c>
      <c r="AM38" s="4">
        <v>271.94663419063659</v>
      </c>
      <c r="AN38" s="4">
        <v>86.780659609160622</v>
      </c>
      <c r="AO38" s="4">
        <v>97.508896797153042</v>
      </c>
      <c r="AP38" s="4">
        <v>2.8364566803890665</v>
      </c>
      <c r="AQ38" s="4">
        <v>1.0094151887505576</v>
      </c>
      <c r="AR38" s="4">
        <v>100.94151887505576</v>
      </c>
      <c r="AS38" s="4">
        <v>1.0099548902912476</v>
      </c>
      <c r="AT38" s="4">
        <v>-3.0186755438769715</v>
      </c>
      <c r="AU38" s="4">
        <v>100.99548902912477</v>
      </c>
      <c r="AV38" s="4">
        <v>-3.0186755438769621</v>
      </c>
      <c r="AW38" s="4">
        <v>8.3416567692696564</v>
      </c>
      <c r="AX38" s="4">
        <v>33.366627077078626</v>
      </c>
      <c r="AY38" s="4">
        <v>101.18123942096815</v>
      </c>
      <c r="AZ38" s="4">
        <v>100.24585692472094</v>
      </c>
      <c r="BA38" s="4">
        <v>4.5225124932626608</v>
      </c>
      <c r="BB38" s="4">
        <v>1.2027380212717986</v>
      </c>
      <c r="BC38" s="4">
        <v>4.8109520850871945</v>
      </c>
      <c r="BD38" s="4">
        <v>4.5691575328227065</v>
      </c>
      <c r="BE38" s="4">
        <v>1.0173078320335982</v>
      </c>
      <c r="BF38" s="4">
        <v>4.0692313281343928</v>
      </c>
      <c r="BG38" s="4">
        <v>4.579943623042416</v>
      </c>
      <c r="BH38" s="4">
        <v>1.042555625462352</v>
      </c>
      <c r="BI38" s="4">
        <v>9.3711421166976679E-3</v>
      </c>
      <c r="BJ38" s="4">
        <v>4.6145413281047887</v>
      </c>
      <c r="BK38" s="4">
        <v>9.9056667777704752E-3</v>
      </c>
      <c r="BL38" s="4">
        <v>-3.0651757401428967</v>
      </c>
      <c r="BM38" s="4">
        <v>4.6150758527658615</v>
      </c>
      <c r="BN38" s="4">
        <v>-3.0651757401429336</v>
      </c>
      <c r="BO38" s="4" t="e">
        <v>#REF!</v>
      </c>
      <c r="BP38" s="4" t="e">
        <v>#REF!</v>
      </c>
      <c r="BQ38" s="4">
        <v>4.6169133584524138</v>
      </c>
      <c r="BR38" s="4">
        <v>10.823292103710079</v>
      </c>
      <c r="BS38" s="4">
        <v>11.299894367363898</v>
      </c>
      <c r="BT38" s="4">
        <v>4.6122450996600532</v>
      </c>
      <c r="BU38" s="4">
        <v>15.12987246339288</v>
      </c>
      <c r="BV38" s="4">
        <v>4.6076257378984717</v>
      </c>
      <c r="BW38" s="4" t="e">
        <v>#REF!</v>
      </c>
      <c r="BX38" s="4">
        <v>9.4145106224462403</v>
      </c>
      <c r="BY38" s="4">
        <v>10.823292103710079</v>
      </c>
      <c r="BZ38" s="4">
        <v>9.0225209192076559</v>
      </c>
      <c r="CA38" s="4" t="e">
        <v>#REF!</v>
      </c>
      <c r="CB38" s="4">
        <v>6.8808265171124878</v>
      </c>
    </row>
    <row r="39" spans="1:80">
      <c r="A39" s="4" t="s">
        <v>39</v>
      </c>
      <c r="B39" s="4">
        <v>2.96</v>
      </c>
      <c r="C39" s="4">
        <v>114.955723168747</v>
      </c>
      <c r="D39" s="4">
        <v>125.64507429666401</v>
      </c>
      <c r="E39" s="4"/>
      <c r="F39" s="16"/>
      <c r="G39" s="4">
        <v>5.68</v>
      </c>
      <c r="H39" s="4">
        <v>5.53</v>
      </c>
      <c r="I39" s="4">
        <v>2066827.45475</v>
      </c>
      <c r="J39" s="4">
        <v>53701</v>
      </c>
      <c r="K39" s="4">
        <v>101.21</v>
      </c>
      <c r="L39" s="4">
        <v>2.08</v>
      </c>
      <c r="M39" s="4">
        <v>4.37</v>
      </c>
      <c r="N39" s="4">
        <v>2519475</v>
      </c>
      <c r="O39" s="4">
        <v>8283.3870331404523</v>
      </c>
      <c r="P39" s="4"/>
      <c r="Q39" s="4"/>
      <c r="R39" s="4">
        <v>304160</v>
      </c>
      <c r="S39" s="4"/>
      <c r="T39" s="4">
        <v>89146.442872664702</v>
      </c>
      <c r="U39" s="4" t="e">
        <v>#REF!</v>
      </c>
      <c r="V39" s="4"/>
      <c r="W39" s="4">
        <v>3740850</v>
      </c>
      <c r="X39" s="4">
        <v>12298.954497632823</v>
      </c>
      <c r="Y39" s="4">
        <v>34706.699999999997</v>
      </c>
      <c r="Z39" s="4">
        <v>102731.83199999999</v>
      </c>
      <c r="AA39" s="4" t="e">
        <v>#REF!</v>
      </c>
      <c r="AB39" s="4">
        <v>1100.6261229074855</v>
      </c>
      <c r="AC39" s="4">
        <v>1.42</v>
      </c>
      <c r="AD39" s="4">
        <v>0.52</v>
      </c>
      <c r="AE39" s="4">
        <v>1.3825000000000001</v>
      </c>
      <c r="AF39" s="4">
        <v>1.0925</v>
      </c>
      <c r="AG39" s="4">
        <v>126.11139449868767</v>
      </c>
      <c r="AH39" s="4">
        <v>93.339445486371801</v>
      </c>
      <c r="AI39" s="4">
        <v>250.12634439499419</v>
      </c>
      <c r="AJ39" s="4">
        <v>76.264095245616076</v>
      </c>
      <c r="AK39" s="4">
        <v>130.17748019301678</v>
      </c>
      <c r="AL39" s="4">
        <v>97.516664966646672</v>
      </c>
      <c r="AM39" s="4">
        <v>283.8307021047674</v>
      </c>
      <c r="AN39" s="4">
        <v>90.572974434080948</v>
      </c>
      <c r="AO39" s="4">
        <v>105.33807829181497</v>
      </c>
      <c r="AP39" s="4">
        <v>3.0554363695925937</v>
      </c>
      <c r="AQ39" s="4">
        <v>1.0873439037696064</v>
      </c>
      <c r="AR39" s="4">
        <v>108.73439037696065</v>
      </c>
      <c r="AS39" s="4">
        <v>1.0929866807259851</v>
      </c>
      <c r="AT39" s="4">
        <v>8.2213365401689451</v>
      </c>
      <c r="AU39" s="4">
        <v>109.29866807259852</v>
      </c>
      <c r="AV39" s="4">
        <v>8.2213365401689398</v>
      </c>
      <c r="AW39" s="4">
        <v>-4.0247856126838011</v>
      </c>
      <c r="AX39" s="4">
        <v>-16.099142450735204</v>
      </c>
      <c r="AY39" s="4">
        <v>101.98010413822216</v>
      </c>
      <c r="AZ39" s="4">
        <v>100.41424525411442</v>
      </c>
      <c r="BA39" s="4">
        <v>4.5362427997109203</v>
      </c>
      <c r="BB39" s="4">
        <v>1.3730306448259455</v>
      </c>
      <c r="BC39" s="4">
        <v>5.492122579303782</v>
      </c>
      <c r="BD39" s="4">
        <v>4.580023286133013</v>
      </c>
      <c r="BE39" s="4">
        <v>1.0865753310306481</v>
      </c>
      <c r="BF39" s="4">
        <v>4.3463013241225923</v>
      </c>
      <c r="BG39" s="4">
        <v>4.6571749709784065</v>
      </c>
      <c r="BH39" s="4">
        <v>1.1169224202603889</v>
      </c>
      <c r="BI39" s="4">
        <v>8.3737936914734704E-2</v>
      </c>
      <c r="BJ39" s="4">
        <v>4.6889081229028262</v>
      </c>
      <c r="BK39" s="4">
        <v>8.8914023142096205E-2</v>
      </c>
      <c r="BL39" s="4">
        <v>7.9008356364325723</v>
      </c>
      <c r="BM39" s="4">
        <v>4.694084209130188</v>
      </c>
      <c r="BN39" s="4">
        <v>7.900835636432646</v>
      </c>
      <c r="BO39" s="4" t="e">
        <v>#REF!</v>
      </c>
      <c r="BP39" s="4" t="e">
        <v>#REF!</v>
      </c>
      <c r="BQ39" s="4">
        <v>4.624777736789679</v>
      </c>
      <c r="BR39" s="4">
        <v>10.891186902297498</v>
      </c>
      <c r="BS39" s="4">
        <v>11.398035722020364</v>
      </c>
      <c r="BT39" s="4">
        <v>4.6171975662008098</v>
      </c>
      <c r="BU39" s="4">
        <v>15.134823416295454</v>
      </c>
      <c r="BV39" s="4">
        <v>4.6093040821940434</v>
      </c>
      <c r="BW39" s="4" t="e">
        <v>#REF!</v>
      </c>
      <c r="BX39" s="4">
        <v>9.4172695375553346</v>
      </c>
      <c r="BY39" s="4">
        <v>10.891186902297498</v>
      </c>
      <c r="BZ39" s="4">
        <v>9.0220072257097499</v>
      </c>
      <c r="CA39" s="4" t="e">
        <v>#REF!</v>
      </c>
      <c r="CB39" s="4">
        <v>7.0036344994952522</v>
      </c>
    </row>
    <row r="40" spans="1:80">
      <c r="A40" s="4" t="s">
        <v>40</v>
      </c>
      <c r="B40" s="4">
        <v>2.97</v>
      </c>
      <c r="C40" s="4">
        <v>101.699686408646</v>
      </c>
      <c r="D40" s="4">
        <v>120.588129423326</v>
      </c>
      <c r="E40" s="4"/>
      <c r="F40" s="16"/>
      <c r="G40" s="4">
        <v>6.43</v>
      </c>
      <c r="H40" s="4">
        <v>6.09</v>
      </c>
      <c r="I40" s="4">
        <v>2069944.9505</v>
      </c>
      <c r="J40" s="4">
        <v>53685</v>
      </c>
      <c r="K40" s="4">
        <v>100.72</v>
      </c>
      <c r="L40" s="4">
        <v>1.94</v>
      </c>
      <c r="M40" s="4">
        <v>5.3</v>
      </c>
      <c r="N40" s="4">
        <v>2501275</v>
      </c>
      <c r="O40" s="4">
        <v>8203.5375300916348</v>
      </c>
      <c r="P40" s="4"/>
      <c r="Q40" s="4"/>
      <c r="R40" s="4">
        <v>304902</v>
      </c>
      <c r="S40" s="4"/>
      <c r="T40" s="4">
        <v>88439.838446769994</v>
      </c>
      <c r="U40" s="4" t="e">
        <v>#REF!</v>
      </c>
      <c r="V40" s="4"/>
      <c r="W40" s="4">
        <v>3722900</v>
      </c>
      <c r="X40" s="4">
        <v>12210.152770398357</v>
      </c>
      <c r="Y40" s="4">
        <v>33848.400000000001</v>
      </c>
      <c r="Z40" s="4">
        <v>100529.74800000001</v>
      </c>
      <c r="AA40" s="4" t="e">
        <v>#REF!</v>
      </c>
      <c r="AB40" s="4">
        <v>1060.8819825715254</v>
      </c>
      <c r="AC40" s="4">
        <v>1.6074999999999999</v>
      </c>
      <c r="AD40" s="4">
        <v>0.48499999999999999</v>
      </c>
      <c r="AE40" s="4">
        <v>1.5225</v>
      </c>
      <c r="AF40" s="4">
        <v>1.325</v>
      </c>
      <c r="AG40" s="4">
        <v>128.03144047993021</v>
      </c>
      <c r="AH40" s="4">
        <v>94.760538543901816</v>
      </c>
      <c r="AI40" s="4">
        <v>265.35903876864933</v>
      </c>
      <c r="AJ40" s="4">
        <v>80.908578646074105</v>
      </c>
      <c r="AK40" s="4">
        <v>131.90233180557425</v>
      </c>
      <c r="AL40" s="4">
        <v>98.808760777454737</v>
      </c>
      <c r="AM40" s="4">
        <v>298.87372931632007</v>
      </c>
      <c r="AN40" s="4">
        <v>95.373342079087237</v>
      </c>
      <c r="AO40" s="4">
        <v>105.69395017793597</v>
      </c>
      <c r="AP40" s="4">
        <v>3.0597947191257679</v>
      </c>
      <c r="AQ40" s="4">
        <v>1.0888949178383518</v>
      </c>
      <c r="AR40" s="4">
        <v>108.88949178383518</v>
      </c>
      <c r="AS40" s="4">
        <v>1.1857276426476198</v>
      </c>
      <c r="AT40" s="4">
        <v>8.4850953407807399</v>
      </c>
      <c r="AU40" s="4">
        <v>118.57276426476197</v>
      </c>
      <c r="AV40" s="4">
        <v>8.4850953407807328</v>
      </c>
      <c r="AW40" s="4">
        <v>-17.277998107833259</v>
      </c>
      <c r="AX40" s="4">
        <v>-69.111992431333036</v>
      </c>
      <c r="AY40" s="4">
        <v>102.13392565849702</v>
      </c>
      <c r="AZ40" s="4">
        <v>99.68888014288099</v>
      </c>
      <c r="BA40" s="4">
        <v>4.5513530625152736</v>
      </c>
      <c r="BB40" s="4">
        <v>1.5110262804353347</v>
      </c>
      <c r="BC40" s="4">
        <v>6.0441051217413388</v>
      </c>
      <c r="BD40" s="4">
        <v>4.5931862726592936</v>
      </c>
      <c r="BE40" s="4">
        <v>1.3162986526280562</v>
      </c>
      <c r="BF40" s="4">
        <v>5.2651946105122249</v>
      </c>
      <c r="BG40" s="4">
        <v>4.6605476554570453</v>
      </c>
      <c r="BH40" s="4">
        <v>1.1183478284609563</v>
      </c>
      <c r="BI40" s="4">
        <v>8.5163345115301964E-2</v>
      </c>
      <c r="BJ40" s="4">
        <v>4.6903335311033931</v>
      </c>
      <c r="BK40" s="4">
        <v>0.17035663056732536</v>
      </c>
      <c r="BL40" s="4">
        <v>8.1442607425229152</v>
      </c>
      <c r="BM40" s="4">
        <v>4.7755268165554163</v>
      </c>
      <c r="BN40" s="4">
        <v>8.1442607425228353</v>
      </c>
      <c r="BO40" s="4" t="e">
        <v>#REF!</v>
      </c>
      <c r="BP40" s="4" t="e">
        <v>#REF!</v>
      </c>
      <c r="BQ40" s="4">
        <v>4.6262849487098743</v>
      </c>
      <c r="BR40" s="4">
        <v>10.890888911868236</v>
      </c>
      <c r="BS40" s="4">
        <v>11.390077808271048</v>
      </c>
      <c r="BT40" s="4">
        <v>4.6123443897360916</v>
      </c>
      <c r="BU40" s="4">
        <v>15.130013492435024</v>
      </c>
      <c r="BV40" s="4">
        <v>4.602054137576804</v>
      </c>
      <c r="BW40" s="4" t="e">
        <v>#REF!</v>
      </c>
      <c r="BX40" s="4">
        <v>9.4100230789346142</v>
      </c>
      <c r="BY40" s="4">
        <v>10.890888911868236</v>
      </c>
      <c r="BZ40" s="4">
        <v>9.0123207463322199</v>
      </c>
      <c r="CA40" s="4" t="e">
        <v>#REF!</v>
      </c>
      <c r="CB40" s="4">
        <v>6.966855900166637</v>
      </c>
    </row>
    <row r="41" spans="1:80">
      <c r="A41" s="4" t="s">
        <v>41</v>
      </c>
      <c r="B41" s="4">
        <v>3.13</v>
      </c>
      <c r="C41" s="4">
        <v>73.7256552035022</v>
      </c>
      <c r="D41" s="4">
        <v>99.752914703292205</v>
      </c>
      <c r="E41" s="4"/>
      <c r="F41" s="16"/>
      <c r="G41" s="4">
        <v>6.53</v>
      </c>
      <c r="H41" s="4">
        <v>6.64</v>
      </c>
      <c r="I41" s="4">
        <v>1995786.7277500001</v>
      </c>
      <c r="J41" s="4">
        <v>51815</v>
      </c>
      <c r="K41" s="4">
        <v>98.6</v>
      </c>
      <c r="L41" s="4">
        <v>0.5</v>
      </c>
      <c r="M41" s="4">
        <v>1.6</v>
      </c>
      <c r="N41" s="4">
        <v>2471175</v>
      </c>
      <c r="O41" s="4">
        <v>8085.8822836500703</v>
      </c>
      <c r="P41" s="4"/>
      <c r="Q41" s="4"/>
      <c r="R41" s="4">
        <v>305616</v>
      </c>
      <c r="S41" s="4"/>
      <c r="T41" s="4">
        <v>90523.621767662698</v>
      </c>
      <c r="U41" s="4" t="e">
        <v>#REF!</v>
      </c>
      <c r="V41" s="4"/>
      <c r="W41" s="4">
        <v>3644250</v>
      </c>
      <c r="X41" s="4">
        <v>11924.277524736925</v>
      </c>
      <c r="Y41" s="4">
        <v>30331.599999999999</v>
      </c>
      <c r="Z41" s="4">
        <v>94937.907999999996</v>
      </c>
      <c r="AA41" s="4" t="e">
        <v>#REF!</v>
      </c>
      <c r="AB41" s="4">
        <v>985.51226142520636</v>
      </c>
      <c r="AC41" s="4">
        <v>1.6325000000000001</v>
      </c>
      <c r="AD41" s="4">
        <v>0.125</v>
      </c>
      <c r="AE41" s="4">
        <v>1.66</v>
      </c>
      <c r="AF41" s="4">
        <v>0.4</v>
      </c>
      <c r="AG41" s="4">
        <v>130.15676239189705</v>
      </c>
      <c r="AH41" s="4">
        <v>96.333563483730572</v>
      </c>
      <c r="AI41" s="4">
        <v>282.97887894288766</v>
      </c>
      <c r="AJ41" s="4">
        <v>86.280908268173434</v>
      </c>
      <c r="AK41" s="4">
        <v>132.42994113279656</v>
      </c>
      <c r="AL41" s="4">
        <v>99.203995820564572</v>
      </c>
      <c r="AM41" s="4">
        <v>303.65570898538118</v>
      </c>
      <c r="AN41" s="4">
        <v>96.899315552352633</v>
      </c>
      <c r="AO41" s="4">
        <v>111.38790035587189</v>
      </c>
      <c r="AP41" s="4">
        <v>3.1846652308206034</v>
      </c>
      <c r="AQ41" s="4">
        <v>1.1333328223560868</v>
      </c>
      <c r="AR41" s="4">
        <v>113.33328223560866</v>
      </c>
      <c r="AS41" s="4">
        <v>1.3530285275586622</v>
      </c>
      <c r="AT41" s="4">
        <v>14.109554242783368</v>
      </c>
      <c r="AU41" s="4">
        <v>135.30285275586621</v>
      </c>
      <c r="AV41" s="4">
        <v>14.109554242783364</v>
      </c>
      <c r="AW41" s="4">
        <v>-0.77509557048229816</v>
      </c>
      <c r="AX41" s="4">
        <v>-3.1003822819291926</v>
      </c>
      <c r="AY41" s="4">
        <v>98.47485713714083</v>
      </c>
      <c r="AZ41" s="4">
        <v>98.48923784353336</v>
      </c>
      <c r="BA41" s="4">
        <v>4.5678167885459384</v>
      </c>
      <c r="BB41" s="4">
        <v>1.6463726030664816</v>
      </c>
      <c r="BC41" s="4">
        <v>6.5854904122659264</v>
      </c>
      <c r="BD41" s="4">
        <v>4.597178293928831</v>
      </c>
      <c r="BE41" s="4">
        <v>0.39920212695374602</v>
      </c>
      <c r="BF41" s="4">
        <v>1.5968085078149841</v>
      </c>
      <c r="BG41" s="4">
        <v>4.7130187071944984</v>
      </c>
      <c r="BH41" s="4">
        <v>1.1583471754372823</v>
      </c>
      <c r="BI41" s="4">
        <v>0.125162692091628</v>
      </c>
      <c r="BJ41" s="4">
        <v>4.7303328780797189</v>
      </c>
      <c r="BK41" s="4">
        <v>0.30234543363648497</v>
      </c>
      <c r="BL41" s="4">
        <v>13.19888030691596</v>
      </c>
      <c r="BM41" s="4">
        <v>4.9075156196245766</v>
      </c>
      <c r="BN41" s="4">
        <v>13.198880306916028</v>
      </c>
      <c r="BO41" s="4" t="e">
        <v>#REF!</v>
      </c>
      <c r="BP41" s="4" t="e">
        <v>#REF!</v>
      </c>
      <c r="BQ41" s="4">
        <v>4.5898012581033489</v>
      </c>
      <c r="BR41" s="4">
        <v>10.855434961618318</v>
      </c>
      <c r="BS41" s="4">
        <v>11.41336610963711</v>
      </c>
      <c r="BT41" s="4">
        <v>4.5910712616085894</v>
      </c>
      <c r="BU41" s="4">
        <v>15.10866114093626</v>
      </c>
      <c r="BV41" s="4">
        <v>4.5899472817369409</v>
      </c>
      <c r="BW41" s="4" t="e">
        <v>#REF!</v>
      </c>
      <c r="BX41" s="4">
        <v>9.3863317289934791</v>
      </c>
      <c r="BY41" s="4">
        <v>10.855434961618318</v>
      </c>
      <c r="BZ41" s="4">
        <v>8.9978748920499871</v>
      </c>
      <c r="CA41" s="4" t="e">
        <v>#REF!</v>
      </c>
      <c r="CB41" s="4">
        <v>6.8931615683471428</v>
      </c>
    </row>
    <row r="42" spans="1:80">
      <c r="A42" s="4" t="s">
        <v>42</v>
      </c>
      <c r="B42" s="4">
        <v>3.16</v>
      </c>
      <c r="C42" s="4">
        <v>78.816748230000002</v>
      </c>
      <c r="D42" s="4">
        <v>98.979734280000002</v>
      </c>
      <c r="E42" s="4"/>
      <c r="F42" s="16"/>
      <c r="G42" s="4">
        <v>6.07</v>
      </c>
      <c r="H42" s="4">
        <v>5.59</v>
      </c>
      <c r="I42" s="4">
        <v>1889964.8489999999</v>
      </c>
      <c r="J42" s="4">
        <v>51806</v>
      </c>
      <c r="K42" s="4">
        <v>97.23</v>
      </c>
      <c r="L42" s="4">
        <v>0.18</v>
      </c>
      <c r="M42" s="4">
        <v>-0.04</v>
      </c>
      <c r="N42" s="4">
        <v>2462700</v>
      </c>
      <c r="O42" s="4">
        <v>8041.8107544156974</v>
      </c>
      <c r="P42" s="4"/>
      <c r="Q42" s="4"/>
      <c r="R42" s="4">
        <v>306237</v>
      </c>
      <c r="S42" s="4"/>
      <c r="T42" s="4">
        <v>82894.933264843596</v>
      </c>
      <c r="U42" s="4" t="e">
        <v>#REF!</v>
      </c>
      <c r="V42" s="4"/>
      <c r="W42" s="4">
        <v>3593750</v>
      </c>
      <c r="X42" s="4">
        <v>11735.192024477774</v>
      </c>
      <c r="Y42" s="4">
        <v>30042.799999999999</v>
      </c>
      <c r="Z42" s="4">
        <v>94935.248000000007</v>
      </c>
      <c r="AA42" s="4" t="e">
        <v>#REF!</v>
      </c>
      <c r="AB42" s="4">
        <v>971.90231419357269</v>
      </c>
      <c r="AC42" s="4">
        <v>1.5175000000000001</v>
      </c>
      <c r="AD42" s="4">
        <v>4.4999999999999998E-2</v>
      </c>
      <c r="AE42" s="4">
        <v>1.3975</v>
      </c>
      <c r="AF42" s="4">
        <v>-0.01</v>
      </c>
      <c r="AG42" s="4">
        <v>131.97570314632381</v>
      </c>
      <c r="AH42" s="4">
        <v>97.67982503341571</v>
      </c>
      <c r="AI42" s="4">
        <v>298.7973982757951</v>
      </c>
      <c r="AJ42" s="4">
        <v>91.104011040364327</v>
      </c>
      <c r="AK42" s="4">
        <v>132.41669813868327</v>
      </c>
      <c r="AL42" s="4">
        <v>99.194075420982514</v>
      </c>
      <c r="AM42" s="4">
        <v>303.53424670178703</v>
      </c>
      <c r="AN42" s="4">
        <v>96.860555826131687</v>
      </c>
      <c r="AO42" s="4">
        <v>112.45551601423489</v>
      </c>
      <c r="AP42" s="4">
        <v>3.1705590964293702</v>
      </c>
      <c r="AQ42" s="4">
        <v>1.128312845704402</v>
      </c>
      <c r="AR42" s="4">
        <v>112.83128457044022</v>
      </c>
      <c r="AS42" s="4">
        <v>1.2558210850206755</v>
      </c>
      <c r="AT42" s="4">
        <v>-7.1844340720134738</v>
      </c>
      <c r="AU42" s="4">
        <v>125.58210850206754</v>
      </c>
      <c r="AV42" s="4">
        <v>-7.1844340720134721</v>
      </c>
      <c r="AW42" s="4">
        <v>6.6902059983990458</v>
      </c>
      <c r="AX42" s="4">
        <v>26.760823993596183</v>
      </c>
      <c r="AY42" s="4">
        <v>93.253460358118133</v>
      </c>
      <c r="AZ42" s="4">
        <v>98.151464804099106</v>
      </c>
      <c r="BA42" s="4">
        <v>4.5816950385786468</v>
      </c>
      <c r="BB42" s="4">
        <v>1.3878250032708372</v>
      </c>
      <c r="BC42" s="4">
        <v>5.551300013083349</v>
      </c>
      <c r="BD42" s="4">
        <v>4.5970782889284978</v>
      </c>
      <c r="BE42" s="4">
        <v>-1.0000500033324755E-2</v>
      </c>
      <c r="BF42" s="4">
        <v>-4.000200013329902E-2</v>
      </c>
      <c r="BG42" s="4">
        <v>4.7225577302412578</v>
      </c>
      <c r="BH42" s="4">
        <v>1.1539079434509989</v>
      </c>
      <c r="BI42" s="4">
        <v>0.12072346010534442</v>
      </c>
      <c r="BJ42" s="4">
        <v>4.7258936460934358</v>
      </c>
      <c r="BK42" s="4">
        <v>0.22778960966734765</v>
      </c>
      <c r="BL42" s="4">
        <v>-7.4555823969137318</v>
      </c>
      <c r="BM42" s="4">
        <v>4.8329597956554391</v>
      </c>
      <c r="BN42" s="4">
        <v>-7.4555823969137514</v>
      </c>
      <c r="BO42" s="4" t="e">
        <v>#REF!</v>
      </c>
      <c r="BP42" s="4" t="e">
        <v>#REF!</v>
      </c>
      <c r="BQ42" s="4">
        <v>4.5353211662334747</v>
      </c>
      <c r="BR42" s="4">
        <v>10.855261251655614</v>
      </c>
      <c r="BS42" s="4">
        <v>11.325329220616768</v>
      </c>
      <c r="BT42" s="4">
        <v>4.5770793058215657</v>
      </c>
      <c r="BU42" s="4">
        <v>15.094706783527798</v>
      </c>
      <c r="BV42" s="4">
        <v>4.5865118447486415</v>
      </c>
      <c r="BW42" s="4" t="e">
        <v>#REF!</v>
      </c>
      <c r="BX42" s="4">
        <v>9.3703474715494366</v>
      </c>
      <c r="BY42" s="4">
        <v>10.855261251655614</v>
      </c>
      <c r="BZ42" s="4">
        <v>8.9924095550261054</v>
      </c>
      <c r="CA42" s="4" t="e">
        <v>#REF!</v>
      </c>
      <c r="CB42" s="4">
        <v>6.8792552996091443</v>
      </c>
    </row>
    <row r="43" spans="1:80">
      <c r="A43" s="4" t="s">
        <v>43</v>
      </c>
      <c r="B43" s="4">
        <v>3.01</v>
      </c>
      <c r="C43" s="4">
        <v>89.036541940000006</v>
      </c>
      <c r="D43" s="4">
        <v>105.6016824</v>
      </c>
      <c r="E43" s="4"/>
      <c r="F43" s="16"/>
      <c r="G43" s="4">
        <v>3.13</v>
      </c>
      <c r="H43" s="4">
        <v>3.96</v>
      </c>
      <c r="I43" s="4">
        <v>1878900.5857500001</v>
      </c>
      <c r="J43" s="4">
        <v>54145</v>
      </c>
      <c r="K43" s="4">
        <v>97.1</v>
      </c>
      <c r="L43" s="4">
        <v>0.18</v>
      </c>
      <c r="M43" s="4">
        <v>-1.1499999999999999</v>
      </c>
      <c r="N43" s="4">
        <v>2451600</v>
      </c>
      <c r="O43" s="4">
        <v>7989.1548754179348</v>
      </c>
      <c r="P43" s="4"/>
      <c r="Q43" s="4"/>
      <c r="R43" s="4">
        <v>306866</v>
      </c>
      <c r="S43" s="4"/>
      <c r="T43" s="4">
        <v>88427.178875734506</v>
      </c>
      <c r="U43" s="4" t="e">
        <v>#REF!</v>
      </c>
      <c r="V43" s="4"/>
      <c r="W43" s="4">
        <v>3588900</v>
      </c>
      <c r="X43" s="4">
        <v>11695.332816278114</v>
      </c>
      <c r="Y43" s="4">
        <v>29885.3</v>
      </c>
      <c r="Z43" s="4">
        <v>89954.752999999997</v>
      </c>
      <c r="AA43" s="4" t="e">
        <v>#REF!</v>
      </c>
      <c r="AB43" s="4">
        <v>911.88667621788147</v>
      </c>
      <c r="AC43" s="4">
        <v>0.78249999999999997</v>
      </c>
      <c r="AD43" s="4">
        <v>4.4999999999999998E-2</v>
      </c>
      <c r="AE43" s="4">
        <v>0.99</v>
      </c>
      <c r="AF43" s="4">
        <v>-0.28749999999999998</v>
      </c>
      <c r="AG43" s="4">
        <v>133.2822626074724</v>
      </c>
      <c r="AH43" s="4">
        <v>98.646855301246532</v>
      </c>
      <c r="AI43" s="4">
        <v>310.62977524751659</v>
      </c>
      <c r="AJ43" s="4">
        <v>94.71172987756276</v>
      </c>
      <c r="AK43" s="4">
        <v>132.03600013153456</v>
      </c>
      <c r="AL43" s="4">
        <v>98.908892454147193</v>
      </c>
      <c r="AM43" s="4">
        <v>300.04360286471649</v>
      </c>
      <c r="AN43" s="4">
        <v>95.746659434131175</v>
      </c>
      <c r="AO43" s="4">
        <v>107.11743772241992</v>
      </c>
      <c r="AP43" s="4">
        <v>2.9818548441541641</v>
      </c>
      <c r="AQ43" s="4">
        <v>1.0611583075281723</v>
      </c>
      <c r="AR43" s="4">
        <v>106.11583075281723</v>
      </c>
      <c r="AS43" s="4">
        <v>1.1860487851287276</v>
      </c>
      <c r="AT43" s="4">
        <v>-5.5559108478258405</v>
      </c>
      <c r="AU43" s="4">
        <v>118.60487851287276</v>
      </c>
      <c r="AV43" s="4">
        <v>-5.555910847825837</v>
      </c>
      <c r="AW43" s="4">
        <v>1.3811291324653974</v>
      </c>
      <c r="AX43" s="4">
        <v>5.5245165298615895</v>
      </c>
      <c r="AY43" s="4">
        <v>92.707534419378277</v>
      </c>
      <c r="AZ43" s="4">
        <v>97.709071796698481</v>
      </c>
      <c r="BA43" s="4">
        <v>4.5915463546290214</v>
      </c>
      <c r="BB43" s="4">
        <v>0.98513160503745922</v>
      </c>
      <c r="BC43" s="4">
        <v>3.9405264201498369</v>
      </c>
      <c r="BD43" s="4">
        <v>4.5941991481776547</v>
      </c>
      <c r="BE43" s="4">
        <v>-0.28791407508430567</v>
      </c>
      <c r="BF43" s="4">
        <v>-1.1516563003372227</v>
      </c>
      <c r="BG43" s="4">
        <v>4.6739257814032209</v>
      </c>
      <c r="BH43" s="4">
        <v>1.0925455378117448</v>
      </c>
      <c r="BI43" s="4">
        <v>5.936105446609042E-2</v>
      </c>
      <c r="BJ43" s="4">
        <v>4.6645312404541821</v>
      </c>
      <c r="BK43" s="4">
        <v>0.17062743390216706</v>
      </c>
      <c r="BL43" s="4">
        <v>-5.7162175765180594</v>
      </c>
      <c r="BM43" s="4">
        <v>4.7757976198902581</v>
      </c>
      <c r="BN43" s="4">
        <v>-5.7162175765181011</v>
      </c>
      <c r="BO43" s="4" t="e">
        <v>#REF!</v>
      </c>
      <c r="BP43" s="4" t="e">
        <v>#REF!</v>
      </c>
      <c r="BQ43" s="4">
        <v>4.5294497467164234</v>
      </c>
      <c r="BR43" s="4">
        <v>10.89942091206248</v>
      </c>
      <c r="BS43" s="4">
        <v>11.389934654717054</v>
      </c>
      <c r="BT43" s="4">
        <v>4.5757413752972793</v>
      </c>
      <c r="BU43" s="4">
        <v>15.093356306827106</v>
      </c>
      <c r="BV43" s="4">
        <v>4.5819944083378878</v>
      </c>
      <c r="BW43" s="4" t="e">
        <v>#REF!</v>
      </c>
      <c r="BX43" s="4">
        <v>9.3669451366106316</v>
      </c>
      <c r="BY43" s="4">
        <v>10.89942091206248</v>
      </c>
      <c r="BZ43" s="4">
        <v>8.9858402603772412</v>
      </c>
      <c r="CA43" s="4" t="e">
        <v>#REF!</v>
      </c>
      <c r="CB43" s="4">
        <v>6.8155157238205755</v>
      </c>
    </row>
    <row r="44" spans="1:80">
      <c r="A44" s="4" t="s">
        <v>44</v>
      </c>
      <c r="B44" s="4">
        <v>2.88</v>
      </c>
      <c r="C44" s="4">
        <v>98.315927799999997</v>
      </c>
      <c r="D44" s="4">
        <v>107.06017799999999</v>
      </c>
      <c r="E44" s="4"/>
      <c r="F44" s="16"/>
      <c r="G44" s="4">
        <v>1.2</v>
      </c>
      <c r="H44" s="4">
        <v>1.91</v>
      </c>
      <c r="I44" s="4">
        <v>1932481.8512500001</v>
      </c>
      <c r="J44" s="4">
        <v>55210</v>
      </c>
      <c r="K44" s="4">
        <v>97.42</v>
      </c>
      <c r="L44" s="4">
        <v>0.15</v>
      </c>
      <c r="M44" s="4">
        <v>-1.62</v>
      </c>
      <c r="N44" s="4">
        <v>2466475</v>
      </c>
      <c r="O44" s="4">
        <v>8019.1531766442431</v>
      </c>
      <c r="P44" s="4"/>
      <c r="Q44" s="4"/>
      <c r="R44" s="4">
        <v>307573</v>
      </c>
      <c r="S44" s="4"/>
      <c r="T44" s="4">
        <v>88282.9842511897</v>
      </c>
      <c r="U44" s="4" t="e">
        <v>#REF!</v>
      </c>
      <c r="V44" s="4"/>
      <c r="W44" s="4">
        <v>3600625</v>
      </c>
      <c r="X44" s="4">
        <v>11706.570472700791</v>
      </c>
      <c r="Y44" s="4">
        <v>31148</v>
      </c>
      <c r="Z44" s="4">
        <v>89706.239999999991</v>
      </c>
      <c r="AA44" s="4" t="e">
        <v>#REF!</v>
      </c>
      <c r="AB44" s="4">
        <v>905.04586354551543</v>
      </c>
      <c r="AC44" s="4">
        <v>0.3</v>
      </c>
      <c r="AD44" s="4">
        <v>3.7499999999999999E-2</v>
      </c>
      <c r="AE44" s="4">
        <v>0.47749999999999998</v>
      </c>
      <c r="AF44" s="4">
        <v>-0.40500000000000003</v>
      </c>
      <c r="AG44" s="4">
        <v>133.91868541142307</v>
      </c>
      <c r="AH44" s="4">
        <v>99.117894035309959</v>
      </c>
      <c r="AI44" s="4">
        <v>316.56280395474414</v>
      </c>
      <c r="AJ44" s="4">
        <v>96.520723918224192</v>
      </c>
      <c r="AK44" s="4">
        <v>131.50125433100186</v>
      </c>
      <c r="AL44" s="4">
        <v>98.508311439707896</v>
      </c>
      <c r="AM44" s="4">
        <v>295.18289649830808</v>
      </c>
      <c r="AN44" s="4">
        <v>94.19556355129825</v>
      </c>
      <c r="AO44" s="4">
        <v>102.49110320284697</v>
      </c>
      <c r="AP44" s="4">
        <v>2.8280117245011485</v>
      </c>
      <c r="AQ44" s="4">
        <v>1.0064098663705154</v>
      </c>
      <c r="AR44" s="4">
        <v>100.64098663705154</v>
      </c>
      <c r="AS44" s="4">
        <v>1.0889403212243296</v>
      </c>
      <c r="AT44" s="4">
        <v>-8.1875606738940618</v>
      </c>
      <c r="AU44" s="4">
        <v>108.89403212243296</v>
      </c>
      <c r="AV44" s="4">
        <v>-8.1875606738940618</v>
      </c>
      <c r="AW44" s="4">
        <v>0.51415942910164603</v>
      </c>
      <c r="AX44" s="4">
        <v>2.0566377164065841</v>
      </c>
      <c r="AY44" s="4">
        <v>95.351307620179256</v>
      </c>
      <c r="AZ44" s="4">
        <v>98.301918281841211</v>
      </c>
      <c r="BA44" s="4">
        <v>4.5963099904780433</v>
      </c>
      <c r="BB44" s="4">
        <v>0.47636358490219521</v>
      </c>
      <c r="BC44" s="4">
        <v>1.9054543396087809</v>
      </c>
      <c r="BD44" s="4">
        <v>4.5901409247167999</v>
      </c>
      <c r="BE44" s="4">
        <v>-0.40582234608548262</v>
      </c>
      <c r="BF44" s="4">
        <v>-1.6232893843419305</v>
      </c>
      <c r="BG44" s="4">
        <v>4.6297759967902916</v>
      </c>
      <c r="BH44" s="4">
        <v>1.0395738938889389</v>
      </c>
      <c r="BI44" s="4">
        <v>6.3894105432844997E-3</v>
      </c>
      <c r="BJ44" s="4">
        <v>4.611559596531376</v>
      </c>
      <c r="BK44" s="4">
        <v>8.5205041002272663E-2</v>
      </c>
      <c r="BL44" s="4">
        <v>-8.542239289989439</v>
      </c>
      <c r="BM44" s="4">
        <v>4.6903752269903638</v>
      </c>
      <c r="BN44" s="4">
        <v>-8.5422392899894284</v>
      </c>
      <c r="BO44" s="4" t="e">
        <v>#REF!</v>
      </c>
      <c r="BP44" s="4" t="e">
        <v>#REF!</v>
      </c>
      <c r="BQ44" s="4">
        <v>4.5575680458504451</v>
      </c>
      <c r="BR44" s="4">
        <v>10.918899375278091</v>
      </c>
      <c r="BS44" s="4">
        <v>11.388302664185245</v>
      </c>
      <c r="BT44" s="4">
        <v>4.5790315283783967</v>
      </c>
      <c r="BU44" s="4">
        <v>15.096617999468785</v>
      </c>
      <c r="BV44" s="4">
        <v>4.5880435415287488</v>
      </c>
      <c r="BW44" s="4" t="e">
        <v>#REF!</v>
      </c>
      <c r="BX44" s="4">
        <v>9.367905542022763</v>
      </c>
      <c r="BY44" s="4">
        <v>10.918899375278091</v>
      </c>
      <c r="BZ44" s="4">
        <v>8.9895881063385534</v>
      </c>
      <c r="CA44" s="4" t="e">
        <v>#REF!</v>
      </c>
      <c r="CB44" s="4">
        <v>6.8079856203666882</v>
      </c>
    </row>
    <row r="45" spans="1:80">
      <c r="A45" s="4" t="s">
        <v>45</v>
      </c>
      <c r="B45" s="4">
        <v>2.88</v>
      </c>
      <c r="C45" s="4">
        <v>108.070401</v>
      </c>
      <c r="D45" s="4">
        <v>107.61063799999999</v>
      </c>
      <c r="E45" s="4"/>
      <c r="F45" s="16"/>
      <c r="G45" s="4">
        <v>1.24</v>
      </c>
      <c r="H45" s="4">
        <v>0.41</v>
      </c>
      <c r="I45" s="4">
        <v>1969966.8102500001</v>
      </c>
      <c r="J45" s="4">
        <v>54118</v>
      </c>
      <c r="K45" s="4">
        <v>98.36</v>
      </c>
      <c r="L45" s="4">
        <v>0.12</v>
      </c>
      <c r="M45" s="4">
        <v>1.44</v>
      </c>
      <c r="N45" s="4">
        <v>2466200</v>
      </c>
      <c r="O45" s="4">
        <v>7999.7404998621405</v>
      </c>
      <c r="P45" s="4"/>
      <c r="Q45" s="4"/>
      <c r="R45" s="4">
        <v>308285</v>
      </c>
      <c r="S45" s="4"/>
      <c r="T45" s="4">
        <v>92978.920425870005</v>
      </c>
      <c r="U45" s="4" t="e">
        <v>#REF!</v>
      </c>
      <c r="V45" s="4"/>
      <c r="W45" s="4">
        <v>3635475</v>
      </c>
      <c r="X45" s="4">
        <v>11792.57829605722</v>
      </c>
      <c r="Y45" s="4">
        <v>32073.8</v>
      </c>
      <c r="Z45" s="4">
        <v>92372.543999999994</v>
      </c>
      <c r="AA45" s="4" t="e">
        <v>#REF!</v>
      </c>
      <c r="AB45" s="4">
        <v>930.99192623137731</v>
      </c>
      <c r="AC45" s="4">
        <v>0.31</v>
      </c>
      <c r="AD45" s="4">
        <v>0.03</v>
      </c>
      <c r="AE45" s="4">
        <v>0.10249999999999999</v>
      </c>
      <c r="AF45" s="4">
        <v>0.36</v>
      </c>
      <c r="AG45" s="4">
        <v>134.05595206396978</v>
      </c>
      <c r="AH45" s="4">
        <v>99.219489876696159</v>
      </c>
      <c r="AI45" s="4">
        <v>317.8607114509586</v>
      </c>
      <c r="AJ45" s="4">
        <v>96.916458886288908</v>
      </c>
      <c r="AK45" s="4">
        <v>131.97465884659348</v>
      </c>
      <c r="AL45" s="4">
        <v>98.862941360890872</v>
      </c>
      <c r="AM45" s="4">
        <v>299.43353020788373</v>
      </c>
      <c r="AN45" s="4">
        <v>95.551979666436949</v>
      </c>
      <c r="AO45" s="4">
        <v>102.49110320284697</v>
      </c>
      <c r="AP45" s="4">
        <v>2.8352863981512479</v>
      </c>
      <c r="AQ45" s="4">
        <v>1.0089987182032911</v>
      </c>
      <c r="AR45" s="4">
        <v>100.89987182032911</v>
      </c>
      <c r="AS45" s="4">
        <v>0.99574570839243937</v>
      </c>
      <c r="AT45" s="4">
        <v>-8.5582846934264136</v>
      </c>
      <c r="AU45" s="4">
        <v>99.574570839243933</v>
      </c>
      <c r="AV45" s="4">
        <v>-8.558284693426419</v>
      </c>
      <c r="AW45" s="4">
        <v>3.8514708926825625</v>
      </c>
      <c r="AX45" s="4">
        <v>15.40588357073025</v>
      </c>
      <c r="AY45" s="4">
        <v>97.200866959857848</v>
      </c>
      <c r="AZ45" s="4">
        <v>98.290958094720921</v>
      </c>
      <c r="BA45" s="4">
        <v>4.5973344655242308</v>
      </c>
      <c r="BB45" s="4">
        <v>0.10244750461874119</v>
      </c>
      <c r="BC45" s="4">
        <v>0.40979001847496477</v>
      </c>
      <c r="BD45" s="4">
        <v>4.5937344602269308</v>
      </c>
      <c r="BE45" s="4">
        <v>0.3593535510130863</v>
      </c>
      <c r="BF45" s="4">
        <v>1.4374142040523452</v>
      </c>
      <c r="BG45" s="4">
        <v>4.6297759967902916</v>
      </c>
      <c r="BH45" s="4">
        <v>1.0421429543528815</v>
      </c>
      <c r="BI45" s="4">
        <v>8.9584710072270566E-3</v>
      </c>
      <c r="BJ45" s="4">
        <v>4.6141286569953186</v>
      </c>
      <c r="BK45" s="4">
        <v>-4.2633668544119797E-3</v>
      </c>
      <c r="BL45" s="4">
        <v>-8.9468407856684635</v>
      </c>
      <c r="BM45" s="4">
        <v>4.6009068191336793</v>
      </c>
      <c r="BN45" s="4">
        <v>-8.9468407856684529</v>
      </c>
      <c r="BO45" s="4" t="e">
        <v>#REF!</v>
      </c>
      <c r="BP45" s="4" t="e">
        <v>#REF!</v>
      </c>
      <c r="BQ45" s="4">
        <v>4.5767796307667172</v>
      </c>
      <c r="BR45" s="4">
        <v>10.898922126686871</v>
      </c>
      <c r="BS45" s="4">
        <v>11.440128084356241</v>
      </c>
      <c r="BT45" s="4">
        <v>4.5886342173479919</v>
      </c>
      <c r="BU45" s="4">
        <v>15.106250334415405</v>
      </c>
      <c r="BV45" s="4">
        <v>4.5879320401627419</v>
      </c>
      <c r="BW45" s="4" t="e">
        <v>#REF!</v>
      </c>
      <c r="BX45" s="4">
        <v>9.3752256546154698</v>
      </c>
      <c r="BY45" s="4">
        <v>10.898922126686871</v>
      </c>
      <c r="BZ45" s="4">
        <v>8.9871643826186336</v>
      </c>
      <c r="CA45" s="4" t="e">
        <v>#REF!</v>
      </c>
      <c r="CB45" s="4">
        <v>6.8362506050927152</v>
      </c>
    </row>
    <row r="46" spans="1:80">
      <c r="A46" s="4" t="s">
        <v>46</v>
      </c>
      <c r="B46" s="4">
        <v>2.84</v>
      </c>
      <c r="C46" s="4">
        <v>112.2546698</v>
      </c>
      <c r="D46" s="4">
        <v>111.7552304</v>
      </c>
      <c r="E46" s="4"/>
      <c r="F46" s="16"/>
      <c r="G46" s="4">
        <v>1.23</v>
      </c>
      <c r="H46" s="4">
        <v>0.67</v>
      </c>
      <c r="I46" s="4">
        <v>1986703.1610000001</v>
      </c>
      <c r="J46" s="4">
        <v>55143</v>
      </c>
      <c r="K46" s="4">
        <v>98.78</v>
      </c>
      <c r="L46" s="4">
        <v>0.13</v>
      </c>
      <c r="M46" s="4">
        <v>2.36</v>
      </c>
      <c r="N46" s="4">
        <v>2479425</v>
      </c>
      <c r="O46" s="4">
        <v>8026.6267400453216</v>
      </c>
      <c r="P46" s="4"/>
      <c r="Q46" s="4"/>
      <c r="R46" s="4">
        <v>308900</v>
      </c>
      <c r="S46" s="4"/>
      <c r="T46" s="4">
        <v>87418.207066118397</v>
      </c>
      <c r="U46" s="4" t="e">
        <v>#REF!</v>
      </c>
      <c r="V46" s="4"/>
      <c r="W46" s="4">
        <v>3651200</v>
      </c>
      <c r="X46" s="4">
        <v>11820.006474587246</v>
      </c>
      <c r="Y46" s="4">
        <v>34169.199999999997</v>
      </c>
      <c r="Z46" s="4">
        <v>97040.527999999991</v>
      </c>
      <c r="AA46" s="4" t="e">
        <v>#REF!</v>
      </c>
      <c r="AB46" s="4">
        <v>976.40349733760831</v>
      </c>
      <c r="AC46" s="4">
        <v>0.3075</v>
      </c>
      <c r="AD46" s="4">
        <v>3.2500000000000001E-2</v>
      </c>
      <c r="AE46" s="4">
        <v>0.16750000000000001</v>
      </c>
      <c r="AF46" s="4">
        <v>0.59</v>
      </c>
      <c r="AG46" s="4">
        <v>134.28049578367694</v>
      </c>
      <c r="AH46" s="4">
        <v>99.385682522239634</v>
      </c>
      <c r="AI46" s="4">
        <v>319.99037821768002</v>
      </c>
      <c r="AJ46" s="4">
        <v>97.565799160827055</v>
      </c>
      <c r="AK46" s="4">
        <v>132.75330933378839</v>
      </c>
      <c r="AL46" s="4">
        <v>99.446232714920129</v>
      </c>
      <c r="AM46" s="4">
        <v>306.50016152078979</v>
      </c>
      <c r="AN46" s="4">
        <v>97.807006386564865</v>
      </c>
      <c r="AO46" s="4">
        <v>101.067615658363</v>
      </c>
      <c r="AP46" s="4">
        <v>2.8077003760496191</v>
      </c>
      <c r="AQ46" s="4">
        <v>0.9991816284874091</v>
      </c>
      <c r="AR46" s="4">
        <v>99.918162848740906</v>
      </c>
      <c r="AS46" s="4">
        <v>0.99555083631808072</v>
      </c>
      <c r="AT46" s="4">
        <v>-1.9570465904718792E-2</v>
      </c>
      <c r="AU46" s="4">
        <v>99.555083631808074</v>
      </c>
      <c r="AV46" s="4">
        <v>-1.9570465904712998E-2</v>
      </c>
      <c r="AW46" s="4">
        <v>-1.182533466460467</v>
      </c>
      <c r="AX46" s="4">
        <v>-4.7301338658418679</v>
      </c>
      <c r="AY46" s="4">
        <v>98.026661482983741</v>
      </c>
      <c r="AZ46" s="4">
        <v>98.81804345714194</v>
      </c>
      <c r="BA46" s="4">
        <v>4.5990080642762399</v>
      </c>
      <c r="BB46" s="4">
        <v>0.167359875200912</v>
      </c>
      <c r="BC46" s="4">
        <v>0.669439500803648</v>
      </c>
      <c r="BD46" s="4">
        <v>4.5996171233850864</v>
      </c>
      <c r="BE46" s="4">
        <v>0.58826631581556654</v>
      </c>
      <c r="BF46" s="4">
        <v>2.3530652632622662</v>
      </c>
      <c r="BG46" s="4">
        <v>4.6157897548155518</v>
      </c>
      <c r="BH46" s="4">
        <v>1.0323657767842882</v>
      </c>
      <c r="BI46" s="4">
        <v>-8.1870656136592899E-4</v>
      </c>
      <c r="BJ46" s="4">
        <v>4.6043514794267253</v>
      </c>
      <c r="BK46" s="4">
        <v>-4.4590906661148375E-3</v>
      </c>
      <c r="BL46" s="4">
        <v>-1.9572381170285778E-2</v>
      </c>
      <c r="BM46" s="4">
        <v>4.6007110953219765</v>
      </c>
      <c r="BN46" s="4">
        <v>-1.9572381170274156E-2</v>
      </c>
      <c r="BO46" s="4" t="e">
        <v>#REF!</v>
      </c>
      <c r="BP46" s="4" t="e">
        <v>#REF!</v>
      </c>
      <c r="BQ46" s="4">
        <v>4.5852394976188764</v>
      </c>
      <c r="BR46" s="4">
        <v>10.917685090061873</v>
      </c>
      <c r="BS46" s="4">
        <v>11.378458858782578</v>
      </c>
      <c r="BT46" s="4">
        <v>4.5928951551124788</v>
      </c>
      <c r="BU46" s="4">
        <v>15.110566438649894</v>
      </c>
      <c r="BV46" s="4">
        <v>4.5932802141641416</v>
      </c>
      <c r="BW46" s="4" t="e">
        <v>#REF!</v>
      </c>
      <c r="BX46" s="4">
        <v>9.3775488387253585</v>
      </c>
      <c r="BY46" s="4">
        <v>10.917685090061873</v>
      </c>
      <c r="BZ46" s="4">
        <v>8.9905196364954314</v>
      </c>
      <c r="CA46" s="4" t="e">
        <v>#REF!</v>
      </c>
      <c r="CB46" s="4">
        <v>6.883875920382124</v>
      </c>
    </row>
    <row r="47" spans="1:80">
      <c r="A47" s="4" t="s">
        <v>47</v>
      </c>
      <c r="B47" s="4">
        <v>2.82</v>
      </c>
      <c r="C47" s="4">
        <v>114.0300033</v>
      </c>
      <c r="D47" s="4">
        <v>110.4336874</v>
      </c>
      <c r="E47" s="4"/>
      <c r="F47" s="16"/>
      <c r="G47" s="4">
        <v>1.62</v>
      </c>
      <c r="H47" s="4">
        <v>1.1399999999999999</v>
      </c>
      <c r="I47" s="4">
        <v>2010973.696</v>
      </c>
      <c r="J47" s="4">
        <v>59025</v>
      </c>
      <c r="K47" s="4">
        <v>99.74</v>
      </c>
      <c r="L47" s="4">
        <v>0.19</v>
      </c>
      <c r="M47" s="4">
        <v>1.76</v>
      </c>
      <c r="N47" s="4">
        <v>2499600</v>
      </c>
      <c r="O47" s="4">
        <v>8077.374239393519</v>
      </c>
      <c r="P47" s="4"/>
      <c r="Q47" s="4"/>
      <c r="R47" s="4">
        <v>309457</v>
      </c>
      <c r="S47" s="4"/>
      <c r="T47" s="4">
        <v>96887.261514041398</v>
      </c>
      <c r="U47" s="4" t="e">
        <v>#REF!</v>
      </c>
      <c r="V47" s="4"/>
      <c r="W47" s="4">
        <v>3686475</v>
      </c>
      <c r="X47" s="4">
        <v>11912.721315077701</v>
      </c>
      <c r="Y47" s="4">
        <v>34125.199999999997</v>
      </c>
      <c r="Z47" s="4">
        <v>96233.063999999984</v>
      </c>
      <c r="AA47" s="4" t="e">
        <v>#REF!</v>
      </c>
      <c r="AB47" s="4">
        <v>965.52719429993419</v>
      </c>
      <c r="AC47" s="4">
        <v>0.40500000000000003</v>
      </c>
      <c r="AD47" s="4">
        <v>4.7500000000000001E-2</v>
      </c>
      <c r="AE47" s="4">
        <v>0.28499999999999998</v>
      </c>
      <c r="AF47" s="4">
        <v>0.44</v>
      </c>
      <c r="AG47" s="4">
        <v>134.66319519666041</v>
      </c>
      <c r="AH47" s="4">
        <v>99.668931717428009</v>
      </c>
      <c r="AI47" s="4">
        <v>323.6382685293616</v>
      </c>
      <c r="AJ47" s="4">
        <v>98.678049271260491</v>
      </c>
      <c r="AK47" s="4">
        <v>133.33742389485707</v>
      </c>
      <c r="AL47" s="4">
        <v>99.883796138865776</v>
      </c>
      <c r="AM47" s="4">
        <v>311.89456436355573</v>
      </c>
      <c r="AN47" s="4">
        <v>99.528409698968417</v>
      </c>
      <c r="AO47" s="4">
        <v>100.35587188612101</v>
      </c>
      <c r="AP47" s="4">
        <v>2.7922368456679973</v>
      </c>
      <c r="AQ47" s="4">
        <v>0.99367859276441217</v>
      </c>
      <c r="AR47" s="4">
        <v>99.367859276441209</v>
      </c>
      <c r="AS47" s="4">
        <v>0.96846166977178361</v>
      </c>
      <c r="AT47" s="4">
        <v>-2.7210229310321292</v>
      </c>
      <c r="AU47" s="4">
        <v>96.846166977178356</v>
      </c>
      <c r="AV47" s="4">
        <v>-2.7210229310321354</v>
      </c>
      <c r="AW47" s="4">
        <v>1.676927071439982</v>
      </c>
      <c r="AX47" s="4">
        <v>6.7077082857599279</v>
      </c>
      <c r="AY47" s="4">
        <v>99.224203000589412</v>
      </c>
      <c r="AZ47" s="4">
        <v>99.622122639511971</v>
      </c>
      <c r="BA47" s="4">
        <v>4.601854010726159</v>
      </c>
      <c r="BB47" s="4">
        <v>0.28459464499190901</v>
      </c>
      <c r="BC47" s="4">
        <v>1.138378579967636</v>
      </c>
      <c r="BD47" s="4">
        <v>4.604007471686379</v>
      </c>
      <c r="BE47" s="4">
        <v>0.43903483012925903</v>
      </c>
      <c r="BF47" s="4">
        <v>1.7561393205170361</v>
      </c>
      <c r="BG47" s="4">
        <v>4.6087225875924593</v>
      </c>
      <c r="BH47" s="4">
        <v>1.02684301141257</v>
      </c>
      <c r="BI47" s="4">
        <v>-6.3414719330841529E-3</v>
      </c>
      <c r="BJ47" s="4">
        <v>4.5988287140550073</v>
      </c>
      <c r="BK47" s="4">
        <v>-3.2046373818857492E-2</v>
      </c>
      <c r="BL47" s="4">
        <v>-2.7587283152742654</v>
      </c>
      <c r="BM47" s="4">
        <v>4.5731238121692339</v>
      </c>
      <c r="BN47" s="4">
        <v>-2.7587283152742614</v>
      </c>
      <c r="BO47" s="4" t="e">
        <v>#REF!</v>
      </c>
      <c r="BP47" s="4" t="e">
        <v>#REF!</v>
      </c>
      <c r="BQ47" s="4">
        <v>4.5973819663928737</v>
      </c>
      <c r="BR47" s="4">
        <v>10.985716361953713</v>
      </c>
      <c r="BS47" s="4">
        <v>11.481303329113807</v>
      </c>
      <c r="BT47" s="4">
        <v>4.6025668001179767</v>
      </c>
      <c r="BU47" s="4">
        <v>15.120181274888781</v>
      </c>
      <c r="BV47" s="4">
        <v>4.6013842547812382</v>
      </c>
      <c r="BW47" s="4" t="e">
        <v>#REF!</v>
      </c>
      <c r="BX47" s="4">
        <v>9.3853621261804552</v>
      </c>
      <c r="BY47" s="4">
        <v>10.985716361953713</v>
      </c>
      <c r="BZ47" s="4">
        <v>8.9968221283287377</v>
      </c>
      <c r="CA47" s="4" t="e">
        <v>#REF!</v>
      </c>
      <c r="CB47" s="4">
        <v>6.8726742674998107</v>
      </c>
    </row>
    <row r="48" spans="1:80">
      <c r="A48" s="4" t="s">
        <v>48</v>
      </c>
      <c r="B48" s="4">
        <v>2.78</v>
      </c>
      <c r="C48" s="4">
        <v>120.7520061</v>
      </c>
      <c r="D48" s="4">
        <v>112.28557979999999</v>
      </c>
      <c r="E48" s="4"/>
      <c r="F48" s="16"/>
      <c r="G48" s="4">
        <v>2.74</v>
      </c>
      <c r="H48" s="4">
        <v>2.16</v>
      </c>
      <c r="I48" s="4">
        <v>2032935.1255000001</v>
      </c>
      <c r="J48" s="4">
        <v>60848</v>
      </c>
      <c r="K48" s="4">
        <v>100.41</v>
      </c>
      <c r="L48" s="4">
        <v>0.18</v>
      </c>
      <c r="M48" s="4">
        <v>1.17</v>
      </c>
      <c r="N48" s="4">
        <v>2515775</v>
      </c>
      <c r="O48" s="4">
        <v>8113.6496305637174</v>
      </c>
      <c r="P48" s="4"/>
      <c r="Q48" s="4"/>
      <c r="R48" s="4">
        <v>310067</v>
      </c>
      <c r="S48" s="4"/>
      <c r="T48" s="4">
        <v>96918.823207164896</v>
      </c>
      <c r="U48" s="4" t="e">
        <v>#REF!</v>
      </c>
      <c r="V48" s="4"/>
      <c r="W48" s="4">
        <v>3711375</v>
      </c>
      <c r="X48" s="4">
        <v>11969.590443355792</v>
      </c>
      <c r="Y48" s="4">
        <v>41154.300000000003</v>
      </c>
      <c r="Z48" s="4">
        <v>114408.954</v>
      </c>
      <c r="AA48" s="4" t="e">
        <v>#REF!</v>
      </c>
      <c r="AB48" s="4">
        <v>1141.7245267320263</v>
      </c>
      <c r="AC48" s="4">
        <v>0.68500000000000005</v>
      </c>
      <c r="AD48" s="4">
        <v>4.4999999999999998E-2</v>
      </c>
      <c r="AE48" s="4">
        <v>0.54</v>
      </c>
      <c r="AF48" s="4">
        <v>0.29249999999999998</v>
      </c>
      <c r="AG48" s="4">
        <v>135.39037645072239</v>
      </c>
      <c r="AH48" s="4">
        <v>100.20714394870214</v>
      </c>
      <c r="AI48" s="4">
        <v>330.62885512959582</v>
      </c>
      <c r="AJ48" s="4">
        <v>100.80949513551971</v>
      </c>
      <c r="AK48" s="4">
        <v>133.72743585974953</v>
      </c>
      <c r="AL48" s="4">
        <v>100.17595624257196</v>
      </c>
      <c r="AM48" s="4">
        <v>315.54373076660937</v>
      </c>
      <c r="AN48" s="4">
        <v>100.69289209244636</v>
      </c>
      <c r="AO48" s="4">
        <v>98.932384341637018</v>
      </c>
      <c r="AP48" s="4">
        <v>2.7458544797341102</v>
      </c>
      <c r="AQ48" s="4">
        <v>0.97717241271676536</v>
      </c>
      <c r="AR48" s="4">
        <v>97.717241271676556</v>
      </c>
      <c r="AS48" s="4">
        <v>0.9298858331762323</v>
      </c>
      <c r="AT48" s="4">
        <v>-3.9832073689237113</v>
      </c>
      <c r="AU48" s="4">
        <v>92.988583317623224</v>
      </c>
      <c r="AV48" s="4">
        <v>-3.9832073689237135</v>
      </c>
      <c r="AW48" s="4">
        <v>5.420196084697948</v>
      </c>
      <c r="AX48" s="4">
        <v>21.680784338791792</v>
      </c>
      <c r="AY48" s="4">
        <v>100.30781008268382</v>
      </c>
      <c r="AZ48" s="4">
        <v>100.26678091831423</v>
      </c>
      <c r="BA48" s="4">
        <v>4.6072394830024965</v>
      </c>
      <c r="BB48" s="4">
        <v>0.53854722763375662</v>
      </c>
      <c r="BC48" s="4">
        <v>2.1541889105350265</v>
      </c>
      <c r="BD48" s="4">
        <v>4.6069282021973565</v>
      </c>
      <c r="BE48" s="4">
        <v>0.29207305109775206</v>
      </c>
      <c r="BF48" s="4">
        <v>1.1682922043910082</v>
      </c>
      <c r="BG48" s="4">
        <v>4.5944366303449824</v>
      </c>
      <c r="BH48" s="4">
        <v>1.010092312399733</v>
      </c>
      <c r="BI48" s="4">
        <v>-2.3092170945921236E-2</v>
      </c>
      <c r="BJ48" s="4">
        <v>4.5820780150421703</v>
      </c>
      <c r="BK48" s="4">
        <v>-7.2693460396020759E-2</v>
      </c>
      <c r="BL48" s="4">
        <v>-4.0647086577163272</v>
      </c>
      <c r="BM48" s="4">
        <v>4.5324767255920708</v>
      </c>
      <c r="BN48" s="4">
        <v>-4.0647086577163094</v>
      </c>
      <c r="BO48" s="4" t="e">
        <v>#REF!</v>
      </c>
      <c r="BP48" s="4" t="e">
        <v>#REF!</v>
      </c>
      <c r="BQ48" s="4">
        <v>4.6082435591615578</v>
      </c>
      <c r="BR48" s="4">
        <v>11.01613423016804</v>
      </c>
      <c r="BS48" s="4">
        <v>11.481629032957914</v>
      </c>
      <c r="BT48" s="4">
        <v>4.6092618038913447</v>
      </c>
      <c r="BU48" s="4">
        <v>15.126912985867103</v>
      </c>
      <c r="BV48" s="4">
        <v>4.6078344428847942</v>
      </c>
      <c r="BW48" s="4" t="e">
        <v>#REF!</v>
      </c>
      <c r="BX48" s="4">
        <v>9.3901245827081663</v>
      </c>
      <c r="BY48" s="4">
        <v>11.01613423016804</v>
      </c>
      <c r="BZ48" s="4">
        <v>9.0013030619816838</v>
      </c>
      <c r="CA48" s="4" t="e">
        <v>#REF!</v>
      </c>
      <c r="CB48" s="4">
        <v>7.0402951410932308</v>
      </c>
    </row>
    <row r="49" spans="1:80">
      <c r="A49" s="4" t="s">
        <v>49</v>
      </c>
      <c r="B49" s="4">
        <v>2.8</v>
      </c>
      <c r="C49" s="4">
        <v>130.95475719999999</v>
      </c>
      <c r="D49" s="4">
        <v>118.37167839999999</v>
      </c>
      <c r="E49" s="4"/>
      <c r="F49" s="16"/>
      <c r="G49" s="4">
        <v>2.97</v>
      </c>
      <c r="H49" s="4">
        <v>2.12</v>
      </c>
      <c r="I49" s="4">
        <v>2076175.0117500001</v>
      </c>
      <c r="J49" s="4">
        <v>59015</v>
      </c>
      <c r="K49" s="4">
        <v>101.05</v>
      </c>
      <c r="L49" s="4">
        <v>0.18</v>
      </c>
      <c r="M49" s="4">
        <v>1.27</v>
      </c>
      <c r="N49" s="4">
        <v>2541525</v>
      </c>
      <c r="O49" s="4">
        <v>8180.523368095789</v>
      </c>
      <c r="P49" s="4"/>
      <c r="Q49" s="4"/>
      <c r="R49" s="4">
        <v>310680</v>
      </c>
      <c r="S49" s="4"/>
      <c r="T49" s="4">
        <v>101155.707814191</v>
      </c>
      <c r="U49" s="4" t="e">
        <v>#REF!</v>
      </c>
      <c r="V49" s="4"/>
      <c r="W49" s="4">
        <v>3734750</v>
      </c>
      <c r="X49" s="4">
        <v>12021.21153598558</v>
      </c>
      <c r="Y49" s="4">
        <v>42708</v>
      </c>
      <c r="Z49" s="4">
        <v>119582.39999999999</v>
      </c>
      <c r="AA49" s="4" t="e">
        <v>#REF!</v>
      </c>
      <c r="AB49" s="4">
        <v>1187.0606221578328</v>
      </c>
      <c r="AC49" s="4">
        <v>0.74250000000000005</v>
      </c>
      <c r="AD49" s="4">
        <v>4.4999999999999998E-2</v>
      </c>
      <c r="AE49" s="4">
        <v>0.53</v>
      </c>
      <c r="AF49" s="4">
        <v>0.3175</v>
      </c>
      <c r="AG49" s="4">
        <v>136.10794544591121</v>
      </c>
      <c r="AH49" s="4">
        <v>100.73824181163025</v>
      </c>
      <c r="AI49" s="4">
        <v>337.63818685834326</v>
      </c>
      <c r="AJ49" s="4">
        <v>102.94665643239273</v>
      </c>
      <c r="AK49" s="4">
        <v>134.15202046860423</v>
      </c>
      <c r="AL49" s="4">
        <v>100.49401490364214</v>
      </c>
      <c r="AM49" s="4">
        <v>319.55113614734529</v>
      </c>
      <c r="AN49" s="4">
        <v>101.97169182202042</v>
      </c>
      <c r="AO49" s="4">
        <v>99.64412811387902</v>
      </c>
      <c r="AP49" s="4">
        <v>2.7597628932057026</v>
      </c>
      <c r="AQ49" s="4">
        <v>0.98212202605185162</v>
      </c>
      <c r="AR49" s="4">
        <v>98.212202605185155</v>
      </c>
      <c r="AS49" s="4">
        <v>0.90391277820642624</v>
      </c>
      <c r="AT49" s="4">
        <v>-2.7931444961462963</v>
      </c>
      <c r="AU49" s="4">
        <v>90.391277820642628</v>
      </c>
      <c r="AV49" s="4">
        <v>-2.7931444961462848</v>
      </c>
      <c r="AW49" s="4">
        <v>4.508310156730877</v>
      </c>
      <c r="AX49" s="4">
        <v>18.033240626923508</v>
      </c>
      <c r="AY49" s="4">
        <v>102.44132543374307</v>
      </c>
      <c r="AZ49" s="4">
        <v>101.29305298503186</v>
      </c>
      <c r="BA49" s="4">
        <v>4.6125254874317339</v>
      </c>
      <c r="BB49" s="4">
        <v>0.52860044292373232</v>
      </c>
      <c r="BC49" s="4">
        <v>2.1144017716949293</v>
      </c>
      <c r="BD49" s="4">
        <v>4.6100981725281773</v>
      </c>
      <c r="BE49" s="4">
        <v>0.31699703308207816</v>
      </c>
      <c r="BF49" s="4">
        <v>1.2679881323283126</v>
      </c>
      <c r="BG49" s="4">
        <v>4.6016051198235957</v>
      </c>
      <c r="BH49" s="4">
        <v>1.0151447677799295</v>
      </c>
      <c r="BI49" s="4">
        <v>-1.8039715565724829E-2</v>
      </c>
      <c r="BJ49" s="4">
        <v>4.5871304704223661</v>
      </c>
      <c r="BK49" s="4">
        <v>-0.10102240752979533</v>
      </c>
      <c r="BL49" s="4">
        <v>-2.8328947133774567</v>
      </c>
      <c r="BM49" s="4">
        <v>4.5041477784582957</v>
      </c>
      <c r="BN49" s="4">
        <v>-2.8328947133775095</v>
      </c>
      <c r="BO49" s="4" t="e">
        <v>#REF!</v>
      </c>
      <c r="BP49" s="4" t="e">
        <v>#REF!</v>
      </c>
      <c r="BQ49" s="4">
        <v>4.6292901998823641</v>
      </c>
      <c r="BR49" s="4">
        <v>10.985546927863169</v>
      </c>
      <c r="BS49" s="4">
        <v>11.524416270209864</v>
      </c>
      <c r="BT49" s="4">
        <v>4.61561544384963</v>
      </c>
      <c r="BU49" s="4">
        <v>15.133191439904564</v>
      </c>
      <c r="BV49" s="4">
        <v>4.6180178302754928</v>
      </c>
      <c r="BW49" s="4" t="e">
        <v>#REF!</v>
      </c>
      <c r="BX49" s="4">
        <v>9.3944279963531176</v>
      </c>
      <c r="BY49" s="4">
        <v>10.985546927863169</v>
      </c>
      <c r="BZ49" s="4">
        <v>9.009511408979872</v>
      </c>
      <c r="CA49" s="4" t="e">
        <v>#REF!</v>
      </c>
      <c r="CB49" s="4">
        <v>7.079235465047617</v>
      </c>
    </row>
    <row r="50" spans="1:80">
      <c r="A50" s="4" t="s">
        <v>50</v>
      </c>
      <c r="B50" s="4">
        <v>2.8</v>
      </c>
      <c r="C50" s="4">
        <v>142.34188030000001</v>
      </c>
      <c r="D50" s="4">
        <v>123.7082408</v>
      </c>
      <c r="E50" s="4"/>
      <c r="F50" s="16"/>
      <c r="G50" s="4">
        <v>3.67</v>
      </c>
      <c r="H50" s="4">
        <v>2.35</v>
      </c>
      <c r="I50" s="4">
        <v>2068384.6722500001</v>
      </c>
      <c r="J50" s="4">
        <v>59634</v>
      </c>
      <c r="K50" s="4">
        <v>100.66</v>
      </c>
      <c r="L50" s="4">
        <v>0.15</v>
      </c>
      <c r="M50" s="4">
        <v>2.14</v>
      </c>
      <c r="N50" s="4">
        <v>2554275</v>
      </c>
      <c r="O50" s="4">
        <v>8208.0619298115962</v>
      </c>
      <c r="P50" s="4"/>
      <c r="Q50" s="4"/>
      <c r="R50" s="4">
        <v>311191</v>
      </c>
      <c r="S50" s="4"/>
      <c r="T50" s="4">
        <v>94996.282066379106</v>
      </c>
      <c r="U50" s="4" t="e">
        <v>#REF!</v>
      </c>
      <c r="V50" s="4"/>
      <c r="W50" s="4">
        <v>3720325</v>
      </c>
      <c r="X50" s="4">
        <v>11955.11759658859</v>
      </c>
      <c r="Y50" s="4">
        <v>44728.5</v>
      </c>
      <c r="Z50" s="4">
        <v>125239.79999999999</v>
      </c>
      <c r="AA50" s="4" t="e">
        <v>#REF!</v>
      </c>
      <c r="AB50" s="4">
        <v>1235.9587721421701</v>
      </c>
      <c r="AC50" s="4">
        <v>0.91749999999999998</v>
      </c>
      <c r="AD50" s="4">
        <v>3.7499999999999999E-2</v>
      </c>
      <c r="AE50" s="4">
        <v>0.58750000000000002</v>
      </c>
      <c r="AF50" s="4">
        <v>0.53500000000000003</v>
      </c>
      <c r="AG50" s="4">
        <v>136.90757962540596</v>
      </c>
      <c r="AH50" s="4">
        <v>101.33007898227359</v>
      </c>
      <c r="AI50" s="4">
        <v>345.57268424951434</v>
      </c>
      <c r="AJ50" s="4">
        <v>105.36590285855398</v>
      </c>
      <c r="AK50" s="4">
        <v>134.86973377811125</v>
      </c>
      <c r="AL50" s="4">
        <v>101.0316578833766</v>
      </c>
      <c r="AM50" s="4">
        <v>326.38953046089853</v>
      </c>
      <c r="AN50" s="4">
        <v>104.15388602701168</v>
      </c>
      <c r="AO50" s="4">
        <v>99.64412811387902</v>
      </c>
      <c r="AP50" s="4">
        <v>2.7583224801136845</v>
      </c>
      <c r="AQ50" s="4">
        <v>0.98160942352800162</v>
      </c>
      <c r="AR50" s="4">
        <v>98.160942352800177</v>
      </c>
      <c r="AS50" s="4">
        <v>0.86909236086577102</v>
      </c>
      <c r="AT50" s="4">
        <v>-3.8521877530868687</v>
      </c>
      <c r="AU50" s="4">
        <v>86.909236086577096</v>
      </c>
      <c r="AV50" s="4">
        <v>-3.8521877530868798</v>
      </c>
      <c r="AW50" s="4">
        <v>4.7364167998095175</v>
      </c>
      <c r="AX50" s="4">
        <v>18.94566719923807</v>
      </c>
      <c r="AY50" s="4">
        <v>102.05693938755607</v>
      </c>
      <c r="AZ50" s="4">
        <v>101.80120711515421</v>
      </c>
      <c r="BA50" s="4">
        <v>4.6183832969158942</v>
      </c>
      <c r="BB50" s="4">
        <v>0.58578094841603701</v>
      </c>
      <c r="BC50" s="4">
        <v>2.343123793664148</v>
      </c>
      <c r="BD50" s="4">
        <v>4.6154339121176964</v>
      </c>
      <c r="BE50" s="4">
        <v>0.53357395895190507</v>
      </c>
      <c r="BF50" s="4">
        <v>2.1342958358076203</v>
      </c>
      <c r="BG50" s="4">
        <v>4.6016051198235957</v>
      </c>
      <c r="BH50" s="4">
        <v>1.0146226978852884</v>
      </c>
      <c r="BI50" s="4">
        <v>-1.856178546036592E-2</v>
      </c>
      <c r="BJ50" s="4">
        <v>4.5866084005277257</v>
      </c>
      <c r="BK50" s="4">
        <v>-0.14030587528420885</v>
      </c>
      <c r="BL50" s="4">
        <v>-3.9283467754413519</v>
      </c>
      <c r="BM50" s="4">
        <v>4.4648643107038826</v>
      </c>
      <c r="BN50" s="4">
        <v>-3.9283467754413159</v>
      </c>
      <c r="BO50" s="4" t="e">
        <v>#REF!</v>
      </c>
      <c r="BP50" s="4" t="e">
        <v>#REF!</v>
      </c>
      <c r="BQ50" s="4">
        <v>4.6255308868220277</v>
      </c>
      <c r="BR50" s="4">
        <v>10.995981160196061</v>
      </c>
      <c r="BS50" s="4">
        <v>11.461593033673461</v>
      </c>
      <c r="BT50" s="4">
        <v>4.611748501348214</v>
      </c>
      <c r="BU50" s="4">
        <v>15.129321588024576</v>
      </c>
      <c r="BV50" s="4">
        <v>4.623021961758834</v>
      </c>
      <c r="BW50" s="4" t="e">
        <v>#REF!</v>
      </c>
      <c r="BX50" s="4">
        <v>9.3889147164470224</v>
      </c>
      <c r="BY50" s="4">
        <v>10.995981160196061</v>
      </c>
      <c r="BZ50" s="4">
        <v>9.0128721124371065</v>
      </c>
      <c r="CA50" s="4" t="e">
        <v>#REF!</v>
      </c>
      <c r="CB50" s="4">
        <v>7.1196022815892857</v>
      </c>
    </row>
    <row r="51" spans="1:80">
      <c r="A51" s="4" t="s">
        <v>51</v>
      </c>
      <c r="B51" s="4">
        <v>2.74</v>
      </c>
      <c r="C51" s="4">
        <v>145.01061999999999</v>
      </c>
      <c r="D51" s="4">
        <v>129.56757870000001</v>
      </c>
      <c r="E51" s="4"/>
      <c r="F51" s="16"/>
      <c r="G51" s="4">
        <v>4.2699999999999996</v>
      </c>
      <c r="H51" s="4">
        <v>3.11</v>
      </c>
      <c r="I51" s="4">
        <v>2108723.4550000001</v>
      </c>
      <c r="J51" s="4">
        <v>63479</v>
      </c>
      <c r="K51" s="4">
        <v>101.39</v>
      </c>
      <c r="L51" s="4">
        <v>0.09</v>
      </c>
      <c r="M51" s="4">
        <v>3.43</v>
      </c>
      <c r="N51" s="4">
        <v>2559425</v>
      </c>
      <c r="O51" s="4">
        <v>8210.9698820691174</v>
      </c>
      <c r="P51" s="4"/>
      <c r="Q51" s="4"/>
      <c r="R51" s="4">
        <v>311708</v>
      </c>
      <c r="S51" s="4"/>
      <c r="T51" s="4">
        <v>102176.041850792</v>
      </c>
      <c r="U51" s="4" t="e">
        <v>#REF!</v>
      </c>
      <c r="V51" s="4"/>
      <c r="W51" s="4">
        <v>3747400</v>
      </c>
      <c r="X51" s="4">
        <v>12022.148934258987</v>
      </c>
      <c r="Y51" s="4">
        <v>45673.4</v>
      </c>
      <c r="Z51" s="4">
        <v>125145.11600000001</v>
      </c>
      <c r="AA51" s="4" t="e">
        <v>#REF!</v>
      </c>
      <c r="AB51" s="4">
        <v>1225.496128157881</v>
      </c>
      <c r="AC51" s="4">
        <v>1.0674999999999999</v>
      </c>
      <c r="AD51" s="4">
        <v>2.2499999999999999E-2</v>
      </c>
      <c r="AE51" s="4">
        <v>0.77749999999999997</v>
      </c>
      <c r="AF51" s="4">
        <v>0.85750000000000004</v>
      </c>
      <c r="AG51" s="4">
        <v>137.97203605699349</v>
      </c>
      <c r="AH51" s="4">
        <v>102.11792034636076</v>
      </c>
      <c r="AI51" s="4">
        <v>356.31999472967419</v>
      </c>
      <c r="AJ51" s="4">
        <v>108.642782437455</v>
      </c>
      <c r="AK51" s="4">
        <v>136.02624174525855</v>
      </c>
      <c r="AL51" s="4">
        <v>101.89800434972656</v>
      </c>
      <c r="AM51" s="4">
        <v>337.58469135570732</v>
      </c>
      <c r="AN51" s="4">
        <v>107.72636431773816</v>
      </c>
      <c r="AO51" s="4">
        <v>97.508896797153042</v>
      </c>
      <c r="AP51" s="4">
        <v>2.701358282688882</v>
      </c>
      <c r="AQ51" s="4">
        <v>0.96133746714906854</v>
      </c>
      <c r="AR51" s="4">
        <v>96.133746714906849</v>
      </c>
      <c r="AS51" s="4">
        <v>0.89350406680559002</v>
      </c>
      <c r="AT51" s="4">
        <v>2.8088736064255118</v>
      </c>
      <c r="AU51" s="4">
        <v>89.350406680559004</v>
      </c>
      <c r="AV51" s="4">
        <v>2.8088736064255211</v>
      </c>
      <c r="AW51" s="4">
        <v>-0.76789680719719922</v>
      </c>
      <c r="AX51" s="4">
        <v>-3.0715872287887969</v>
      </c>
      <c r="AY51" s="4">
        <v>104.04731030903763</v>
      </c>
      <c r="AZ51" s="4">
        <v>102.00646152849772</v>
      </c>
      <c r="BA51" s="4">
        <v>4.6261282273633402</v>
      </c>
      <c r="BB51" s="4">
        <v>0.77449304474459524</v>
      </c>
      <c r="BC51" s="4">
        <v>3.097972178978381</v>
      </c>
      <c r="BD51" s="4">
        <v>4.6239723556377514</v>
      </c>
      <c r="BE51" s="4">
        <v>0.85384435200550612</v>
      </c>
      <c r="BF51" s="4">
        <v>3.4153774080220245</v>
      </c>
      <c r="BG51" s="4">
        <v>4.579943623042416</v>
      </c>
      <c r="BH51" s="4">
        <v>0.99375471417671801</v>
      </c>
      <c r="BI51" s="4">
        <v>-3.942976916893616E-2</v>
      </c>
      <c r="BJ51" s="4">
        <v>4.5657404168191551</v>
      </c>
      <c r="BK51" s="4">
        <v>-0.11260439284786425</v>
      </c>
      <c r="BL51" s="4">
        <v>2.77014824363446</v>
      </c>
      <c r="BM51" s="4">
        <v>4.4925657931402272</v>
      </c>
      <c r="BN51" s="4">
        <v>2.7701482436344627</v>
      </c>
      <c r="BO51" s="4" t="e">
        <v>#REF!</v>
      </c>
      <c r="BP51" s="4" t="e">
        <v>#REF!</v>
      </c>
      <c r="BQ51" s="4">
        <v>4.6448457025203043</v>
      </c>
      <c r="BR51" s="4">
        <v>11.058464421523198</v>
      </c>
      <c r="BS51" s="4">
        <v>11.534452505109554</v>
      </c>
      <c r="BT51" s="4">
        <v>4.6189744669644881</v>
      </c>
      <c r="BU51" s="4">
        <v>15.136572824146549</v>
      </c>
      <c r="BV51" s="4">
        <v>4.6250361595964566</v>
      </c>
      <c r="BW51" s="4" t="e">
        <v>#REF!</v>
      </c>
      <c r="BX51" s="4">
        <v>9.394505971998413</v>
      </c>
      <c r="BY51" s="4">
        <v>11.058464421523198</v>
      </c>
      <c r="BZ51" s="4">
        <v>9.0132263297041462</v>
      </c>
      <c r="CA51" s="4" t="e">
        <v>#REF!</v>
      </c>
      <c r="CB51" s="4">
        <v>7.1111010435652826</v>
      </c>
    </row>
    <row r="52" spans="1:80">
      <c r="A52" s="4" t="s">
        <v>52</v>
      </c>
      <c r="B52" s="4">
        <v>2.77</v>
      </c>
      <c r="C52" s="4">
        <v>148.05085310000001</v>
      </c>
      <c r="D52" s="4">
        <v>128.5726334</v>
      </c>
      <c r="E52" s="4"/>
      <c r="F52" s="16"/>
      <c r="G52" s="4">
        <v>4.2699999999999996</v>
      </c>
      <c r="H52" s="4">
        <v>3.47</v>
      </c>
      <c r="I52" s="4">
        <v>2155941.8165000002</v>
      </c>
      <c r="J52" s="4">
        <v>63389</v>
      </c>
      <c r="K52" s="4">
        <v>101.6</v>
      </c>
      <c r="L52" s="4">
        <v>0.08</v>
      </c>
      <c r="M52" s="4">
        <v>3.75</v>
      </c>
      <c r="N52" s="4">
        <v>2570550</v>
      </c>
      <c r="O52" s="4">
        <v>8230.4744157453388</v>
      </c>
      <c r="P52" s="4"/>
      <c r="Q52" s="4"/>
      <c r="R52" s="4">
        <v>312321</v>
      </c>
      <c r="S52" s="4"/>
      <c r="T52" s="4">
        <v>102605.532138336</v>
      </c>
      <c r="U52" s="4" t="e">
        <v>#REF!</v>
      </c>
      <c r="V52" s="4"/>
      <c r="W52" s="4">
        <v>3755275</v>
      </c>
      <c r="X52" s="4">
        <v>12023.767213860099</v>
      </c>
      <c r="Y52" s="4">
        <v>46438.400000000001</v>
      </c>
      <c r="Z52" s="4">
        <v>128634.368</v>
      </c>
      <c r="AA52" s="4" t="e">
        <v>#REF!</v>
      </c>
      <c r="AB52" s="4">
        <v>1248.83136700267</v>
      </c>
      <c r="AC52" s="4">
        <v>1.0674999999999999</v>
      </c>
      <c r="AD52" s="4">
        <v>0.02</v>
      </c>
      <c r="AE52" s="4">
        <v>0.86750000000000005</v>
      </c>
      <c r="AF52" s="4">
        <v>0.9375</v>
      </c>
      <c r="AG52" s="4">
        <v>139.16894346978791</v>
      </c>
      <c r="AH52" s="4">
        <v>103.00379330536545</v>
      </c>
      <c r="AI52" s="4">
        <v>368.68429854679385</v>
      </c>
      <c r="AJ52" s="4">
        <v>112.41268698803466</v>
      </c>
      <c r="AK52" s="4">
        <v>137.30148776162034</v>
      </c>
      <c r="AL52" s="4">
        <v>102.85329814050523</v>
      </c>
      <c r="AM52" s="4">
        <v>350.24411728154638</v>
      </c>
      <c r="AN52" s="4">
        <v>111.76610297965335</v>
      </c>
      <c r="AO52" s="4">
        <v>98.576512455516024</v>
      </c>
      <c r="AP52" s="4">
        <v>2.7328304118530071</v>
      </c>
      <c r="AQ52" s="4">
        <v>0.97253751311494929</v>
      </c>
      <c r="AR52" s="4">
        <v>97.253751311494923</v>
      </c>
      <c r="AS52" s="4">
        <v>0.86843561322241369</v>
      </c>
      <c r="AT52" s="4">
        <v>-2.8056339656964049</v>
      </c>
      <c r="AU52" s="4">
        <v>86.843561322241371</v>
      </c>
      <c r="AV52" s="4">
        <v>-2.8056339656964058</v>
      </c>
      <c r="AW52" s="4">
        <v>-0.92581109099379999</v>
      </c>
      <c r="AX52" s="4">
        <v>-3.7032443639752</v>
      </c>
      <c r="AY52" s="4">
        <v>106.37712909092944</v>
      </c>
      <c r="AZ52" s="4">
        <v>102.44985091654564</v>
      </c>
      <c r="BA52" s="4">
        <v>4.6347658157589251</v>
      </c>
      <c r="BB52" s="4">
        <v>0.86375883955849275</v>
      </c>
      <c r="BC52" s="4">
        <v>3.455035358233971</v>
      </c>
      <c r="BD52" s="4">
        <v>4.6333036830666359</v>
      </c>
      <c r="BE52" s="4">
        <v>0.93313274288844283</v>
      </c>
      <c r="BF52" s="4">
        <v>3.7325309715537713</v>
      </c>
      <c r="BG52" s="4">
        <v>4.590833022841684</v>
      </c>
      <c r="BH52" s="4">
        <v>1.0053378530092849</v>
      </c>
      <c r="BI52" s="4">
        <v>-2.7846630336369239E-2</v>
      </c>
      <c r="BJ52" s="4">
        <v>4.5773235556517218</v>
      </c>
      <c r="BK52" s="4">
        <v>-0.14106183165950453</v>
      </c>
      <c r="BL52" s="4">
        <v>-2.8457438811640285</v>
      </c>
      <c r="BM52" s="4">
        <v>4.4641083543285864</v>
      </c>
      <c r="BN52" s="4">
        <v>-2.8457438811640756</v>
      </c>
      <c r="BO52" s="4" t="e">
        <v>#REF!</v>
      </c>
      <c r="BP52" s="4" t="e">
        <v>#REF!</v>
      </c>
      <c r="BQ52" s="4">
        <v>4.6669906016491005</v>
      </c>
      <c r="BR52" s="4">
        <v>11.05704562379489</v>
      </c>
      <c r="BS52" s="4">
        <v>11.538647129742163</v>
      </c>
      <c r="BT52" s="4">
        <v>4.6210435351443815</v>
      </c>
      <c r="BU52" s="4">
        <v>15.138672076184523</v>
      </c>
      <c r="BV52" s="4">
        <v>4.6293734195012792</v>
      </c>
      <c r="BW52" s="4" t="e">
        <v>#REF!</v>
      </c>
      <c r="BX52" s="4">
        <v>9.3946405711206591</v>
      </c>
      <c r="BY52" s="4">
        <v>11.05704562379489</v>
      </c>
      <c r="BZ52" s="4">
        <v>9.015598936693241</v>
      </c>
      <c r="CA52" s="4" t="e">
        <v>#REF!</v>
      </c>
      <c r="CB52" s="4">
        <v>7.1299634866009205</v>
      </c>
    </row>
    <row r="53" spans="1:80">
      <c r="A53" s="4" t="s">
        <v>53</v>
      </c>
      <c r="B53" s="4">
        <v>2.69</v>
      </c>
      <c r="C53" s="4">
        <v>138.90785769999999</v>
      </c>
      <c r="D53" s="4">
        <v>127.38229370000001</v>
      </c>
      <c r="E53" s="4"/>
      <c r="F53" s="16"/>
      <c r="G53" s="4">
        <v>4.24</v>
      </c>
      <c r="H53" s="4">
        <v>4.53</v>
      </c>
      <c r="I53" s="4">
        <v>2163689.4872499998</v>
      </c>
      <c r="J53" s="4">
        <v>61543</v>
      </c>
      <c r="K53" s="4">
        <v>102.75</v>
      </c>
      <c r="L53" s="4">
        <v>7.0000000000000007E-2</v>
      </c>
      <c r="M53" s="4">
        <v>3.29</v>
      </c>
      <c r="N53" s="4">
        <v>2579200</v>
      </c>
      <c r="O53" s="4">
        <v>8242.4939680104817</v>
      </c>
      <c r="P53" s="4"/>
      <c r="Q53" s="4"/>
      <c r="R53" s="4">
        <v>312915</v>
      </c>
      <c r="S53" s="4"/>
      <c r="T53" s="4">
        <v>107274.127070036</v>
      </c>
      <c r="U53" s="4" t="e">
        <v>#REF!</v>
      </c>
      <c r="V53" s="4"/>
      <c r="W53" s="4">
        <v>3797575</v>
      </c>
      <c r="X53" s="4">
        <v>12136.123228352748</v>
      </c>
      <c r="Y53" s="4">
        <v>47266.2</v>
      </c>
      <c r="Z53" s="4">
        <v>127146.07799999999</v>
      </c>
      <c r="AA53" s="4" t="e">
        <v>#REF!</v>
      </c>
      <c r="AB53" s="4">
        <v>1220.5596436887138</v>
      </c>
      <c r="AC53" s="4">
        <v>1.06</v>
      </c>
      <c r="AD53" s="4">
        <v>1.7500000000000002E-2</v>
      </c>
      <c r="AE53" s="4">
        <v>1.1325000000000001</v>
      </c>
      <c r="AF53" s="4">
        <v>0.82250000000000001</v>
      </c>
      <c r="AG53" s="4">
        <v>140.74503175458327</v>
      </c>
      <c r="AH53" s="4">
        <v>104.17031126454872</v>
      </c>
      <c r="AI53" s="4">
        <v>385.38569727096359</v>
      </c>
      <c r="AJ53" s="4">
        <v>117.50498170859262</v>
      </c>
      <c r="AK53" s="4">
        <v>138.43079249845965</v>
      </c>
      <c r="AL53" s="4">
        <v>103.69926651771088</v>
      </c>
      <c r="AM53" s="4">
        <v>361.76714874010923</v>
      </c>
      <c r="AN53" s="4">
        <v>115.44320776768396</v>
      </c>
      <c r="AO53" s="4">
        <v>95.729537366548058</v>
      </c>
      <c r="AP53" s="4">
        <v>2.6457689282430406</v>
      </c>
      <c r="AQ53" s="4">
        <v>0.94155477873417825</v>
      </c>
      <c r="AR53" s="4">
        <v>94.155477873417823</v>
      </c>
      <c r="AS53" s="4">
        <v>0.91702727123693895</v>
      </c>
      <c r="AT53" s="4">
        <v>5.595309228996407</v>
      </c>
      <c r="AU53" s="4">
        <v>91.70272712369389</v>
      </c>
      <c r="AV53" s="4">
        <v>5.5953092289963999</v>
      </c>
      <c r="AW53" s="4">
        <v>1.0004319776194981</v>
      </c>
      <c r="AX53" s="4">
        <v>4.0017279104779924</v>
      </c>
      <c r="AY53" s="4">
        <v>106.75940980241205</v>
      </c>
      <c r="AZ53" s="4">
        <v>102.794598620511</v>
      </c>
      <c r="BA53" s="4">
        <v>4.6460271680359435</v>
      </c>
      <c r="BB53" s="4">
        <v>1.126135227701841</v>
      </c>
      <c r="BC53" s="4">
        <v>4.5045409108073642</v>
      </c>
      <c r="BD53" s="4">
        <v>4.6414950420929246</v>
      </c>
      <c r="BE53" s="4">
        <v>0.81913590262887581</v>
      </c>
      <c r="BF53" s="4">
        <v>3.2765436105155032</v>
      </c>
      <c r="BG53" s="4">
        <v>4.5615268962561846</v>
      </c>
      <c r="BH53" s="4">
        <v>0.97296173317305656</v>
      </c>
      <c r="BI53" s="4">
        <v>-6.0222750172597692E-2</v>
      </c>
      <c r="BJ53" s="4">
        <v>4.5449474358154935</v>
      </c>
      <c r="BK53" s="4">
        <v>-8.6618067541998495E-2</v>
      </c>
      <c r="BL53" s="4">
        <v>5.4443764117506035</v>
      </c>
      <c r="BM53" s="4">
        <v>4.5185521184460926</v>
      </c>
      <c r="BN53" s="4">
        <v>5.4443764117506177</v>
      </c>
      <c r="BO53" s="4" t="e">
        <v>#REF!</v>
      </c>
      <c r="BP53" s="4" t="e">
        <v>#REF!</v>
      </c>
      <c r="BQ53" s="4">
        <v>4.6705777962558876</v>
      </c>
      <c r="BR53" s="4">
        <v>11.027491396469131</v>
      </c>
      <c r="BS53" s="4">
        <v>11.583142772516302</v>
      </c>
      <c r="BT53" s="4">
        <v>4.6322988533763443</v>
      </c>
      <c r="BU53" s="4">
        <v>15.149873263092458</v>
      </c>
      <c r="BV53" s="4">
        <v>4.6327328090386208</v>
      </c>
      <c r="BW53" s="4" t="e">
        <v>#REF!</v>
      </c>
      <c r="BX53" s="4">
        <v>9.4039416749280988</v>
      </c>
      <c r="BY53" s="4">
        <v>11.027491396469131</v>
      </c>
      <c r="BZ53" s="4">
        <v>9.0170582431300872</v>
      </c>
      <c r="CA53" s="4" t="e">
        <v>#REF!</v>
      </c>
      <c r="CB53" s="4">
        <v>7.1070647568804706</v>
      </c>
    </row>
    <row r="54" spans="1:80">
      <c r="A54" s="4" t="s">
        <v>54</v>
      </c>
      <c r="B54" s="4">
        <v>2.66</v>
      </c>
      <c r="C54" s="4">
        <v>143.3393844</v>
      </c>
      <c r="D54" s="4">
        <v>128.6566669</v>
      </c>
      <c r="E54" s="4"/>
      <c r="F54" s="16"/>
      <c r="G54" s="4">
        <v>4.25</v>
      </c>
      <c r="H54" s="4">
        <v>4.2</v>
      </c>
      <c r="I54" s="4">
        <v>2196324.4980000001</v>
      </c>
      <c r="J54" s="4">
        <v>63409</v>
      </c>
      <c r="K54" s="4">
        <v>103.32</v>
      </c>
      <c r="L54" s="4">
        <v>0.1</v>
      </c>
      <c r="M54" s="4">
        <v>2.81</v>
      </c>
      <c r="N54" s="4">
        <v>2596900</v>
      </c>
      <c r="O54" s="4">
        <v>8286.0306247148274</v>
      </c>
      <c r="P54" s="4"/>
      <c r="Q54" s="4"/>
      <c r="R54" s="4">
        <v>313407</v>
      </c>
      <c r="S54" s="4"/>
      <c r="T54" s="4">
        <v>100668.839988653</v>
      </c>
      <c r="U54" s="4" t="e">
        <v>#REF!</v>
      </c>
      <c r="V54" s="4"/>
      <c r="W54" s="4">
        <v>3818750</v>
      </c>
      <c r="X54" s="4">
        <v>12184.635314463301</v>
      </c>
      <c r="Y54" s="4">
        <v>54110.5</v>
      </c>
      <c r="Z54" s="4">
        <v>143933.93000000002</v>
      </c>
      <c r="AA54" s="4" t="e">
        <v>#REF!</v>
      </c>
      <c r="AB54" s="4">
        <v>1367.3601031956237</v>
      </c>
      <c r="AC54" s="4">
        <v>1.0625</v>
      </c>
      <c r="AD54" s="4">
        <v>2.5000000000000001E-2</v>
      </c>
      <c r="AE54" s="4">
        <v>1.05</v>
      </c>
      <c r="AF54" s="4">
        <v>0.70250000000000001</v>
      </c>
      <c r="AG54" s="4">
        <v>142.22285458800638</v>
      </c>
      <c r="AH54" s="4">
        <v>105.26409953282648</v>
      </c>
      <c r="AI54" s="4">
        <v>401.57189655634409</v>
      </c>
      <c r="AJ54" s="4">
        <v>122.44019094035352</v>
      </c>
      <c r="AK54" s="4">
        <v>139.40326881576135</v>
      </c>
      <c r="AL54" s="4">
        <v>104.42775386499781</v>
      </c>
      <c r="AM54" s="4">
        <v>371.9328056197063</v>
      </c>
      <c r="AN54" s="4">
        <v>118.68716190595588</v>
      </c>
      <c r="AO54" s="4">
        <v>94.661921708185076</v>
      </c>
      <c r="AP54" s="4">
        <v>2.607265169329513</v>
      </c>
      <c r="AQ54" s="4">
        <v>0.92785237342687332</v>
      </c>
      <c r="AR54" s="4">
        <v>92.785237342687324</v>
      </c>
      <c r="AS54" s="4">
        <v>0.89756676044438211</v>
      </c>
      <c r="AT54" s="4">
        <v>-2.1221299957968958</v>
      </c>
      <c r="AU54" s="4">
        <v>89.756676044438208</v>
      </c>
      <c r="AV54" s="4">
        <v>-2.1221299957968931</v>
      </c>
      <c r="AW54" s="4">
        <v>-2.7553269375113931</v>
      </c>
      <c r="AX54" s="4">
        <v>-11.021307750045573</v>
      </c>
      <c r="AY54" s="4">
        <v>108.36966603700402</v>
      </c>
      <c r="AZ54" s="4">
        <v>103.50003611879845</v>
      </c>
      <c r="BA54" s="4">
        <v>4.6564724258974826</v>
      </c>
      <c r="BB54" s="4">
        <v>1.0445257861539048</v>
      </c>
      <c r="BC54" s="4">
        <v>4.1781031446156192</v>
      </c>
      <c r="BD54" s="4">
        <v>4.6484954817376698</v>
      </c>
      <c r="BE54" s="4">
        <v>0.70004396447451711</v>
      </c>
      <c r="BF54" s="4">
        <v>2.8001758578980684</v>
      </c>
      <c r="BG54" s="4">
        <v>4.5503118254360446</v>
      </c>
      <c r="BH54" s="4">
        <v>0.9583018441361224</v>
      </c>
      <c r="BI54" s="4">
        <v>-7.4882639209531587E-2</v>
      </c>
      <c r="BJ54" s="4">
        <v>4.5302875467785597</v>
      </c>
      <c r="BK54" s="4">
        <v>-0.10806777648987485</v>
      </c>
      <c r="BL54" s="4">
        <v>-2.1449708947876358</v>
      </c>
      <c r="BM54" s="4">
        <v>4.4971024094982166</v>
      </c>
      <c r="BN54" s="4">
        <v>-2.1449708947876012</v>
      </c>
      <c r="BO54" s="4" t="e">
        <v>#REF!</v>
      </c>
      <c r="BP54" s="4" t="e">
        <v>#REF!</v>
      </c>
      <c r="BQ54" s="4">
        <v>4.6855482162378426</v>
      </c>
      <c r="BR54" s="4">
        <v>11.057361086186503</v>
      </c>
      <c r="BS54" s="4">
        <v>11.519591596747107</v>
      </c>
      <c r="BT54" s="4">
        <v>4.6378309682276395</v>
      </c>
      <c r="BU54" s="4">
        <v>15.155433701902043</v>
      </c>
      <c r="BV54" s="4">
        <v>4.6395719616792608</v>
      </c>
      <c r="BW54" s="4" t="e">
        <v>#REF!</v>
      </c>
      <c r="BX54" s="4">
        <v>9.4079310365562989</v>
      </c>
      <c r="BY54" s="4">
        <v>11.057361086186503</v>
      </c>
      <c r="BZ54" s="4">
        <v>9.022326318589343</v>
      </c>
      <c r="CA54" s="4" t="e">
        <v>#REF!</v>
      </c>
      <c r="CB54" s="4">
        <v>7.2206372279263622</v>
      </c>
    </row>
    <row r="55" spans="1:80">
      <c r="A55" s="4" t="s">
        <v>55</v>
      </c>
      <c r="B55" s="4">
        <v>2.67</v>
      </c>
      <c r="C55" s="4">
        <v>133.53471390000001</v>
      </c>
      <c r="D55" s="4">
        <v>125.1117551</v>
      </c>
      <c r="E55" s="4"/>
      <c r="F55" s="16"/>
      <c r="G55" s="4">
        <v>4.2300000000000004</v>
      </c>
      <c r="H55" s="4">
        <v>4.0599999999999996</v>
      </c>
      <c r="I55" s="4">
        <v>2210985.4222499998</v>
      </c>
      <c r="J55" s="4">
        <v>67003</v>
      </c>
      <c r="K55" s="4">
        <v>103.74</v>
      </c>
      <c r="L55" s="4">
        <v>0.15</v>
      </c>
      <c r="M55" s="4">
        <v>1.88</v>
      </c>
      <c r="N55" s="4">
        <v>2605050</v>
      </c>
      <c r="O55" s="4">
        <v>8298.451834862386</v>
      </c>
      <c r="P55" s="4"/>
      <c r="Q55" s="4"/>
      <c r="R55" s="4">
        <v>313920</v>
      </c>
      <c r="S55" s="4"/>
      <c r="T55" s="4">
        <v>107960.878591478</v>
      </c>
      <c r="U55" s="4" t="e">
        <v>#REF!</v>
      </c>
      <c r="V55" s="4"/>
      <c r="W55" s="4">
        <v>3834175</v>
      </c>
      <c r="X55" s="4">
        <v>12213.860219164118</v>
      </c>
      <c r="Y55" s="4">
        <v>55650.5</v>
      </c>
      <c r="Z55" s="4">
        <v>148586.83499999999</v>
      </c>
      <c r="AA55" s="4" t="e">
        <v>#REF!</v>
      </c>
      <c r="AB55" s="4">
        <v>1397.3789093521659</v>
      </c>
      <c r="AC55" s="4">
        <v>1.0575000000000001</v>
      </c>
      <c r="AD55" s="4">
        <v>3.7499999999999999E-2</v>
      </c>
      <c r="AE55" s="4">
        <v>1.0149999999999999</v>
      </c>
      <c r="AF55" s="4">
        <v>0.47</v>
      </c>
      <c r="AG55" s="4">
        <v>143.66641656207466</v>
      </c>
      <c r="AH55" s="4">
        <v>106.33253014308468</v>
      </c>
      <c r="AI55" s="4">
        <v>417.87571555653165</v>
      </c>
      <c r="AJ55" s="4">
        <v>127.41126269253186</v>
      </c>
      <c r="AK55" s="4">
        <v>140.05846417919543</v>
      </c>
      <c r="AL55" s="4">
        <v>104.91856430816331</v>
      </c>
      <c r="AM55" s="4">
        <v>378.92514236535675</v>
      </c>
      <c r="AN55" s="4">
        <v>120.91848054978782</v>
      </c>
      <c r="AO55" s="4">
        <v>95.01779359430607</v>
      </c>
      <c r="AP55" s="4">
        <v>2.6029472183352933</v>
      </c>
      <c r="AQ55" s="4">
        <v>0.92631573606238227</v>
      </c>
      <c r="AR55" s="4">
        <v>92.63157360623822</v>
      </c>
      <c r="AS55" s="4">
        <v>0.93692307749797776</v>
      </c>
      <c r="AT55" s="4">
        <v>4.3847788028726118</v>
      </c>
      <c r="AU55" s="4">
        <v>93.692307749797777</v>
      </c>
      <c r="AV55" s="4">
        <v>4.3847788028726153</v>
      </c>
      <c r="AW55" s="4">
        <v>1.858014059623736</v>
      </c>
      <c r="AX55" s="4">
        <v>7.432056238494944</v>
      </c>
      <c r="AY55" s="4">
        <v>109.09305616729354</v>
      </c>
      <c r="AZ55" s="4">
        <v>103.82485620981782</v>
      </c>
      <c r="BA55" s="4">
        <v>4.666571260574897</v>
      </c>
      <c r="BB55" s="4">
        <v>1.0098834677414459</v>
      </c>
      <c r="BC55" s="4">
        <v>4.0395338709657835</v>
      </c>
      <c r="BD55" s="4">
        <v>4.6531844712238009</v>
      </c>
      <c r="BE55" s="4">
        <v>0.46889894861310566</v>
      </c>
      <c r="BF55" s="4">
        <v>1.8755957944524226</v>
      </c>
      <c r="BG55" s="4">
        <v>4.5540641750545952</v>
      </c>
      <c r="BH55" s="4">
        <v>0.95664434856338976</v>
      </c>
      <c r="BI55" s="4">
        <v>-7.6540134782264263E-2</v>
      </c>
      <c r="BJ55" s="4">
        <v>4.5286300512058268</v>
      </c>
      <c r="BK55" s="4">
        <v>-6.5154094566180612E-2</v>
      </c>
      <c r="BL55" s="4">
        <v>4.2913681923694238</v>
      </c>
      <c r="BM55" s="4">
        <v>4.5400160914219105</v>
      </c>
      <c r="BN55" s="4">
        <v>4.2913681923693936</v>
      </c>
      <c r="BO55" s="4" t="e">
        <v>#REF!</v>
      </c>
      <c r="BP55" s="4" t="e">
        <v>#REF!</v>
      </c>
      <c r="BQ55" s="4">
        <v>4.692201244317566</v>
      </c>
      <c r="BR55" s="4">
        <v>11.112492673490086</v>
      </c>
      <c r="BS55" s="4">
        <v>11.589524205219224</v>
      </c>
      <c r="BT55" s="4">
        <v>4.6418877689232545</v>
      </c>
      <c r="BU55" s="4">
        <v>15.159464845781846</v>
      </c>
      <c r="BV55" s="4">
        <v>4.6427054045875442</v>
      </c>
      <c r="BW55" s="4" t="e">
        <v>#REF!</v>
      </c>
      <c r="BX55" s="4">
        <v>9.4103266694048475</v>
      </c>
      <c r="BY55" s="4">
        <v>11.112492673490086</v>
      </c>
      <c r="BZ55" s="4">
        <v>9.0238242504663724</v>
      </c>
      <c r="CA55" s="4" t="e">
        <v>#REF!</v>
      </c>
      <c r="CB55" s="4">
        <v>7.2423535532265557</v>
      </c>
    </row>
    <row r="56" spans="1:80">
      <c r="A56" s="4" t="s">
        <v>56</v>
      </c>
      <c r="B56" s="4">
        <v>2.59</v>
      </c>
      <c r="C56" s="4">
        <v>141.4273091</v>
      </c>
      <c r="D56" s="4">
        <v>127.4363491</v>
      </c>
      <c r="E56" s="4"/>
      <c r="F56" s="16"/>
      <c r="G56" s="4">
        <v>4.2300000000000004</v>
      </c>
      <c r="H56" s="4">
        <v>3.51</v>
      </c>
      <c r="I56" s="4">
        <v>2226711.4422499998</v>
      </c>
      <c r="J56" s="4">
        <v>66892</v>
      </c>
      <c r="K56" s="4">
        <v>104.38</v>
      </c>
      <c r="L56" s="4">
        <v>0.14000000000000001</v>
      </c>
      <c r="M56" s="4">
        <v>1.69</v>
      </c>
      <c r="N56" s="4">
        <v>2617600</v>
      </c>
      <c r="O56" s="4">
        <v>8322.205689723145</v>
      </c>
      <c r="P56" s="4"/>
      <c r="Q56" s="4"/>
      <c r="R56" s="4">
        <v>314532</v>
      </c>
      <c r="S56" s="4"/>
      <c r="T56" s="4">
        <v>109624.76297183501</v>
      </c>
      <c r="U56" s="4" t="e">
        <v>#REF!</v>
      </c>
      <c r="V56" s="4"/>
      <c r="W56" s="4">
        <v>3857825</v>
      </c>
      <c r="X56" s="4">
        <v>12265.286202993653</v>
      </c>
      <c r="Y56" s="4">
        <v>59354.1</v>
      </c>
      <c r="Z56" s="4">
        <v>153727.11899999998</v>
      </c>
      <c r="AA56" s="4" t="e">
        <v>#REF!</v>
      </c>
      <c r="AB56" s="4">
        <v>1433.1446589588015</v>
      </c>
      <c r="AC56" s="4">
        <v>1.0575000000000001</v>
      </c>
      <c r="AD56" s="4">
        <v>3.5000000000000003E-2</v>
      </c>
      <c r="AE56" s="4">
        <v>0.87749999999999995</v>
      </c>
      <c r="AF56" s="4">
        <v>0.42249999999999999</v>
      </c>
      <c r="AG56" s="4">
        <v>144.92708936740686</v>
      </c>
      <c r="AH56" s="4">
        <v>107.26559809509024</v>
      </c>
      <c r="AI56" s="4">
        <v>432.54315317256589</v>
      </c>
      <c r="AJ56" s="4">
        <v>131.88339801303974</v>
      </c>
      <c r="AK56" s="4">
        <v>140.65021119035251</v>
      </c>
      <c r="AL56" s="4">
        <v>105.36184524236528</v>
      </c>
      <c r="AM56" s="4">
        <v>385.32897727133127</v>
      </c>
      <c r="AN56" s="4">
        <v>122.96200287107924</v>
      </c>
      <c r="AO56" s="4">
        <v>92.170818505338076</v>
      </c>
      <c r="AP56" s="4">
        <v>2.5135676744291118</v>
      </c>
      <c r="AQ56" s="4">
        <v>0.89450806919185499</v>
      </c>
      <c r="AR56" s="4">
        <v>89.450806919185496</v>
      </c>
      <c r="AS56" s="4">
        <v>0.90107313722481053</v>
      </c>
      <c r="AT56" s="4">
        <v>-3.8263483026699823</v>
      </c>
      <c r="AU56" s="4">
        <v>90.107313722481052</v>
      </c>
      <c r="AV56" s="4">
        <v>-3.8263483026699836</v>
      </c>
      <c r="AW56" s="4">
        <v>6.4001833523974483E-2</v>
      </c>
      <c r="AX56" s="4">
        <v>0.25600733409589793</v>
      </c>
      <c r="AY56" s="4">
        <v>109.86899958414433</v>
      </c>
      <c r="AZ56" s="4">
        <v>104.32503929476178</v>
      </c>
      <c r="BA56" s="4">
        <v>4.6753079840172811</v>
      </c>
      <c r="BB56" s="4">
        <v>0.87367234423840756</v>
      </c>
      <c r="BC56" s="4">
        <v>3.4946893769536302</v>
      </c>
      <c r="BD56" s="4">
        <v>4.6574005709715385</v>
      </c>
      <c r="BE56" s="4">
        <v>0.42160997477376227</v>
      </c>
      <c r="BF56" s="4">
        <v>1.6864398990950491</v>
      </c>
      <c r="BG56" s="4">
        <v>4.5236435783538838</v>
      </c>
      <c r="BH56" s="4">
        <v>0.92170312816803102</v>
      </c>
      <c r="BI56" s="4">
        <v>-0.11148135517762307</v>
      </c>
      <c r="BJ56" s="4">
        <v>4.4936888308104681</v>
      </c>
      <c r="BK56" s="4">
        <v>-0.10416885127771379</v>
      </c>
      <c r="BL56" s="4">
        <v>-3.9014756711533178</v>
      </c>
      <c r="BM56" s="4">
        <v>4.5010013347103772</v>
      </c>
      <c r="BN56" s="4">
        <v>-3.9014756711533316</v>
      </c>
      <c r="BO56" s="4" t="e">
        <v>#REF!</v>
      </c>
      <c r="BP56" s="4" t="e">
        <v>#REF!</v>
      </c>
      <c r="BQ56" s="4">
        <v>4.6992887432207509</v>
      </c>
      <c r="BR56" s="4">
        <v>11.110834657501014</v>
      </c>
      <c r="BS56" s="4">
        <v>11.604818567499604</v>
      </c>
      <c r="BT56" s="4">
        <v>4.6480380862152675</v>
      </c>
      <c r="BU56" s="4">
        <v>15.165614111128697</v>
      </c>
      <c r="BV56" s="4">
        <v>4.6475114031347395</v>
      </c>
      <c r="BW56" s="4" t="e">
        <v>#REF!</v>
      </c>
      <c r="BX56" s="4">
        <v>9.4145282913566284</v>
      </c>
      <c r="BY56" s="4">
        <v>11.110834657501014</v>
      </c>
      <c r="BZ56" s="4">
        <v>9.0266826056184968</v>
      </c>
      <c r="CA56" s="4" t="e">
        <v>#REF!</v>
      </c>
      <c r="CB56" s="4">
        <v>7.2676263710645657</v>
      </c>
    </row>
    <row r="57" spans="1:80">
      <c r="A57" s="4" t="s">
        <v>57</v>
      </c>
      <c r="B57" s="4">
        <v>2.5499999999999998</v>
      </c>
      <c r="C57" s="4">
        <v>143.83655350000001</v>
      </c>
      <c r="D57" s="4">
        <v>127.5179107</v>
      </c>
      <c r="E57" s="4"/>
      <c r="F57" s="16"/>
      <c r="G57" s="4">
        <v>4.24</v>
      </c>
      <c r="H57" s="4">
        <v>2.85</v>
      </c>
      <c r="I57" s="4">
        <v>2258067.6159999999</v>
      </c>
      <c r="J57" s="4">
        <v>65879</v>
      </c>
      <c r="K57" s="4">
        <v>104.39</v>
      </c>
      <c r="L57" s="4">
        <v>0.16</v>
      </c>
      <c r="M57" s="4">
        <v>1.88</v>
      </c>
      <c r="N57" s="4">
        <v>2630150</v>
      </c>
      <c r="O57" s="4">
        <v>8346.3704879016277</v>
      </c>
      <c r="P57" s="4"/>
      <c r="Q57" s="4"/>
      <c r="R57" s="4">
        <v>315125</v>
      </c>
      <c r="S57" s="4"/>
      <c r="T57" s="4">
        <v>113018.504355215</v>
      </c>
      <c r="U57" s="4" t="e">
        <v>#REF!</v>
      </c>
      <c r="V57" s="4"/>
      <c r="W57" s="4">
        <v>3858425</v>
      </c>
      <c r="X57" s="4">
        <v>12244.109480364936</v>
      </c>
      <c r="Y57" s="4">
        <v>62360.3</v>
      </c>
      <c r="Z57" s="4">
        <v>159018.76499999998</v>
      </c>
      <c r="AA57" s="4" t="e">
        <v>#REF!</v>
      </c>
      <c r="AB57" s="4">
        <v>1471.9889198344474</v>
      </c>
      <c r="AC57" s="4">
        <v>1.06</v>
      </c>
      <c r="AD57" s="4">
        <v>0.04</v>
      </c>
      <c r="AE57" s="4">
        <v>0.71250000000000002</v>
      </c>
      <c r="AF57" s="4">
        <v>0.47</v>
      </c>
      <c r="AG57" s="4">
        <v>145.95969487914965</v>
      </c>
      <c r="AH57" s="4">
        <v>108.02986548151776</v>
      </c>
      <c r="AI57" s="4">
        <v>444.87063303798402</v>
      </c>
      <c r="AJ57" s="4">
        <v>135.64207485641137</v>
      </c>
      <c r="AK57" s="4">
        <v>141.31126718294715</v>
      </c>
      <c r="AL57" s="4">
        <v>105.85704591500438</v>
      </c>
      <c r="AM57" s="4">
        <v>392.57316204403224</v>
      </c>
      <c r="AN57" s="4">
        <v>125.27368852505552</v>
      </c>
      <c r="AO57" s="4">
        <v>90.7473309608541</v>
      </c>
      <c r="AP57" s="4">
        <v>2.4687892888161298</v>
      </c>
      <c r="AQ57" s="4">
        <v>0.87857270064630977</v>
      </c>
      <c r="AR57" s="4">
        <v>87.857270064630967</v>
      </c>
      <c r="AS57" s="4">
        <v>0.88654731775118623</v>
      </c>
      <c r="AT57" s="4">
        <v>-1.6120577646296237</v>
      </c>
      <c r="AU57" s="4">
        <v>88.65473177511862</v>
      </c>
      <c r="AV57" s="4">
        <v>-1.6120577646296259</v>
      </c>
      <c r="AW57" s="4">
        <v>0.38737287749490701</v>
      </c>
      <c r="AX57" s="4">
        <v>1.549491509979628</v>
      </c>
      <c r="AY57" s="4">
        <v>111.4161562454574</v>
      </c>
      <c r="AZ57" s="4">
        <v>104.82522237970574</v>
      </c>
      <c r="BA57" s="4">
        <v>4.6824077211325035</v>
      </c>
      <c r="BB57" s="4">
        <v>0.7099737115222382</v>
      </c>
      <c r="BC57" s="4">
        <v>2.8398948460889528</v>
      </c>
      <c r="BD57" s="4">
        <v>4.6620895604576695</v>
      </c>
      <c r="BE57" s="4">
        <v>0.46889894861310566</v>
      </c>
      <c r="BF57" s="4">
        <v>1.8755957944524226</v>
      </c>
      <c r="BG57" s="4">
        <v>4.5080790618127722</v>
      </c>
      <c r="BH57" s="4">
        <v>0.90372786399782778</v>
      </c>
      <c r="BI57" s="4">
        <v>-0.12945661934782632</v>
      </c>
      <c r="BJ57" s="4">
        <v>4.4757135666402652</v>
      </c>
      <c r="BK57" s="4">
        <v>-0.12042077897445433</v>
      </c>
      <c r="BL57" s="4">
        <v>-1.625192769674054</v>
      </c>
      <c r="BM57" s="4">
        <v>4.4847494070136369</v>
      </c>
      <c r="BN57" s="4">
        <v>-1.6251927696740331</v>
      </c>
      <c r="BO57" s="4" t="e">
        <v>#REF!</v>
      </c>
      <c r="BP57" s="4" t="e">
        <v>#REF!</v>
      </c>
      <c r="BQ57" s="4">
        <v>4.7132723461108457</v>
      </c>
      <c r="BR57" s="4">
        <v>11.095575005062832</v>
      </c>
      <c r="BS57" s="4">
        <v>11.635306839643917</v>
      </c>
      <c r="BT57" s="4">
        <v>4.648133885420207</v>
      </c>
      <c r="BU57" s="4">
        <v>15.165769627085595</v>
      </c>
      <c r="BV57" s="4">
        <v>4.6522944144922649</v>
      </c>
      <c r="BW57" s="4" t="e">
        <v>#REF!</v>
      </c>
      <c r="BX57" s="4">
        <v>9.4128002415775107</v>
      </c>
      <c r="BY57" s="4">
        <v>11.095575005062832</v>
      </c>
      <c r="BZ57" s="4">
        <v>9.0295820512400073</v>
      </c>
      <c r="CA57" s="4" t="e">
        <v>#REF!</v>
      </c>
      <c r="CB57" s="4">
        <v>7.294369771974111</v>
      </c>
    </row>
    <row r="58" spans="1:80">
      <c r="A58" s="4" t="s">
        <v>58</v>
      </c>
      <c r="B58" s="4">
        <v>2.58</v>
      </c>
      <c r="C58" s="4">
        <v>139.3703788</v>
      </c>
      <c r="D58" s="4">
        <v>128.01188049999999</v>
      </c>
      <c r="E58" s="4"/>
      <c r="F58" s="16"/>
      <c r="G58" s="4">
        <v>4.24</v>
      </c>
      <c r="H58" s="4">
        <v>2.64</v>
      </c>
      <c r="I58" s="4">
        <v>2282740.77275</v>
      </c>
      <c r="J58" s="4">
        <v>66574</v>
      </c>
      <c r="K58" s="4">
        <v>105.1</v>
      </c>
      <c r="L58" s="4">
        <v>0.14000000000000001</v>
      </c>
      <c r="M58" s="4">
        <v>1.68</v>
      </c>
      <c r="N58" s="4">
        <v>2653425</v>
      </c>
      <c r="O58" s="4">
        <v>8407.0242696914011</v>
      </c>
      <c r="P58" s="4"/>
      <c r="Q58" s="4"/>
      <c r="R58" s="4">
        <v>315620</v>
      </c>
      <c r="S58" s="4"/>
      <c r="T58" s="4">
        <v>105089.685048199</v>
      </c>
      <c r="U58" s="4" t="e">
        <v>#REF!</v>
      </c>
      <c r="V58" s="4"/>
      <c r="W58" s="4">
        <v>3884600</v>
      </c>
      <c r="X58" s="4">
        <v>12307.838540016477</v>
      </c>
      <c r="Y58" s="4">
        <v>66321.5</v>
      </c>
      <c r="Z58" s="4">
        <v>171109.47</v>
      </c>
      <c r="AA58" s="4" t="e">
        <v>#REF!</v>
      </c>
      <c r="AB58" s="4">
        <v>1573.5236862333609</v>
      </c>
      <c r="AC58" s="4">
        <v>1.06</v>
      </c>
      <c r="AD58" s="4">
        <v>3.5000000000000003E-2</v>
      </c>
      <c r="AE58" s="4">
        <v>0.66</v>
      </c>
      <c r="AF58" s="4">
        <v>0.42</v>
      </c>
      <c r="AG58" s="4">
        <v>146.92302886535202</v>
      </c>
      <c r="AH58" s="4">
        <v>108.74286259369576</v>
      </c>
      <c r="AI58" s="4">
        <v>456.61521775018679</v>
      </c>
      <c r="AJ58" s="4">
        <v>139.22302563262065</v>
      </c>
      <c r="AK58" s="4">
        <v>141.90477450511551</v>
      </c>
      <c r="AL58" s="4">
        <v>106.3016455078474</v>
      </c>
      <c r="AM58" s="4">
        <v>399.16839116637198</v>
      </c>
      <c r="AN58" s="4">
        <v>127.37828649227643</v>
      </c>
      <c r="AO58" s="4">
        <v>91.814946619217096</v>
      </c>
      <c r="AP58" s="4">
        <v>2.4918783736668293</v>
      </c>
      <c r="AQ58" s="4">
        <v>0.88678945682093591</v>
      </c>
      <c r="AR58" s="4">
        <v>88.678945682093584</v>
      </c>
      <c r="AS58" s="4">
        <v>0.91850134585413057</v>
      </c>
      <c r="AT58" s="4">
        <v>3.6043229123966958</v>
      </c>
      <c r="AU58" s="4">
        <v>91.850134585413059</v>
      </c>
      <c r="AV58" s="4">
        <v>3.6043229123967011</v>
      </c>
      <c r="AW58" s="4">
        <v>-1.005858124238701</v>
      </c>
      <c r="AX58" s="4">
        <v>-4.0234324969548041</v>
      </c>
      <c r="AY58" s="4">
        <v>112.63356367296231</v>
      </c>
      <c r="AZ58" s="4">
        <v>105.75285276234079</v>
      </c>
      <c r="BA58" s="4">
        <v>4.6889860364926266</v>
      </c>
      <c r="BB58" s="4">
        <v>0.65783153601230993</v>
      </c>
      <c r="BC58" s="4">
        <v>2.6313261440492397</v>
      </c>
      <c r="BD58" s="4">
        <v>4.666280765076138</v>
      </c>
      <c r="BE58" s="4">
        <v>0.41912046184684471</v>
      </c>
      <c r="BF58" s="4">
        <v>1.6764818473873788</v>
      </c>
      <c r="BG58" s="4">
        <v>4.5197751015759629</v>
      </c>
      <c r="BH58" s="4">
        <v>0.9130367930193648</v>
      </c>
      <c r="BI58" s="4">
        <v>-0.1201476903262894</v>
      </c>
      <c r="BJ58" s="4">
        <v>4.4850224956618021</v>
      </c>
      <c r="BK58" s="4">
        <v>-8.5011909054072063E-2</v>
      </c>
      <c r="BL58" s="4">
        <v>3.5408869920382267</v>
      </c>
      <c r="BM58" s="4">
        <v>4.5201582769340192</v>
      </c>
      <c r="BN58" s="4">
        <v>3.540886992038228</v>
      </c>
      <c r="BO58" s="4" t="e">
        <v>#REF!</v>
      </c>
      <c r="BP58" s="4" t="e">
        <v>#REF!</v>
      </c>
      <c r="BQ58" s="4">
        <v>4.7241397500896616</v>
      </c>
      <c r="BR58" s="4">
        <v>11.106069389915923</v>
      </c>
      <c r="BS58" s="4">
        <v>11.562569407883023</v>
      </c>
      <c r="BT58" s="4">
        <v>4.6549122778829055</v>
      </c>
      <c r="BU58" s="4">
        <v>15.17253057638017</v>
      </c>
      <c r="BV58" s="4">
        <v>4.6611047940385646</v>
      </c>
      <c r="BW58" s="4" t="e">
        <v>#REF!</v>
      </c>
      <c r="BX58" s="4">
        <v>9.4179916180601833</v>
      </c>
      <c r="BY58" s="4">
        <v>11.106069389915923</v>
      </c>
      <c r="BZ58" s="4">
        <v>9.0368228579744034</v>
      </c>
      <c r="CA58" s="4" t="e">
        <v>#REF!</v>
      </c>
      <c r="CB58" s="4">
        <v>7.3610727696058822</v>
      </c>
    </row>
    <row r="59" spans="1:80">
      <c r="A59" s="4" t="s">
        <v>59</v>
      </c>
      <c r="B59" s="4">
        <v>2.78</v>
      </c>
      <c r="C59" s="4">
        <v>127.34663</v>
      </c>
      <c r="D59" s="4">
        <v>126.7242626</v>
      </c>
      <c r="E59" s="4"/>
      <c r="F59" s="16"/>
      <c r="G59" s="4">
        <v>4.26</v>
      </c>
      <c r="H59" s="4">
        <v>2.5299999999999998</v>
      </c>
      <c r="I59" s="4">
        <v>2266819.0612499998</v>
      </c>
      <c r="J59" s="4">
        <v>70587</v>
      </c>
      <c r="K59" s="4">
        <v>105.56</v>
      </c>
      <c r="L59" s="4">
        <v>0.11</v>
      </c>
      <c r="M59" s="4">
        <v>1.39</v>
      </c>
      <c r="N59" s="4">
        <v>2665100</v>
      </c>
      <c r="O59" s="4">
        <v>8430.1258935914466</v>
      </c>
      <c r="P59" s="4"/>
      <c r="Q59" s="4"/>
      <c r="R59" s="4">
        <v>316140</v>
      </c>
      <c r="S59" s="4"/>
      <c r="T59" s="4">
        <v>114648.754313565</v>
      </c>
      <c r="U59" s="4" t="e">
        <v>#REF!</v>
      </c>
      <c r="V59" s="4"/>
      <c r="W59" s="4">
        <v>3901650</v>
      </c>
      <c r="X59" s="4">
        <v>12341.525906244069</v>
      </c>
      <c r="Y59" s="4">
        <v>65499.4</v>
      </c>
      <c r="Z59" s="4">
        <v>182088.33199999999</v>
      </c>
      <c r="AA59" s="4" t="e">
        <v>#REF!</v>
      </c>
      <c r="AB59" s="4">
        <v>1663.9608132118653</v>
      </c>
      <c r="AC59" s="4">
        <v>1.0649999999999999</v>
      </c>
      <c r="AD59" s="4">
        <v>2.75E-2</v>
      </c>
      <c r="AE59" s="4">
        <v>0.63249999999999995</v>
      </c>
      <c r="AF59" s="4">
        <v>0.34749999999999998</v>
      </c>
      <c r="AG59" s="4">
        <v>147.85231702292535</v>
      </c>
      <c r="AH59" s="4">
        <v>109.43066119960088</v>
      </c>
      <c r="AI59" s="4">
        <v>468.16758275926657</v>
      </c>
      <c r="AJ59" s="4">
        <v>142.74536818112594</v>
      </c>
      <c r="AK59" s="4">
        <v>142.39789359652076</v>
      </c>
      <c r="AL59" s="4">
        <v>106.67104372598712</v>
      </c>
      <c r="AM59" s="4">
        <v>404.71683180358457</v>
      </c>
      <c r="AN59" s="4">
        <v>129.14884467451907</v>
      </c>
      <c r="AO59" s="4">
        <v>98.932384341637018</v>
      </c>
      <c r="AP59" s="4">
        <v>2.6774429523275334</v>
      </c>
      <c r="AQ59" s="4">
        <v>0.95282667342616856</v>
      </c>
      <c r="AR59" s="4">
        <v>95.282667342616861</v>
      </c>
      <c r="AS59" s="4">
        <v>0.99511280824628023</v>
      </c>
      <c r="AT59" s="4">
        <v>8.340919992981318</v>
      </c>
      <c r="AU59" s="4">
        <v>99.511280824628017</v>
      </c>
      <c r="AV59" s="4">
        <v>8.3409199929813092</v>
      </c>
      <c r="AW59" s="4">
        <v>-1.1799093317430787</v>
      </c>
      <c r="AX59" s="4">
        <v>-4.7196373269723146</v>
      </c>
      <c r="AY59" s="4">
        <v>111.84796456883915</v>
      </c>
      <c r="AZ59" s="4">
        <v>106.21816252462928</v>
      </c>
      <c r="BA59" s="4">
        <v>4.6952911176272201</v>
      </c>
      <c r="BB59" s="4">
        <v>0.63050811345934932</v>
      </c>
      <c r="BC59" s="4">
        <v>2.5220324538373973</v>
      </c>
      <c r="BD59" s="4">
        <v>4.6697497412148818</v>
      </c>
      <c r="BE59" s="4">
        <v>0.34689761387438622</v>
      </c>
      <c r="BF59" s="4">
        <v>1.3875904554975449</v>
      </c>
      <c r="BG59" s="4">
        <v>4.5944366303449824</v>
      </c>
      <c r="BH59" s="4">
        <v>0.98486221679253494</v>
      </c>
      <c r="BI59" s="4">
        <v>-4.8322266553119352E-2</v>
      </c>
      <c r="BJ59" s="4">
        <v>4.556847919434972</v>
      </c>
      <c r="BK59" s="4">
        <v>-4.899173128128001E-3</v>
      </c>
      <c r="BL59" s="4">
        <v>8.0112735925944065</v>
      </c>
      <c r="BM59" s="4">
        <v>4.6002710128599631</v>
      </c>
      <c r="BN59" s="4">
        <v>8.0112735925943923</v>
      </c>
      <c r="BO59" s="4" t="e">
        <v>#REF!</v>
      </c>
      <c r="BP59" s="4" t="e">
        <v>#REF!</v>
      </c>
      <c r="BQ59" s="4">
        <v>4.7171404899059075</v>
      </c>
      <c r="BR59" s="4">
        <v>11.164601270548886</v>
      </c>
      <c r="BS59" s="4">
        <v>11.6496284231033</v>
      </c>
      <c r="BT59" s="4">
        <v>4.6592795116351233</v>
      </c>
      <c r="BU59" s="4">
        <v>15.176910098551145</v>
      </c>
      <c r="BV59" s="4">
        <v>4.6654951160744274</v>
      </c>
      <c r="BW59" s="4" t="e">
        <v>#REF!</v>
      </c>
      <c r="BX59" s="4">
        <v>9.4207249451018953</v>
      </c>
      <c r="BY59" s="4">
        <v>11.164601270548886</v>
      </c>
      <c r="BZ59" s="4">
        <v>9.0395669848810023</v>
      </c>
      <c r="CA59" s="4" t="e">
        <v>#REF!</v>
      </c>
      <c r="CB59" s="4">
        <v>7.4169560713513691</v>
      </c>
    </row>
    <row r="60" spans="1:80">
      <c r="A60" s="4" t="s">
        <v>60</v>
      </c>
      <c r="B60" s="4">
        <v>2.78</v>
      </c>
      <c r="C60" s="4">
        <v>129.38025619999999</v>
      </c>
      <c r="D60" s="4">
        <v>125.22903119999999</v>
      </c>
      <c r="E60" s="4"/>
      <c r="F60" s="16"/>
      <c r="G60" s="4">
        <v>4.2699999999999996</v>
      </c>
      <c r="H60" s="4">
        <v>3.11</v>
      </c>
      <c r="I60" s="4">
        <v>2282446.9750000001</v>
      </c>
      <c r="J60" s="4">
        <v>70322</v>
      </c>
      <c r="K60" s="4">
        <v>106.73</v>
      </c>
      <c r="L60" s="4">
        <v>0.08</v>
      </c>
      <c r="M60" s="4">
        <v>1.55</v>
      </c>
      <c r="N60" s="4">
        <v>2678325</v>
      </c>
      <c r="O60" s="4">
        <v>8455.5364730989986</v>
      </c>
      <c r="P60" s="4"/>
      <c r="Q60" s="4"/>
      <c r="R60" s="4">
        <v>316754</v>
      </c>
      <c r="S60" s="4"/>
      <c r="T60" s="4">
        <v>115276.173290012</v>
      </c>
      <c r="U60" s="4" t="e">
        <v>#REF!</v>
      </c>
      <c r="V60" s="4"/>
      <c r="W60" s="4">
        <v>3944975</v>
      </c>
      <c r="X60" s="4">
        <v>12454.381002291999</v>
      </c>
      <c r="Y60" s="4">
        <v>65508.1</v>
      </c>
      <c r="Z60" s="4">
        <v>182112.51799999998</v>
      </c>
      <c r="AA60" s="4" t="e">
        <v>#REF!</v>
      </c>
      <c r="AB60" s="4">
        <v>1651.3426408462312</v>
      </c>
      <c r="AC60" s="4">
        <v>1.0674999999999999</v>
      </c>
      <c r="AD60" s="4">
        <v>0.02</v>
      </c>
      <c r="AE60" s="4">
        <v>0.77749999999999997</v>
      </c>
      <c r="AF60" s="4">
        <v>0.38750000000000001</v>
      </c>
      <c r="AG60" s="4">
        <v>149.00186878777862</v>
      </c>
      <c r="AH60" s="4">
        <v>110.28148459042779</v>
      </c>
      <c r="AI60" s="4">
        <v>482.72759458307974</v>
      </c>
      <c r="AJ60" s="4">
        <v>147.18474913155896</v>
      </c>
      <c r="AK60" s="4">
        <v>142.94968543420728</v>
      </c>
      <c r="AL60" s="4">
        <v>107.08439402042534</v>
      </c>
      <c r="AM60" s="4">
        <v>410.98994269654014</v>
      </c>
      <c r="AN60" s="4">
        <v>131.15065176697414</v>
      </c>
      <c r="AO60" s="4">
        <v>98.932384341637018</v>
      </c>
      <c r="AP60" s="4">
        <v>2.6670814852202152</v>
      </c>
      <c r="AQ60" s="4">
        <v>0.94913931858370659</v>
      </c>
      <c r="AR60" s="4">
        <v>94.91393185837066</v>
      </c>
      <c r="AS60" s="4">
        <v>0.96791454027125357</v>
      </c>
      <c r="AT60" s="4">
        <v>-2.7331843937331146</v>
      </c>
      <c r="AU60" s="4">
        <v>96.791454027125354</v>
      </c>
      <c r="AV60" s="4">
        <v>-2.7331843937331106</v>
      </c>
      <c r="AW60" s="4">
        <v>0.80807340782174109</v>
      </c>
      <c r="AX60" s="4">
        <v>3.2322936312869643</v>
      </c>
      <c r="AY60" s="4">
        <v>112.61906728862614</v>
      </c>
      <c r="AZ60" s="4">
        <v>106.74524788705028</v>
      </c>
      <c r="BA60" s="4">
        <v>4.7030360480746669</v>
      </c>
      <c r="BB60" s="4">
        <v>0.77449304474468406</v>
      </c>
      <c r="BC60" s="4">
        <v>3.0979721789787362</v>
      </c>
      <c r="BD60" s="4">
        <v>4.6736172527413711</v>
      </c>
      <c r="BE60" s="4">
        <v>0.38675115264892312</v>
      </c>
      <c r="BF60" s="4">
        <v>1.5470046105956925</v>
      </c>
      <c r="BG60" s="4">
        <v>4.5944366303449824</v>
      </c>
      <c r="BH60" s="4">
        <v>0.980984797871578</v>
      </c>
      <c r="BI60" s="4">
        <v>-5.2199685474076288E-2</v>
      </c>
      <c r="BJ60" s="4">
        <v>4.5529705005140153</v>
      </c>
      <c r="BK60" s="4">
        <v>-3.2611480446642555E-2</v>
      </c>
      <c r="BL60" s="4">
        <v>-2.7712307318514555</v>
      </c>
      <c r="BM60" s="4">
        <v>4.5725587055414492</v>
      </c>
      <c r="BN60" s="4">
        <v>-2.7712307318513929</v>
      </c>
      <c r="BO60" s="4" t="e">
        <v>#REF!</v>
      </c>
      <c r="BP60" s="4" t="e">
        <v>#REF!</v>
      </c>
      <c r="BQ60" s="4">
        <v>4.7240110378584719</v>
      </c>
      <c r="BR60" s="4">
        <v>11.160839973365304</v>
      </c>
      <c r="BS60" s="4">
        <v>11.655086035205819</v>
      </c>
      <c r="BT60" s="4">
        <v>4.6703022809258732</v>
      </c>
      <c r="BU60" s="4">
        <v>15.187953175106417</v>
      </c>
      <c r="BV60" s="4">
        <v>4.6704451348372951</v>
      </c>
      <c r="BW60" s="4" t="e">
        <v>#REF!</v>
      </c>
      <c r="BX60" s="4">
        <v>9.4298277277291831</v>
      </c>
      <c r="BY60" s="4">
        <v>11.160839973365304</v>
      </c>
      <c r="BZ60" s="4">
        <v>9.0425767097158865</v>
      </c>
      <c r="CA60" s="4" t="e">
        <v>#REF!</v>
      </c>
      <c r="CB60" s="4">
        <v>7.4093439577275824</v>
      </c>
    </row>
    <row r="61" spans="1:80">
      <c r="A61" s="4" t="s">
        <v>61</v>
      </c>
      <c r="B61" s="4">
        <v>2.79</v>
      </c>
      <c r="C61" s="4">
        <v>125.6719834</v>
      </c>
      <c r="D61" s="4">
        <v>126.2409737</v>
      </c>
      <c r="E61" s="4"/>
      <c r="F61" s="16"/>
      <c r="G61" s="4">
        <v>4.08</v>
      </c>
      <c r="H61" s="4">
        <v>2.95</v>
      </c>
      <c r="I61" s="4">
        <v>2281120.8347499999</v>
      </c>
      <c r="J61" s="4">
        <v>69753</v>
      </c>
      <c r="K61" s="4">
        <v>107.66</v>
      </c>
      <c r="L61" s="4">
        <v>0.08</v>
      </c>
      <c r="M61" s="4">
        <v>1.23</v>
      </c>
      <c r="N61" s="4">
        <v>2702850</v>
      </c>
      <c r="O61" s="4">
        <v>8505.8140449703387</v>
      </c>
      <c r="P61" s="4"/>
      <c r="Q61" s="4"/>
      <c r="R61" s="4">
        <v>317765</v>
      </c>
      <c r="S61" s="4"/>
      <c r="T61" s="4">
        <v>121144.41218798701</v>
      </c>
      <c r="U61" s="4" t="e">
        <v>#REF!</v>
      </c>
      <c r="V61" s="4"/>
      <c r="W61" s="4">
        <v>3979050</v>
      </c>
      <c r="X61" s="4">
        <v>12521.989520557645</v>
      </c>
      <c r="Y61" s="4">
        <v>64483.3</v>
      </c>
      <c r="Z61" s="4">
        <v>179908.40700000001</v>
      </c>
      <c r="AA61" s="4" t="e">
        <v>#REF!</v>
      </c>
      <c r="AB61" s="4">
        <v>1619.413239256445</v>
      </c>
      <c r="AC61" s="4">
        <v>1.02</v>
      </c>
      <c r="AD61" s="4">
        <v>0.02</v>
      </c>
      <c r="AE61" s="4">
        <v>0.73750000000000004</v>
      </c>
      <c r="AF61" s="4">
        <v>0.3075</v>
      </c>
      <c r="AG61" s="4">
        <v>150.10075757008846</v>
      </c>
      <c r="AH61" s="4">
        <v>111.09481053928218</v>
      </c>
      <c r="AI61" s="4">
        <v>496.96805862328063</v>
      </c>
      <c r="AJ61" s="4">
        <v>151.52669923093995</v>
      </c>
      <c r="AK61" s="4">
        <v>143.38925571691746</v>
      </c>
      <c r="AL61" s="4">
        <v>107.41367853203813</v>
      </c>
      <c r="AM61" s="4">
        <v>416.04511899170757</v>
      </c>
      <c r="AN61" s="4">
        <v>132.76380478370791</v>
      </c>
      <c r="AO61" s="4">
        <v>99.288256227758026</v>
      </c>
      <c r="AP61" s="4">
        <v>2.6652498623359477</v>
      </c>
      <c r="AQ61" s="4">
        <v>0.94848749549321987</v>
      </c>
      <c r="AR61" s="4">
        <v>94.848749549321994</v>
      </c>
      <c r="AS61" s="4">
        <v>1.0045275827165787</v>
      </c>
      <c r="AT61" s="4">
        <v>3.7826730482904534</v>
      </c>
      <c r="AU61" s="4">
        <v>100.45275827165787</v>
      </c>
      <c r="AV61" s="4">
        <v>3.7826730482904547</v>
      </c>
      <c r="AW61" s="4">
        <v>1.1246576752283133</v>
      </c>
      <c r="AX61" s="4">
        <v>4.4986307009132531</v>
      </c>
      <c r="AY61" s="4">
        <v>112.55363370805023</v>
      </c>
      <c r="AZ61" s="4">
        <v>107.72269730205031</v>
      </c>
      <c r="BA61" s="4">
        <v>4.710383985737205</v>
      </c>
      <c r="BB61" s="4">
        <v>0.7347937662538051</v>
      </c>
      <c r="BC61" s="4">
        <v>2.9391750650152204</v>
      </c>
      <c r="BD61" s="4">
        <v>4.6766875345985897</v>
      </c>
      <c r="BE61" s="4">
        <v>0.30702818572185819</v>
      </c>
      <c r="BF61" s="4">
        <v>1.2281127428874328</v>
      </c>
      <c r="BG61" s="4">
        <v>4.5980272984757118</v>
      </c>
      <c r="BH61" s="4">
        <v>0.9802978101969867</v>
      </c>
      <c r="BI61" s="4">
        <v>-5.2886673148667691E-2</v>
      </c>
      <c r="BJ61" s="4">
        <v>4.5522835128394235</v>
      </c>
      <c r="BK61" s="4">
        <v>4.5173640462583898E-3</v>
      </c>
      <c r="BL61" s="4">
        <v>3.7128844492900943</v>
      </c>
      <c r="BM61" s="4">
        <v>4.6096875500343497</v>
      </c>
      <c r="BN61" s="4">
        <v>3.7128844492900548</v>
      </c>
      <c r="BO61" s="4" t="e">
        <v>#REF!</v>
      </c>
      <c r="BP61" s="4" t="e">
        <v>#REF!</v>
      </c>
      <c r="BQ61" s="4">
        <v>4.7234298521096836</v>
      </c>
      <c r="BR61" s="4">
        <v>11.152715709511364</v>
      </c>
      <c r="BS61" s="4">
        <v>11.70473860209378</v>
      </c>
      <c r="BT61" s="4">
        <v>4.6789781131328114</v>
      </c>
      <c r="BU61" s="4">
        <v>15.196553655301464</v>
      </c>
      <c r="BV61" s="4">
        <v>4.6795603075672449</v>
      </c>
      <c r="BW61" s="4" t="e">
        <v>#REF!</v>
      </c>
      <c r="BX61" s="4">
        <v>9.4352415394224298</v>
      </c>
      <c r="BY61" s="4">
        <v>11.152715709511364</v>
      </c>
      <c r="BZ61" s="4">
        <v>9.0485052139440363</v>
      </c>
      <c r="CA61" s="4" t="e">
        <v>#REF!</v>
      </c>
      <c r="CB61" s="4">
        <v>7.3898191646270464</v>
      </c>
    </row>
    <row r="62" spans="1:80">
      <c r="A62" s="4" t="s">
        <v>62</v>
      </c>
      <c r="B62" s="4">
        <v>2.8</v>
      </c>
      <c r="C62" s="4">
        <v>125.7233007</v>
      </c>
      <c r="D62" s="4">
        <v>127.6607525</v>
      </c>
      <c r="E62" s="4"/>
      <c r="F62" s="16"/>
      <c r="G62" s="4">
        <v>4.01</v>
      </c>
      <c r="H62" s="4">
        <v>3.39</v>
      </c>
      <c r="I62" s="4">
        <v>2294907.18175</v>
      </c>
      <c r="J62" s="4">
        <v>70035.847999999998</v>
      </c>
      <c r="K62" s="4">
        <v>107.08</v>
      </c>
      <c r="L62" s="4">
        <v>7.0000000000000007E-2</v>
      </c>
      <c r="M62" s="4">
        <v>1.4</v>
      </c>
      <c r="N62" s="4">
        <v>2711075</v>
      </c>
      <c r="O62" s="4">
        <v>8517.6789574222094</v>
      </c>
      <c r="P62" s="4"/>
      <c r="Q62" s="4"/>
      <c r="R62" s="4">
        <v>318288</v>
      </c>
      <c r="S62" s="4"/>
      <c r="T62" s="4">
        <v>110554.40762939199</v>
      </c>
      <c r="U62" s="4" t="e">
        <v>#REF!</v>
      </c>
      <c r="V62" s="4"/>
      <c r="W62" s="4">
        <v>3957925</v>
      </c>
      <c r="X62" s="4">
        <v>12435.043105615041</v>
      </c>
      <c r="Y62" s="4">
        <v>63695.6</v>
      </c>
      <c r="Z62" s="4">
        <v>178347.68</v>
      </c>
      <c r="AA62" s="4" t="e">
        <v>#REF!</v>
      </c>
      <c r="AB62" s="4">
        <v>1591.8735072797415</v>
      </c>
      <c r="AC62" s="4">
        <v>1.0024999999999999</v>
      </c>
      <c r="AD62" s="4">
        <v>1.7500000000000002E-2</v>
      </c>
      <c r="AE62" s="4">
        <v>0.84750000000000003</v>
      </c>
      <c r="AF62" s="4">
        <v>0.35</v>
      </c>
      <c r="AG62" s="4">
        <v>151.37286149049496</v>
      </c>
      <c r="AH62" s="4">
        <v>112.03633905860259</v>
      </c>
      <c r="AI62" s="4">
        <v>513.81527581060982</v>
      </c>
      <c r="AJ62" s="4">
        <v>156.66345433486882</v>
      </c>
      <c r="AK62" s="4">
        <v>143.89111811192669</v>
      </c>
      <c r="AL62" s="4">
        <v>107.78962640690028</v>
      </c>
      <c r="AM62" s="4">
        <v>421.86975065759145</v>
      </c>
      <c r="AN62" s="4">
        <v>134.62249805067984</v>
      </c>
      <c r="AO62" s="4">
        <v>99.64412811387902</v>
      </c>
      <c r="AP62" s="4">
        <v>2.6616074159283389</v>
      </c>
      <c r="AQ62" s="4">
        <v>0.94719125122004977</v>
      </c>
      <c r="AR62" s="4">
        <v>94.719125122004982</v>
      </c>
      <c r="AS62" s="4">
        <v>1.0154104433244491</v>
      </c>
      <c r="AT62" s="4">
        <v>1.0833809638595948</v>
      </c>
      <c r="AU62" s="4">
        <v>101.54104433244491</v>
      </c>
      <c r="AV62" s="4">
        <v>1.0833809638596001</v>
      </c>
      <c r="AW62" s="4">
        <v>5.6331721842228788E-2</v>
      </c>
      <c r="AX62" s="4">
        <v>0.22532688736891515</v>
      </c>
      <c r="AY62" s="4">
        <v>113.2338709961289</v>
      </c>
      <c r="AZ62" s="4">
        <v>108.05050653501158</v>
      </c>
      <c r="BA62" s="4">
        <v>4.7188232745510481</v>
      </c>
      <c r="BB62" s="4">
        <v>0.84392888138431488</v>
      </c>
      <c r="BC62" s="4">
        <v>3.3757155255372595</v>
      </c>
      <c r="BD62" s="4">
        <v>4.6801814238528454</v>
      </c>
      <c r="BE62" s="4">
        <v>0.34938892542557554</v>
      </c>
      <c r="BF62" s="4">
        <v>1.3975557017023021</v>
      </c>
      <c r="BG62" s="4">
        <v>4.6016051198235957</v>
      </c>
      <c r="BH62" s="4">
        <v>0.97893023198528273</v>
      </c>
      <c r="BI62" s="4">
        <v>-5.4254251360371306E-2</v>
      </c>
      <c r="BJ62" s="4">
        <v>4.5509159346277199</v>
      </c>
      <c r="BK62" s="4">
        <v>1.529290841469539E-2</v>
      </c>
      <c r="BL62" s="4">
        <v>1.0775544368437</v>
      </c>
      <c r="BM62" s="4">
        <v>4.6204630944027869</v>
      </c>
      <c r="BN62" s="4">
        <v>1.0775544368437195</v>
      </c>
      <c r="BO62" s="4" t="e">
        <v>#REF!</v>
      </c>
      <c r="BP62" s="4" t="e">
        <v>#REF!</v>
      </c>
      <c r="BQ62" s="4">
        <v>4.7294553347602983</v>
      </c>
      <c r="BR62" s="4">
        <v>11.156762504231441</v>
      </c>
      <c r="BS62" s="4">
        <v>11.613263055498873</v>
      </c>
      <c r="BT62" s="4">
        <v>4.6735762186521521</v>
      </c>
      <c r="BU62" s="4">
        <v>15.191230456000991</v>
      </c>
      <c r="BV62" s="4">
        <v>4.6825987709105465</v>
      </c>
      <c r="BW62" s="4" t="e">
        <v>#REF!</v>
      </c>
      <c r="BX62" s="4">
        <v>9.4282738227063696</v>
      </c>
      <c r="BY62" s="4">
        <v>11.156762504231441</v>
      </c>
      <c r="BZ62" s="4">
        <v>9.0498991598717513</v>
      </c>
      <c r="CA62" s="4" t="e">
        <v>#REF!</v>
      </c>
      <c r="CB62" s="4">
        <v>7.3726669080213014</v>
      </c>
    </row>
    <row r="63" spans="1:80">
      <c r="A63" s="4" t="s">
        <v>63</v>
      </c>
      <c r="B63" s="4">
        <v>2.79</v>
      </c>
      <c r="C63" s="4">
        <v>121.77978040000001</v>
      </c>
      <c r="D63" s="4">
        <v>127.73266599999999</v>
      </c>
      <c r="E63" s="4"/>
      <c r="F63" s="16"/>
      <c r="G63" s="4">
        <v>3.99</v>
      </c>
      <c r="H63" s="4">
        <v>3.48</v>
      </c>
      <c r="I63" s="4">
        <v>2321357.9730000002</v>
      </c>
      <c r="J63" s="4">
        <v>73481.066999999995</v>
      </c>
      <c r="K63" s="4">
        <v>108.29</v>
      </c>
      <c r="L63" s="4">
        <v>0.09</v>
      </c>
      <c r="M63" s="4">
        <v>2.0499999999999998</v>
      </c>
      <c r="N63" s="4">
        <v>2728150</v>
      </c>
      <c r="O63" s="4">
        <v>8556.6738700197275</v>
      </c>
      <c r="P63" s="4"/>
      <c r="Q63" s="4"/>
      <c r="R63" s="4">
        <v>318833</v>
      </c>
      <c r="S63" s="4"/>
      <c r="T63" s="4">
        <v>116786.530965182</v>
      </c>
      <c r="U63" s="4" t="e">
        <v>#REF!</v>
      </c>
      <c r="V63" s="4"/>
      <c r="W63" s="4">
        <v>4002600</v>
      </c>
      <c r="X63" s="4">
        <v>12553.907531529045</v>
      </c>
      <c r="Y63" s="4">
        <v>63348.6</v>
      </c>
      <c r="Z63" s="4">
        <v>176742.59400000001</v>
      </c>
      <c r="AA63" s="4" t="e">
        <v>#REF!</v>
      </c>
      <c r="AB63" s="4">
        <v>1563.9407460982936</v>
      </c>
      <c r="AC63" s="4">
        <v>0.99750000000000005</v>
      </c>
      <c r="AD63" s="4">
        <v>2.2499999999999999E-2</v>
      </c>
      <c r="AE63" s="4">
        <v>0.87</v>
      </c>
      <c r="AF63" s="4">
        <v>0.51249999999999996</v>
      </c>
      <c r="AG63" s="4">
        <v>152.68980538546225</v>
      </c>
      <c r="AH63" s="4">
        <v>113.01105520841244</v>
      </c>
      <c r="AI63" s="4">
        <v>531.69604740881903</v>
      </c>
      <c r="AJ63" s="4">
        <v>162.11534254572223</v>
      </c>
      <c r="AK63" s="4">
        <v>144.62856009225032</v>
      </c>
      <c r="AL63" s="4">
        <v>108.34204824223565</v>
      </c>
      <c r="AM63" s="4">
        <v>430.51808054607204</v>
      </c>
      <c r="AN63" s="4">
        <v>137.38225926071874</v>
      </c>
      <c r="AO63" s="4">
        <v>99.288256227758026</v>
      </c>
      <c r="AP63" s="4">
        <v>2.6427021872135894</v>
      </c>
      <c r="AQ63" s="4">
        <v>0.9404634118197831</v>
      </c>
      <c r="AR63" s="4">
        <v>94.046341181978292</v>
      </c>
      <c r="AS63" s="4">
        <v>1.0488823808061325</v>
      </c>
      <c r="AT63" s="4">
        <v>3.2963948422764351</v>
      </c>
      <c r="AU63" s="4">
        <v>104.88823808061325</v>
      </c>
      <c r="AV63" s="4">
        <v>3.2963948422764298</v>
      </c>
      <c r="AW63" s="4">
        <v>-2.373995231572168</v>
      </c>
      <c r="AX63" s="4">
        <v>-9.4959809262886719</v>
      </c>
      <c r="AY63" s="4">
        <v>114.53898935035537</v>
      </c>
      <c r="AZ63" s="4">
        <v>108.73103451711657</v>
      </c>
      <c r="BA63" s="4">
        <v>4.7274856476297007</v>
      </c>
      <c r="BB63" s="4">
        <v>0.86623730786525854</v>
      </c>
      <c r="BC63" s="4">
        <v>3.4649492314610342</v>
      </c>
      <c r="BD63" s="4">
        <v>4.6852933357390212</v>
      </c>
      <c r="BE63" s="4">
        <v>0.51119118861757684</v>
      </c>
      <c r="BF63" s="4">
        <v>2.0447647544703074</v>
      </c>
      <c r="BG63" s="4">
        <v>4.5980272984757118</v>
      </c>
      <c r="BH63" s="4">
        <v>0.97180194944492249</v>
      </c>
      <c r="BI63" s="4">
        <v>-6.1382533900731472E-2</v>
      </c>
      <c r="BJ63" s="4">
        <v>4.5437876520873601</v>
      </c>
      <c r="BK63" s="4">
        <v>4.772519806202441E-2</v>
      </c>
      <c r="BL63" s="4">
        <v>3.2432289647329018</v>
      </c>
      <c r="BM63" s="4">
        <v>4.6528953840501162</v>
      </c>
      <c r="BN63" s="4">
        <v>3.2432289647329249</v>
      </c>
      <c r="BO63" s="4" t="e">
        <v>#REF!</v>
      </c>
      <c r="BP63" s="4" t="e">
        <v>#REF!</v>
      </c>
      <c r="BQ63" s="4">
        <v>4.7409152833747958</v>
      </c>
      <c r="BR63" s="4">
        <v>11.204783060181718</v>
      </c>
      <c r="BS63" s="4">
        <v>11.668103025647817</v>
      </c>
      <c r="BT63" s="4">
        <v>4.6848128136402885</v>
      </c>
      <c r="BU63" s="4">
        <v>15.202454707925662</v>
      </c>
      <c r="BV63" s="4">
        <v>4.6888772595152695</v>
      </c>
      <c r="BW63" s="4" t="e">
        <v>#REF!</v>
      </c>
      <c r="BX63" s="4">
        <v>9.437787253192317</v>
      </c>
      <c r="BY63" s="4">
        <v>11.204783060181718</v>
      </c>
      <c r="BZ63" s="4">
        <v>9.05446682703775</v>
      </c>
      <c r="CA63" s="4" t="e">
        <v>#REF!</v>
      </c>
      <c r="CB63" s="4">
        <v>7.3549640342611484</v>
      </c>
    </row>
    <row r="64" spans="1:80">
      <c r="A64" s="4" t="s">
        <v>64</v>
      </c>
      <c r="B64" s="4">
        <v>2.89</v>
      </c>
      <c r="C64" s="4">
        <v>123.4858614</v>
      </c>
      <c r="D64" s="4">
        <v>124.7002986</v>
      </c>
      <c r="E64" s="4"/>
      <c r="F64" s="16"/>
      <c r="G64" s="4">
        <v>3.69</v>
      </c>
      <c r="H64" s="4">
        <v>2.91</v>
      </c>
      <c r="I64" s="4">
        <v>2332740.307</v>
      </c>
      <c r="J64" s="4">
        <v>72923.914000000004</v>
      </c>
      <c r="K64" s="4">
        <v>109.61</v>
      </c>
      <c r="L64" s="4">
        <v>0.09</v>
      </c>
      <c r="M64" s="4">
        <v>1.78</v>
      </c>
      <c r="N64" s="4">
        <v>2749875</v>
      </c>
      <c r="O64" s="4">
        <v>8607.6157385670031</v>
      </c>
      <c r="P64" s="4"/>
      <c r="Q64" s="4"/>
      <c r="R64" s="4">
        <v>319470</v>
      </c>
      <c r="S64" s="4"/>
      <c r="T64" s="4">
        <v>117233.23448337401</v>
      </c>
      <c r="U64" s="4" t="e">
        <v>#REF!</v>
      </c>
      <c r="V64" s="4"/>
      <c r="W64" s="4">
        <v>4051400</v>
      </c>
      <c r="X64" s="4">
        <v>12681.628947945035</v>
      </c>
      <c r="Y64" s="4">
        <v>63329</v>
      </c>
      <c r="Z64" s="4">
        <v>183020.81</v>
      </c>
      <c r="AA64" s="4" t="e">
        <v>#REF!</v>
      </c>
      <c r="AB64" s="4">
        <v>1607.7980141205021</v>
      </c>
      <c r="AC64" s="4">
        <v>0.92249999999999999</v>
      </c>
      <c r="AD64" s="4">
        <v>2.2499999999999999E-2</v>
      </c>
      <c r="AE64" s="4">
        <v>0.72750000000000004</v>
      </c>
      <c r="AF64" s="4">
        <v>0.44500000000000001</v>
      </c>
      <c r="AG64" s="4">
        <v>153.80062371964146</v>
      </c>
      <c r="AH64" s="4">
        <v>113.8332106350536</v>
      </c>
      <c r="AI64" s="4">
        <v>547.16840238841564</v>
      </c>
      <c r="AJ64" s="4">
        <v>166.83289901380277</v>
      </c>
      <c r="AK64" s="4">
        <v>145.27215718466084</v>
      </c>
      <c r="AL64" s="4">
        <v>108.82417035691361</v>
      </c>
      <c r="AM64" s="4">
        <v>438.18130237979216</v>
      </c>
      <c r="AN64" s="4">
        <v>139.82766347555955</v>
      </c>
      <c r="AO64" s="4">
        <v>102.84697508896798</v>
      </c>
      <c r="AP64" s="4">
        <v>2.7297453294401279</v>
      </c>
      <c r="AQ64" s="4">
        <v>0.97143961901783915</v>
      </c>
      <c r="AR64" s="4">
        <v>97.143961901783925</v>
      </c>
      <c r="AS64" s="4">
        <v>1.00983462548855</v>
      </c>
      <c r="AT64" s="4">
        <v>-3.722796381379947</v>
      </c>
      <c r="AU64" s="4">
        <v>100.983462548855</v>
      </c>
      <c r="AV64" s="4">
        <v>-3.7227963813799407</v>
      </c>
      <c r="AW64" s="4">
        <v>-5.8729460011092467</v>
      </c>
      <c r="AX64" s="4">
        <v>-23.491784004436987</v>
      </c>
      <c r="AY64" s="4">
        <v>115.10060933657546</v>
      </c>
      <c r="AZ64" s="4">
        <v>109.59688929961912</v>
      </c>
      <c r="BA64" s="4">
        <v>4.734734312465612</v>
      </c>
      <c r="BB64" s="4">
        <v>0.72486648359113559</v>
      </c>
      <c r="BC64" s="4">
        <v>2.8994659343645424</v>
      </c>
      <c r="BD64" s="4">
        <v>4.6897334637650427</v>
      </c>
      <c r="BE64" s="4">
        <v>0.44401280260215614</v>
      </c>
      <c r="BF64" s="4">
        <v>1.7760512104086246</v>
      </c>
      <c r="BG64" s="4">
        <v>4.6332422047667778</v>
      </c>
      <c r="BH64" s="4">
        <v>1.0042083189260993</v>
      </c>
      <c r="BI64" s="4">
        <v>-2.8976164419555056E-2</v>
      </c>
      <c r="BJ64" s="4">
        <v>4.5761940215685364</v>
      </c>
      <c r="BK64" s="4">
        <v>9.786580306729591E-3</v>
      </c>
      <c r="BL64" s="4">
        <v>-3.7938617755294821</v>
      </c>
      <c r="BM64" s="4">
        <v>4.6149567662948208</v>
      </c>
      <c r="BN64" s="4">
        <v>-3.793861775529539</v>
      </c>
      <c r="BO64" s="4" t="e">
        <v>#REF!</v>
      </c>
      <c r="BP64" s="4" t="e">
        <v>#REF!</v>
      </c>
      <c r="BQ64" s="4">
        <v>4.7458066096892839</v>
      </c>
      <c r="BR64" s="4">
        <v>11.197171902612693</v>
      </c>
      <c r="BS64" s="4">
        <v>11.671920686603737</v>
      </c>
      <c r="BT64" s="4">
        <v>4.6969286112276318</v>
      </c>
      <c r="BU64" s="4">
        <v>15.214573058361843</v>
      </c>
      <c r="BV64" s="4">
        <v>4.6968089918083846</v>
      </c>
      <c r="BW64" s="4" t="e">
        <v>#REF!</v>
      </c>
      <c r="BX64" s="4">
        <v>9.4479096856664402</v>
      </c>
      <c r="BY64" s="4">
        <v>11.197171902612693</v>
      </c>
      <c r="BZ64" s="4">
        <v>9.0604026413688086</v>
      </c>
      <c r="CA64" s="4" t="e">
        <v>#REF!</v>
      </c>
      <c r="CB64" s="4">
        <v>7.3826208287397836</v>
      </c>
    </row>
    <row r="65" spans="1:80">
      <c r="A65" s="52" t="s">
        <v>65</v>
      </c>
      <c r="B65" s="52">
        <v>2.98</v>
      </c>
      <c r="C65" s="52">
        <v>115.3219369</v>
      </c>
      <c r="D65" s="52">
        <v>117.3767174</v>
      </c>
      <c r="E65" s="52"/>
      <c r="F65" s="53"/>
      <c r="G65" s="52">
        <v>3.79</v>
      </c>
      <c r="H65" s="52">
        <v>3.15</v>
      </c>
      <c r="I65" s="52">
        <v>2343417.6042499999</v>
      </c>
      <c r="J65" s="52">
        <v>72264.107999999993</v>
      </c>
      <c r="K65" s="52">
        <v>110.22</v>
      </c>
      <c r="L65" s="52">
        <v>0.1</v>
      </c>
      <c r="M65" s="52">
        <v>1.24</v>
      </c>
      <c r="N65" s="52">
        <v>2779900</v>
      </c>
      <c r="O65" s="52">
        <v>8684.4736019993761</v>
      </c>
      <c r="P65" s="52"/>
      <c r="Q65" s="52"/>
      <c r="R65" s="52">
        <v>320100</v>
      </c>
      <c r="S65" s="52"/>
      <c r="T65" s="52">
        <v>122269.808235032</v>
      </c>
      <c r="U65" s="52" t="e">
        <v>#REF!</v>
      </c>
      <c r="V65" s="52"/>
      <c r="W65" s="52">
        <v>4073675</v>
      </c>
      <c r="X65" s="52">
        <v>12726.257419556388</v>
      </c>
      <c r="Y65" s="52">
        <v>61241.8</v>
      </c>
      <c r="Z65" s="52">
        <v>182500.56400000001</v>
      </c>
      <c r="AA65" s="52" t="e">
        <v>#REF!</v>
      </c>
      <c r="AB65" s="52">
        <v>1590.7009958069709</v>
      </c>
      <c r="AC65" s="52">
        <v>0.94750000000000001</v>
      </c>
      <c r="AD65" s="52">
        <v>2.5000000000000001E-2</v>
      </c>
      <c r="AE65" s="52">
        <v>0.78749999999999998</v>
      </c>
      <c r="AF65" s="52">
        <v>0.31</v>
      </c>
      <c r="AG65" s="52">
        <v>155.01180363143365</v>
      </c>
      <c r="AH65" s="52">
        <v>114.72964716880468</v>
      </c>
      <c r="AI65" s="52">
        <v>564.4042070636508</v>
      </c>
      <c r="AJ65" s="52">
        <v>172.08813533273758</v>
      </c>
      <c r="AK65" s="52">
        <v>145.72250087193331</v>
      </c>
      <c r="AL65" s="52">
        <v>109.16152528502006</v>
      </c>
      <c r="AM65" s="52">
        <v>443.61475052930155</v>
      </c>
      <c r="AN65" s="52">
        <v>141.56152650265648</v>
      </c>
      <c r="AO65" s="52">
        <v>106.04982206405695</v>
      </c>
      <c r="AP65" s="52">
        <v>2.8014192624380407</v>
      </c>
      <c r="AQ65" s="52">
        <v>0.99694635673951637</v>
      </c>
      <c r="AR65" s="52">
        <v>99.694635673951638</v>
      </c>
      <c r="AS65" s="52">
        <v>1.0178177765240084</v>
      </c>
      <c r="AT65" s="52">
        <v>0.79054043443957478</v>
      </c>
      <c r="AU65" s="52">
        <v>101.78177765240083</v>
      </c>
      <c r="AV65" s="52">
        <v>0.79054043443956334</v>
      </c>
      <c r="AW65" s="52">
        <v>-1.6063721454260049</v>
      </c>
      <c r="AX65" s="52">
        <v>-6.4254885817040197</v>
      </c>
      <c r="AY65" s="52">
        <v>115.62744184161467</v>
      </c>
      <c r="AZ65" s="52">
        <v>110.79354245702487</v>
      </c>
      <c r="BA65" s="52">
        <v>4.742578466488661</v>
      </c>
      <c r="BB65" s="52">
        <v>0.78441540230489437</v>
      </c>
      <c r="BC65" s="52">
        <v>3.1376616092195775</v>
      </c>
      <c r="BD65" s="52">
        <v>4.6928286686723455</v>
      </c>
      <c r="BE65" s="52">
        <v>0.3095204907302751</v>
      </c>
      <c r="BF65" s="52">
        <v>1.2380819629211004</v>
      </c>
      <c r="BG65" s="52">
        <v>4.6639090031597501</v>
      </c>
      <c r="BH65" s="4">
        <v>1.0301261682033249</v>
      </c>
      <c r="BI65" s="4">
        <v>-3.0583151423292949E-3</v>
      </c>
      <c r="BJ65" s="4">
        <v>4.6021118708457625</v>
      </c>
      <c r="BK65" s="4">
        <v>1.7660900655765869E-2</v>
      </c>
      <c r="BL65" s="4">
        <v>0.78743203490362779</v>
      </c>
      <c r="BM65" s="4">
        <v>4.6228310866438571</v>
      </c>
      <c r="BN65" s="4">
        <v>0.78743203490363456</v>
      </c>
      <c r="BO65" s="4" t="e">
        <v>#REF!</v>
      </c>
      <c r="BP65" s="4" t="e">
        <v>#REF!</v>
      </c>
      <c r="BQ65" s="4">
        <v>4.7503733142397753</v>
      </c>
      <c r="BR65" s="4">
        <v>11.188082853348655</v>
      </c>
      <c r="BS65" s="4">
        <v>11.713985424763996</v>
      </c>
      <c r="BT65" s="4">
        <v>4.7024783684550897</v>
      </c>
      <c r="BU65" s="4">
        <v>15.220056098409048</v>
      </c>
      <c r="BV65" s="4">
        <v>4.7076684915409928</v>
      </c>
      <c r="BW65" s="4" t="e">
        <v>#REF!</v>
      </c>
      <c r="BX65" s="4">
        <v>9.45142265143323</v>
      </c>
      <c r="BY65" s="4">
        <v>11.188082853348655</v>
      </c>
      <c r="BZ65" s="4">
        <v>9.0692920668210011</v>
      </c>
      <c r="CA65" s="4" t="e">
        <v>#REF!</v>
      </c>
      <c r="CB65" s="4">
        <v>7.3719300759222062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</sheetViews>
  <sheetFormatPr defaultRowHeight="15"/>
  <cols>
    <col min="1" max="1" width="7" bestFit="1" customWidth="1"/>
    <col min="2" max="2" width="17.7109375" bestFit="1" customWidth="1"/>
    <col min="3" max="3" width="11" bestFit="1" customWidth="1"/>
    <col min="4" max="4" width="18.28515625" bestFit="1" customWidth="1"/>
    <col min="5" max="6" width="11" bestFit="1" customWidth="1"/>
    <col min="7" max="7" width="6.85546875" bestFit="1" customWidth="1"/>
    <col min="8" max="8" width="9.42578125" bestFit="1" customWidth="1"/>
    <col min="9" max="9" width="8.85546875" bestFit="1" customWidth="1"/>
    <col min="10" max="10" width="11.28515625" bestFit="1" customWidth="1"/>
    <col min="11" max="11" width="11.42578125" bestFit="1" customWidth="1"/>
    <col min="12" max="12" width="21.85546875" customWidth="1"/>
    <col min="13" max="13" width="18.140625" bestFit="1" customWidth="1"/>
  </cols>
  <sheetData>
    <row r="1" spans="1:13">
      <c r="A1" s="4" t="s">
        <v>1</v>
      </c>
      <c r="B1" s="4" t="s">
        <v>156</v>
      </c>
      <c r="C1" s="4" t="s">
        <v>82</v>
      </c>
      <c r="D1" s="4" t="s">
        <v>111</v>
      </c>
      <c r="E1" s="4" t="s">
        <v>118</v>
      </c>
      <c r="F1" s="4" t="s">
        <v>153</v>
      </c>
      <c r="G1" s="4" t="s">
        <v>80</v>
      </c>
      <c r="H1" s="4" t="s">
        <v>84</v>
      </c>
      <c r="I1" s="4" t="s">
        <v>81</v>
      </c>
      <c r="J1" s="4" t="s">
        <v>138</v>
      </c>
      <c r="K1" s="4" t="s">
        <v>83</v>
      </c>
      <c r="L1" s="4" t="s">
        <v>152</v>
      </c>
      <c r="M1" s="4" t="s">
        <v>142</v>
      </c>
    </row>
    <row r="2" spans="1:13">
      <c r="A2" s="4" t="s">
        <v>2</v>
      </c>
      <c r="B2" s="4">
        <v>4.7779565096310463</v>
      </c>
      <c r="C2" s="24">
        <v>0</v>
      </c>
      <c r="D2" s="4">
        <v>0.16653195996138448</v>
      </c>
      <c r="E2" s="24">
        <v>0</v>
      </c>
      <c r="F2" s="24">
        <v>0</v>
      </c>
      <c r="G2" s="4">
        <v>1.0449999999999999</v>
      </c>
      <c r="H2" s="4">
        <v>5.5650000000000004</v>
      </c>
      <c r="I2" s="4">
        <v>0.41499999999999998</v>
      </c>
      <c r="J2" s="4">
        <v>14.902783801962389</v>
      </c>
      <c r="K2" s="4">
        <v>1.1825000000000001</v>
      </c>
      <c r="L2" s="24">
        <v>0</v>
      </c>
      <c r="M2" s="4">
        <v>6.0275606600172802</v>
      </c>
    </row>
    <row r="3" spans="1:13">
      <c r="A3" s="4" t="s">
        <v>3</v>
      </c>
      <c r="B3" s="4">
        <v>4.7779565096310463</v>
      </c>
      <c r="C3" s="24">
        <v>0</v>
      </c>
      <c r="D3" s="4">
        <v>0.16389926837793578</v>
      </c>
      <c r="E3" s="24">
        <v>0</v>
      </c>
      <c r="F3" s="24">
        <v>0</v>
      </c>
      <c r="G3" s="4">
        <v>0.79</v>
      </c>
      <c r="H3" s="4">
        <v>2.895</v>
      </c>
      <c r="I3" s="4">
        <v>0.52500000000000002</v>
      </c>
      <c r="J3" s="4">
        <v>14.910992953623456</v>
      </c>
      <c r="K3" s="4">
        <v>1.1850000000000001</v>
      </c>
      <c r="L3" s="24">
        <v>0</v>
      </c>
      <c r="M3" s="4">
        <v>6.0088368531582645</v>
      </c>
    </row>
    <row r="4" spans="1:13">
      <c r="A4" s="4" t="s">
        <v>4</v>
      </c>
      <c r="B4" s="4">
        <v>4.8132542917120702</v>
      </c>
      <c r="C4" s="24">
        <v>0</v>
      </c>
      <c r="D4" s="4">
        <v>0.19810404558067005</v>
      </c>
      <c r="E4" s="24">
        <v>0</v>
      </c>
      <c r="F4" s="24">
        <v>0</v>
      </c>
      <c r="G4" s="4">
        <v>0.69499999999999995</v>
      </c>
      <c r="H4" s="4">
        <v>3.6825000000000001</v>
      </c>
      <c r="I4" s="4">
        <v>0.58499999999999996</v>
      </c>
      <c r="J4" s="4">
        <v>14.923503708438135</v>
      </c>
      <c r="K4" s="4">
        <v>1.2725</v>
      </c>
      <c r="L4" s="24">
        <v>0</v>
      </c>
      <c r="M4" s="4">
        <v>6.015288095585217</v>
      </c>
    </row>
    <row r="5" spans="1:13">
      <c r="A5" s="4" t="s">
        <v>5</v>
      </c>
      <c r="B5" s="4">
        <v>4.8276017401202118</v>
      </c>
      <c r="C5" s="4">
        <v>1.8749506698455543</v>
      </c>
      <c r="D5" s="4">
        <v>0.20962404102748708</v>
      </c>
      <c r="E5" s="4">
        <v>0.51638177701599763</v>
      </c>
      <c r="F5" s="24">
        <v>0</v>
      </c>
      <c r="G5" s="4">
        <v>0.94</v>
      </c>
      <c r="H5" s="4">
        <v>4.2275</v>
      </c>
      <c r="I5" s="4">
        <v>0.65500000000000003</v>
      </c>
      <c r="J5" s="4">
        <v>14.940707976225294</v>
      </c>
      <c r="K5" s="4">
        <v>1.325</v>
      </c>
      <c r="L5" s="24">
        <v>0</v>
      </c>
      <c r="M5" s="4">
        <v>5.9974316091997864</v>
      </c>
    </row>
    <row r="6" spans="1:13">
      <c r="A6" s="4" t="s">
        <v>6</v>
      </c>
      <c r="B6" s="4">
        <v>4.81901799642882</v>
      </c>
      <c r="C6" s="4">
        <v>0.38129775579980318</v>
      </c>
      <c r="D6" s="4">
        <v>0.19947917152189834</v>
      </c>
      <c r="E6" s="4">
        <v>0.54311387843597347</v>
      </c>
      <c r="F6" s="4">
        <v>10.909158845364257</v>
      </c>
      <c r="G6" s="4">
        <v>0.96750000000000003</v>
      </c>
      <c r="H6" s="4">
        <v>2.7250000000000001</v>
      </c>
      <c r="I6" s="4">
        <v>0.81</v>
      </c>
      <c r="J6" s="4">
        <v>14.943608830688769</v>
      </c>
      <c r="K6" s="4">
        <v>1.4175</v>
      </c>
      <c r="L6" s="4">
        <v>10.461433861712404</v>
      </c>
      <c r="M6" s="4">
        <v>6.0139049783553116</v>
      </c>
    </row>
    <row r="7" spans="1:13">
      <c r="A7" s="4" t="s">
        <v>7</v>
      </c>
      <c r="B7" s="4">
        <v>4.8218874388567734</v>
      </c>
      <c r="C7" s="4">
        <v>1.3587803135530319</v>
      </c>
      <c r="D7" s="4">
        <v>0.20205112770639561</v>
      </c>
      <c r="E7" s="4">
        <v>0.56294522680989778</v>
      </c>
      <c r="F7" s="4">
        <v>10.972593960101326</v>
      </c>
      <c r="G7" s="4">
        <v>0.86</v>
      </c>
      <c r="H7" s="4">
        <v>3.3975</v>
      </c>
      <c r="I7" s="4">
        <v>0.83</v>
      </c>
      <c r="J7" s="4">
        <v>14.962317595482052</v>
      </c>
      <c r="K7" s="4">
        <v>1.5674999999999999</v>
      </c>
      <c r="L7" s="4">
        <v>10.473373228485329</v>
      </c>
      <c r="M7" s="4">
        <v>5.9973822242945838</v>
      </c>
    </row>
    <row r="8" spans="1:13">
      <c r="A8" s="4" t="s">
        <v>8</v>
      </c>
      <c r="B8" s="4">
        <v>4.8276017401202118</v>
      </c>
      <c r="C8" s="4">
        <v>-2.2970252631661636</v>
      </c>
      <c r="D8" s="4">
        <v>0.20724511825827807</v>
      </c>
      <c r="E8" s="4">
        <v>0.54463996298524486</v>
      </c>
      <c r="F8" s="4">
        <v>10.908187204261965</v>
      </c>
      <c r="G8" s="4">
        <v>0.92749999999999999</v>
      </c>
      <c r="H8" s="4">
        <v>3.3125</v>
      </c>
      <c r="I8" s="4">
        <v>0.875</v>
      </c>
      <c r="J8" s="4">
        <v>14.963523935260572</v>
      </c>
      <c r="K8" s="4">
        <v>1.63</v>
      </c>
      <c r="L8" s="4">
        <v>10.49573403821682</v>
      </c>
      <c r="M8" s="4">
        <v>5.9874638937343274</v>
      </c>
    </row>
    <row r="9" spans="1:13">
      <c r="A9" s="4" t="s">
        <v>9</v>
      </c>
      <c r="B9" s="4">
        <v>4.8304466922524432</v>
      </c>
      <c r="C9" s="4">
        <v>-1.3100008581422684</v>
      </c>
      <c r="D9" s="4">
        <v>0.2086533953025459</v>
      </c>
      <c r="E9" s="4">
        <v>0.58441225380918627</v>
      </c>
      <c r="F9" s="4">
        <v>10.908788460507294</v>
      </c>
      <c r="G9" s="4">
        <v>1</v>
      </c>
      <c r="H9" s="4">
        <v>2.8525</v>
      </c>
      <c r="I9" s="4">
        <v>0.85499999999999998</v>
      </c>
      <c r="J9" s="4">
        <v>14.96918693928229</v>
      </c>
      <c r="K9" s="4">
        <v>1.6174999999999999</v>
      </c>
      <c r="L9" s="4">
        <v>10.511272162172824</v>
      </c>
      <c r="M9" s="4">
        <v>5.9211515513249138</v>
      </c>
    </row>
    <row r="10" spans="1:13">
      <c r="A10" s="4" t="s">
        <v>10</v>
      </c>
      <c r="B10" s="4">
        <v>4.8304466922524432</v>
      </c>
      <c r="C10" s="4">
        <v>-1.6614114875656227</v>
      </c>
      <c r="D10" s="4">
        <v>0.2079347463316237</v>
      </c>
      <c r="E10" s="4">
        <v>0.55035333131939268</v>
      </c>
      <c r="F10" s="4">
        <v>10.854381413808841</v>
      </c>
      <c r="G10" s="4">
        <v>0.92</v>
      </c>
      <c r="H10" s="4">
        <v>2.5825</v>
      </c>
      <c r="I10" s="4">
        <v>0.84750000000000003</v>
      </c>
      <c r="J10" s="4">
        <v>14.966343627438066</v>
      </c>
      <c r="K10" s="4">
        <v>1.3975</v>
      </c>
      <c r="L10" s="4">
        <v>10.473482943852837</v>
      </c>
      <c r="M10" s="4">
        <v>5.8941565609753166</v>
      </c>
    </row>
    <row r="11" spans="1:13">
      <c r="A11" s="4" t="s">
        <v>11</v>
      </c>
      <c r="B11" s="4">
        <v>4.8276017401202118</v>
      </c>
      <c r="C11" s="4">
        <v>1.9137824802604397</v>
      </c>
      <c r="D11" s="4">
        <v>0.2070502142081119</v>
      </c>
      <c r="E11" s="4">
        <v>0.55200567200188344</v>
      </c>
      <c r="F11" s="4">
        <v>10.97560251612874</v>
      </c>
      <c r="G11" s="4">
        <v>0.64500000000000002</v>
      </c>
      <c r="H11" s="4">
        <v>4.0049999999999999</v>
      </c>
      <c r="I11" s="4">
        <v>0.84250000000000003</v>
      </c>
      <c r="J11" s="4">
        <v>14.97162888522903</v>
      </c>
      <c r="K11" s="4">
        <v>1.08</v>
      </c>
      <c r="L11" s="4">
        <v>10.493738848260911</v>
      </c>
      <c r="M11" s="4">
        <v>5.9099979994495691</v>
      </c>
    </row>
    <row r="12" spans="1:13">
      <c r="A12" s="4" t="s">
        <v>12</v>
      </c>
      <c r="B12" s="4">
        <v>4.81901799642882</v>
      </c>
      <c r="C12" s="4">
        <v>-4.6693917886053926</v>
      </c>
      <c r="D12" s="4">
        <v>0.20152560366159436</v>
      </c>
      <c r="E12" s="4">
        <v>0.5763535783157655</v>
      </c>
      <c r="F12" s="4">
        <v>10.935241665007394</v>
      </c>
      <c r="G12" s="4">
        <v>0.36499999999999999</v>
      </c>
      <c r="H12" s="4">
        <v>1.4624999999999999</v>
      </c>
      <c r="I12" s="4">
        <v>0.67249999999999999</v>
      </c>
      <c r="J12" s="4">
        <v>14.96846108380611</v>
      </c>
      <c r="K12" s="4">
        <v>0.87250000000000005</v>
      </c>
      <c r="L12" s="4">
        <v>10.510106833382494</v>
      </c>
      <c r="M12" s="4">
        <v>5.9262569643545131</v>
      </c>
    </row>
    <row r="13" spans="1:13">
      <c r="A13" s="4" t="s">
        <v>13</v>
      </c>
      <c r="B13" s="4">
        <v>4.8074571740277436</v>
      </c>
      <c r="C13" s="4">
        <v>-1.1456498756856615E-2</v>
      </c>
      <c r="D13" s="4">
        <v>0.19402927000582829</v>
      </c>
      <c r="E13" s="4">
        <v>0.53810062698941963</v>
      </c>
      <c r="F13" s="4">
        <v>10.955504014750856</v>
      </c>
      <c r="G13" s="4">
        <v>5.5E-2</v>
      </c>
      <c r="H13" s="4">
        <v>0.78500000000000003</v>
      </c>
      <c r="I13" s="4">
        <v>0.46250000000000002</v>
      </c>
      <c r="J13" s="4">
        <v>14.97123542608862</v>
      </c>
      <c r="K13" s="4">
        <v>0.53249999999999997</v>
      </c>
      <c r="L13" s="4">
        <v>10.504809625955236</v>
      </c>
      <c r="M13" s="4">
        <v>5.9129991327595555</v>
      </c>
    </row>
    <row r="14" spans="1:13">
      <c r="A14" s="4" t="s">
        <v>14</v>
      </c>
      <c r="B14" s="4">
        <v>4.8074571740277436</v>
      </c>
      <c r="C14" s="4">
        <v>1.8649545080500651</v>
      </c>
      <c r="D14" s="4">
        <v>0.1996775905309057</v>
      </c>
      <c r="E14" s="4">
        <v>0.49468304929400891</v>
      </c>
      <c r="F14" s="4">
        <v>10.917590222629594</v>
      </c>
      <c r="G14" s="4">
        <v>-0.2525</v>
      </c>
      <c r="H14" s="4">
        <v>0.625</v>
      </c>
      <c r="I14" s="4">
        <v>0.3125</v>
      </c>
      <c r="J14" s="4">
        <v>14.980402039421651</v>
      </c>
      <c r="K14" s="4">
        <v>0.4325</v>
      </c>
      <c r="L14" s="4">
        <v>10.523153582632958</v>
      </c>
      <c r="M14" s="4">
        <v>5.9104691985539342</v>
      </c>
    </row>
    <row r="15" spans="1:13">
      <c r="A15" s="4" t="s">
        <v>15</v>
      </c>
      <c r="B15" s="4">
        <v>4.8276017401202118</v>
      </c>
      <c r="C15" s="4">
        <v>2.1450037761216345</v>
      </c>
      <c r="D15" s="4">
        <v>0.22286698277528522</v>
      </c>
      <c r="E15" s="4">
        <v>0.49992782992468332</v>
      </c>
      <c r="F15" s="4">
        <v>11.039832441422369</v>
      </c>
      <c r="G15" s="4">
        <v>1.7500000000000002E-2</v>
      </c>
      <c r="H15" s="4">
        <v>0.65</v>
      </c>
      <c r="I15" s="4">
        <v>0.32250000000000001</v>
      </c>
      <c r="J15" s="4">
        <v>14.985900725273083</v>
      </c>
      <c r="K15" s="4">
        <v>0.4375</v>
      </c>
      <c r="L15" s="4">
        <v>10.53726614649308</v>
      </c>
      <c r="M15" s="4">
        <v>5.9668112810242739</v>
      </c>
    </row>
    <row r="16" spans="1:13">
      <c r="A16" s="4" t="s">
        <v>16</v>
      </c>
      <c r="B16" s="4">
        <v>4.8639693842910869</v>
      </c>
      <c r="C16" s="4">
        <v>-0.62548386866538852</v>
      </c>
      <c r="D16" s="4">
        <v>0.2625519586657743</v>
      </c>
      <c r="E16" s="4">
        <v>0.51407137136371006</v>
      </c>
      <c r="F16" s="4">
        <v>10.975146426064498</v>
      </c>
      <c r="G16" s="4">
        <v>6.5000000000000002E-2</v>
      </c>
      <c r="H16" s="4">
        <v>1.35</v>
      </c>
      <c r="I16" s="4">
        <v>0.39750000000000002</v>
      </c>
      <c r="J16" s="4">
        <v>14.990759761171088</v>
      </c>
      <c r="K16" s="4">
        <v>0.435</v>
      </c>
      <c r="L16" s="4">
        <v>10.557923703529315</v>
      </c>
      <c r="M16" s="4">
        <v>6.0723581125008845</v>
      </c>
    </row>
    <row r="17" spans="1:13">
      <c r="A17" s="4" t="s">
        <v>17</v>
      </c>
      <c r="B17" s="4">
        <v>4.8276017401202118</v>
      </c>
      <c r="C17" s="4">
        <v>6.3276180400610338</v>
      </c>
      <c r="D17" s="4">
        <v>0.2280757092153389</v>
      </c>
      <c r="E17" s="4">
        <v>0.47872928011778726</v>
      </c>
      <c r="F17" s="4">
        <v>11.000826710844528</v>
      </c>
      <c r="G17" s="4">
        <v>0.36</v>
      </c>
      <c r="H17" s="4">
        <v>0.95</v>
      </c>
      <c r="I17" s="4">
        <v>0.55000000000000004</v>
      </c>
      <c r="J17" s="4">
        <v>14.991392482123684</v>
      </c>
      <c r="K17" s="4">
        <v>0.36</v>
      </c>
      <c r="L17" s="4">
        <v>10.554049006336287</v>
      </c>
      <c r="M17" s="4">
        <v>6.0054001317304069</v>
      </c>
    </row>
    <row r="18" spans="1:13">
      <c r="A18" s="4" t="s">
        <v>18</v>
      </c>
      <c r="B18" s="4">
        <v>4.8161402966012048</v>
      </c>
      <c r="C18" s="4">
        <v>-0.55306884186356875</v>
      </c>
      <c r="D18" s="4">
        <v>0.21671356070187514</v>
      </c>
      <c r="E18" s="4">
        <v>0.52253489117741281</v>
      </c>
      <c r="F18" s="4">
        <v>10.972486459147802</v>
      </c>
      <c r="G18" s="4">
        <v>0.70499999999999996</v>
      </c>
      <c r="H18" s="4">
        <v>0.95499999999999996</v>
      </c>
      <c r="I18" s="4">
        <v>0.71499999999999997</v>
      </c>
      <c r="J18" s="4">
        <v>14.996562678905642</v>
      </c>
      <c r="K18" s="4">
        <v>0.3125</v>
      </c>
      <c r="L18" s="4">
        <v>10.532643977572512</v>
      </c>
      <c r="M18" s="4">
        <v>6.064696607277722</v>
      </c>
    </row>
    <row r="19" spans="1:13">
      <c r="A19" s="4" t="s">
        <v>19</v>
      </c>
      <c r="B19" s="4">
        <v>4.8161402966012048</v>
      </c>
      <c r="C19" s="4">
        <v>-0.61799880024581144</v>
      </c>
      <c r="D19" s="4">
        <v>0.21609206436734352</v>
      </c>
      <c r="E19" s="4">
        <v>0.5091328608250496</v>
      </c>
      <c r="F19" s="4">
        <v>11.085252308956363</v>
      </c>
      <c r="G19" s="4">
        <v>0.59499999999999997</v>
      </c>
      <c r="H19" s="4">
        <v>0.93500000000000005</v>
      </c>
      <c r="I19" s="4">
        <v>0.53249999999999997</v>
      </c>
      <c r="J19" s="4">
        <v>15.005797638535627</v>
      </c>
      <c r="K19" s="4">
        <v>0.31</v>
      </c>
      <c r="L19" s="4">
        <v>10.56697091729351</v>
      </c>
      <c r="M19" s="4">
        <v>6.0138193384645602</v>
      </c>
    </row>
    <row r="20" spans="1:13">
      <c r="A20" s="4" t="s">
        <v>20</v>
      </c>
      <c r="B20" s="4">
        <v>4.81901799642882</v>
      </c>
      <c r="C20" s="4">
        <v>3.27891242905618</v>
      </c>
      <c r="D20" s="4">
        <v>0.21959155422407001</v>
      </c>
      <c r="E20" s="4">
        <v>0.44638020933799089</v>
      </c>
      <c r="F20" s="4">
        <v>11.011253160142873</v>
      </c>
      <c r="G20" s="4">
        <v>0.48499999999999999</v>
      </c>
      <c r="H20" s="4">
        <v>0.6925</v>
      </c>
      <c r="I20" s="4">
        <v>0.54749999999999999</v>
      </c>
      <c r="J20" s="4">
        <v>15.022409078206413</v>
      </c>
      <c r="K20" s="4">
        <v>0.2525</v>
      </c>
      <c r="L20" s="4">
        <v>10.587714233945595</v>
      </c>
      <c r="M20" s="4">
        <v>5.9802611780378614</v>
      </c>
    </row>
    <row r="21" spans="1:13">
      <c r="A21" s="4" t="s">
        <v>21</v>
      </c>
      <c r="B21" s="4">
        <v>4.8132542917120702</v>
      </c>
      <c r="C21" s="4">
        <v>5.0134812239673199</v>
      </c>
      <c r="D21" s="4">
        <v>0.21385273224740875</v>
      </c>
      <c r="E21" s="4">
        <v>0.4088175188327427</v>
      </c>
      <c r="F21" s="4">
        <v>11.028242022956201</v>
      </c>
      <c r="G21" s="4">
        <v>0.47</v>
      </c>
      <c r="H21" s="4">
        <v>0.62749999999999995</v>
      </c>
      <c r="I21" s="4">
        <v>0.47249999999999998</v>
      </c>
      <c r="J21" s="4">
        <v>15.034029551631825</v>
      </c>
      <c r="K21" s="4">
        <v>0.2475</v>
      </c>
      <c r="L21" s="4">
        <v>10.583823338277416</v>
      </c>
      <c r="M21" s="4">
        <v>6.0146260372425768</v>
      </c>
    </row>
    <row r="22" spans="1:13">
      <c r="A22" s="4" t="s">
        <v>22</v>
      </c>
      <c r="B22" s="4">
        <v>4.8132542917120702</v>
      </c>
      <c r="C22" s="4">
        <v>-0.29713682715198919</v>
      </c>
      <c r="D22" s="4">
        <v>0.21084565963838059</v>
      </c>
      <c r="E22" s="4">
        <v>0.29170510978255004</v>
      </c>
      <c r="F22" s="4">
        <v>11.017215284694277</v>
      </c>
      <c r="G22" s="4">
        <v>0.74750000000000005</v>
      </c>
      <c r="H22" s="4">
        <v>0.62</v>
      </c>
      <c r="I22" s="4">
        <v>0.44500000000000001</v>
      </c>
      <c r="J22" s="4">
        <v>15.039763816585355</v>
      </c>
      <c r="K22" s="4">
        <v>0.25</v>
      </c>
      <c r="L22" s="4">
        <v>10.578398268000893</v>
      </c>
      <c r="M22" s="4">
        <v>6.0247074520710404</v>
      </c>
    </row>
    <row r="23" spans="1:13">
      <c r="A23" s="4" t="s">
        <v>23</v>
      </c>
      <c r="B23" s="4">
        <v>4.8161402966012048</v>
      </c>
      <c r="C23" s="4">
        <v>5.6225650820349804</v>
      </c>
      <c r="D23" s="4">
        <v>0.21239214605768214</v>
      </c>
      <c r="E23" s="4">
        <v>0.32965654476244699</v>
      </c>
      <c r="F23" s="4">
        <v>11.121950557990067</v>
      </c>
      <c r="G23" s="4">
        <v>0.85</v>
      </c>
      <c r="H23" s="4">
        <v>0.61499999999999999</v>
      </c>
      <c r="I23" s="4">
        <v>0.71499999999999997</v>
      </c>
      <c r="J23" s="4">
        <v>15.047064482050974</v>
      </c>
      <c r="K23" s="4">
        <v>0.2525</v>
      </c>
      <c r="L23" s="4">
        <v>10.597980084406908</v>
      </c>
      <c r="M23" s="4">
        <v>6.0668499009454528</v>
      </c>
    </row>
    <row r="24" spans="1:13">
      <c r="A24" s="4" t="s">
        <v>24</v>
      </c>
      <c r="B24" s="4">
        <v>4.7779565096310463</v>
      </c>
      <c r="C24" s="4">
        <v>3.4125224095369111</v>
      </c>
      <c r="D24" s="4">
        <v>0.17002067564185733</v>
      </c>
      <c r="E24" s="4">
        <v>0.37823905887543646</v>
      </c>
      <c r="F24" s="4">
        <v>11.053200870578998</v>
      </c>
      <c r="G24" s="4">
        <v>1.1025</v>
      </c>
      <c r="H24" s="4">
        <v>0.6825</v>
      </c>
      <c r="I24" s="4">
        <v>0.68</v>
      </c>
      <c r="J24" s="4">
        <v>15.056114186111996</v>
      </c>
      <c r="K24" s="4">
        <v>0.36</v>
      </c>
      <c r="L24" s="4">
        <v>10.617946400242898</v>
      </c>
      <c r="M24" s="4">
        <v>6.0458686187658461</v>
      </c>
    </row>
    <row r="25" spans="1:13">
      <c r="A25" s="4" t="s">
        <v>25</v>
      </c>
      <c r="B25" s="4">
        <v>4.7598291250384897</v>
      </c>
      <c r="C25" s="4">
        <v>3.8688870866460778</v>
      </c>
      <c r="D25" s="4">
        <v>0.15062958525020373</v>
      </c>
      <c r="E25" s="4">
        <v>0.34315391907504211</v>
      </c>
      <c r="F25" s="4">
        <v>11.09847770750414</v>
      </c>
      <c r="G25" s="4">
        <v>0.95750000000000002</v>
      </c>
      <c r="H25" s="4">
        <v>0.75</v>
      </c>
      <c r="I25" s="4">
        <v>0.83</v>
      </c>
      <c r="J25" s="4">
        <v>15.064724378535796</v>
      </c>
      <c r="K25" s="4">
        <v>0.48499999999999999</v>
      </c>
      <c r="L25" s="4">
        <v>10.610941449897846</v>
      </c>
      <c r="M25" s="4">
        <v>6.1433335232846389</v>
      </c>
    </row>
    <row r="26" spans="1:13">
      <c r="A26" s="4" t="s">
        <v>26</v>
      </c>
      <c r="B26" s="4">
        <v>4.7537128980210532</v>
      </c>
      <c r="C26" s="4">
        <v>-1.5214882833554877</v>
      </c>
      <c r="D26" s="4">
        <v>0.14662455705972557</v>
      </c>
      <c r="E26" s="4">
        <v>0.3204307420358059</v>
      </c>
      <c r="F26" s="4">
        <v>11.071950624333869</v>
      </c>
      <c r="G26" s="4">
        <v>0.54749999999999999</v>
      </c>
      <c r="H26" s="4">
        <v>0.73250000000000004</v>
      </c>
      <c r="I26" s="4">
        <v>0.76</v>
      </c>
      <c r="J26" s="4">
        <v>15.075327162404065</v>
      </c>
      <c r="K26" s="4">
        <v>0.61750000000000005</v>
      </c>
      <c r="L26" s="4">
        <v>10.611548492170634</v>
      </c>
      <c r="M26" s="4">
        <v>6.2056065848601047</v>
      </c>
    </row>
    <row r="27" spans="1:13">
      <c r="A27" s="4" t="s">
        <v>27</v>
      </c>
      <c r="B27" s="4">
        <v>4.7506406989840828</v>
      </c>
      <c r="C27" s="4">
        <v>7.3531652799766922</v>
      </c>
      <c r="D27" s="4">
        <v>0.14648513010124381</v>
      </c>
      <c r="E27" s="4">
        <v>0.28187919798782379</v>
      </c>
      <c r="F27" s="4">
        <v>11.174797004245168</v>
      </c>
      <c r="G27" s="4">
        <v>0.44</v>
      </c>
      <c r="H27" s="4">
        <v>0.74750000000000005</v>
      </c>
      <c r="I27" s="4">
        <v>0.73499999999999999</v>
      </c>
      <c r="J27" s="4">
        <v>15.080533775797436</v>
      </c>
      <c r="K27" s="4">
        <v>0.73499999999999999</v>
      </c>
      <c r="L27" s="4">
        <v>10.62977685597494</v>
      </c>
      <c r="M27" s="4">
        <v>6.2178054177700766</v>
      </c>
    </row>
    <row r="28" spans="1:13">
      <c r="A28" s="4" t="s">
        <v>28</v>
      </c>
      <c r="B28" s="4">
        <v>4.7779565096310463</v>
      </c>
      <c r="C28" s="4">
        <v>-2.5811933714899093</v>
      </c>
      <c r="D28" s="4">
        <v>0.18023518605703343</v>
      </c>
      <c r="E28" s="4">
        <v>0.28576696468419194</v>
      </c>
      <c r="F28" s="4">
        <v>11.115872270108738</v>
      </c>
      <c r="G28" s="4">
        <v>0.31</v>
      </c>
      <c r="H28" s="4">
        <v>0.74750000000000005</v>
      </c>
      <c r="I28" s="4">
        <v>0.95750000000000002</v>
      </c>
      <c r="J28" s="4">
        <v>15.088902143064923</v>
      </c>
      <c r="K28" s="4">
        <v>0.86499999999999999</v>
      </c>
      <c r="L28" s="4">
        <v>10.655165338464633</v>
      </c>
      <c r="M28" s="4">
        <v>6.2291876651925033</v>
      </c>
    </row>
    <row r="29" spans="1:13">
      <c r="A29" s="4" t="s">
        <v>29</v>
      </c>
      <c r="B29" s="4">
        <v>4.8045459638202859</v>
      </c>
      <c r="C29" s="4">
        <v>2.3679147392370092</v>
      </c>
      <c r="D29" s="4">
        <v>0.21293646051369283</v>
      </c>
      <c r="E29" s="4">
        <v>0.19647053701829376</v>
      </c>
      <c r="F29" s="4">
        <v>11.17170295297686</v>
      </c>
      <c r="G29" s="4">
        <v>0.3175</v>
      </c>
      <c r="H29" s="4">
        <v>0.83499999999999996</v>
      </c>
      <c r="I29" s="4">
        <v>0.9325</v>
      </c>
      <c r="J29" s="4">
        <v>15.094595472985183</v>
      </c>
      <c r="K29" s="4">
        <v>0.99250000000000005</v>
      </c>
      <c r="L29" s="4">
        <v>10.652400132377615</v>
      </c>
      <c r="M29" s="4">
        <v>6.2815910243221129</v>
      </c>
    </row>
    <row r="30" spans="1:13">
      <c r="A30" s="4" t="s">
        <v>30</v>
      </c>
      <c r="B30" s="4">
        <v>4.7809460484794126</v>
      </c>
      <c r="C30" s="4">
        <v>3.838058003873468</v>
      </c>
      <c r="D30" s="4">
        <v>0.19251272650300999</v>
      </c>
      <c r="E30" s="4">
        <v>0.13553966212138277</v>
      </c>
      <c r="F30" s="4">
        <v>11.151536054934262</v>
      </c>
      <c r="G30" s="4">
        <v>0.59</v>
      </c>
      <c r="H30" s="4">
        <v>1.03</v>
      </c>
      <c r="I30" s="4">
        <v>0.91</v>
      </c>
      <c r="J30" s="4">
        <v>15.106539113295298</v>
      </c>
      <c r="K30" s="4">
        <v>1.1125</v>
      </c>
      <c r="L30" s="4">
        <v>10.667554757657026</v>
      </c>
      <c r="M30" s="4">
        <v>6.2733385120390306</v>
      </c>
    </row>
    <row r="31" spans="1:13">
      <c r="A31" s="4" t="s">
        <v>31</v>
      </c>
      <c r="B31" s="4">
        <v>4.7506406989840828</v>
      </c>
      <c r="C31" s="4">
        <v>1.0763259915117729</v>
      </c>
      <c r="D31" s="4">
        <v>0.16639921527403165</v>
      </c>
      <c r="E31" s="4">
        <v>1.4685503715460348E-2</v>
      </c>
      <c r="F31" s="4">
        <v>11.236169293471075</v>
      </c>
      <c r="G31" s="4">
        <v>0.57999999999999996</v>
      </c>
      <c r="H31" s="4">
        <v>1.1325000000000001</v>
      </c>
      <c r="I31" s="4">
        <v>1.0024999999999999</v>
      </c>
      <c r="J31" s="4">
        <v>15.109525142964868</v>
      </c>
      <c r="K31" s="4">
        <v>1.2250000000000001</v>
      </c>
      <c r="L31" s="4">
        <v>10.690476231024892</v>
      </c>
      <c r="M31" s="4">
        <v>6.2327517820285765</v>
      </c>
    </row>
    <row r="32" spans="1:13">
      <c r="A32" s="4" t="s">
        <v>32</v>
      </c>
      <c r="B32" s="4">
        <v>4.7475590324466754</v>
      </c>
      <c r="C32" s="4">
        <v>-1.056728409247587</v>
      </c>
      <c r="D32" s="4">
        <v>0.16711818178150598</v>
      </c>
      <c r="E32" s="4">
        <v>3.0276227974680558E-2</v>
      </c>
      <c r="F32" s="4">
        <v>11.195557343999464</v>
      </c>
      <c r="G32" s="4">
        <v>0.45</v>
      </c>
      <c r="H32" s="4">
        <v>1.1274999999999999</v>
      </c>
      <c r="I32" s="4">
        <v>0.83250000000000002</v>
      </c>
      <c r="J32" s="4">
        <v>15.110415791895704</v>
      </c>
      <c r="K32" s="4">
        <v>1.3125</v>
      </c>
      <c r="L32" s="4">
        <v>10.716630410336069</v>
      </c>
      <c r="M32" s="4">
        <v>6.2797370275816036</v>
      </c>
    </row>
    <row r="33" spans="1:13">
      <c r="A33" s="4" t="s">
        <v>33</v>
      </c>
      <c r="B33" s="4">
        <v>4.7320066194391908</v>
      </c>
      <c r="C33" s="4">
        <v>1.3805480962715055</v>
      </c>
      <c r="D33" s="4">
        <v>0.152611273200631</v>
      </c>
      <c r="E33" s="4">
        <v>-1.7493334173422897E-4</v>
      </c>
      <c r="F33" s="4">
        <v>11.242387091700751</v>
      </c>
      <c r="G33" s="4">
        <v>0.3775</v>
      </c>
      <c r="H33" s="4">
        <v>1.1274999999999999</v>
      </c>
      <c r="I33" s="4">
        <v>0.48249999999999998</v>
      </c>
      <c r="J33" s="4">
        <v>15.11821269014019</v>
      </c>
      <c r="K33" s="4">
        <v>1.31</v>
      </c>
      <c r="L33" s="4">
        <v>10.715108212488648</v>
      </c>
      <c r="M33" s="4">
        <v>6.3959101552357094</v>
      </c>
    </row>
    <row r="34" spans="1:13">
      <c r="A34" s="4" t="s">
        <v>34</v>
      </c>
      <c r="B34" s="4">
        <v>4.7288668994345224</v>
      </c>
      <c r="C34" s="4">
        <v>4.7581806755081724</v>
      </c>
      <c r="D34" s="4">
        <v>0.15447885038149425</v>
      </c>
      <c r="E34" s="4">
        <v>7.9522984904488361E-3</v>
      </c>
      <c r="F34" s="4">
        <v>11.203049893293446</v>
      </c>
      <c r="G34" s="4">
        <v>0.10249999999999999</v>
      </c>
      <c r="H34" s="4">
        <v>1.1274999999999999</v>
      </c>
      <c r="I34" s="4">
        <v>0.60499999999999998</v>
      </c>
      <c r="J34" s="4">
        <v>15.118830835790909</v>
      </c>
      <c r="K34" s="4">
        <v>1.3125</v>
      </c>
      <c r="L34" s="4">
        <v>10.740323737069875</v>
      </c>
      <c r="M34" s="4">
        <v>6.4536476856146452</v>
      </c>
    </row>
    <row r="35" spans="1:13">
      <c r="A35" s="4" t="s">
        <v>35</v>
      </c>
      <c r="B35" s="4">
        <v>4.7225577302412578</v>
      </c>
      <c r="C35" s="4">
        <v>6.6875754724827763</v>
      </c>
      <c r="D35" s="4">
        <v>0.15277482965912842</v>
      </c>
      <c r="E35" s="4">
        <v>-2.1755710422703446E-2</v>
      </c>
      <c r="F35" s="4">
        <v>11.297571876547313</v>
      </c>
      <c r="G35" s="4">
        <v>0.2</v>
      </c>
      <c r="H35" s="4">
        <v>1.1299999999999999</v>
      </c>
      <c r="I35" s="4">
        <v>0.66249999999999998</v>
      </c>
      <c r="J35" s="4">
        <v>15.126454829668253</v>
      </c>
      <c r="K35" s="4">
        <v>1.3125</v>
      </c>
      <c r="L35" s="4">
        <v>10.776912536180792</v>
      </c>
      <c r="M35" s="4">
        <v>6.6101538484413096</v>
      </c>
    </row>
    <row r="36" spans="1:13">
      <c r="A36" s="4" t="s">
        <v>36</v>
      </c>
      <c r="B36" s="4">
        <v>4.6969152996279204</v>
      </c>
      <c r="C36" s="4">
        <v>2.2463906494347041</v>
      </c>
      <c r="D36" s="4">
        <v>0.12703299052639896</v>
      </c>
      <c r="E36" s="4">
        <v>2.8450604380696128E-2</v>
      </c>
      <c r="F36" s="4">
        <v>11.298358544648844</v>
      </c>
      <c r="G36" s="4">
        <v>0.6</v>
      </c>
      <c r="H36" s="4">
        <v>1.2424999999999999</v>
      </c>
      <c r="I36" s="4">
        <v>0.59</v>
      </c>
      <c r="J36" s="4">
        <v>15.133157969902051</v>
      </c>
      <c r="K36" s="4">
        <v>1.2675000000000001</v>
      </c>
      <c r="L36" s="4">
        <v>10.797082676478094</v>
      </c>
      <c r="M36" s="4">
        <v>6.7060404265762559</v>
      </c>
    </row>
    <row r="37" spans="1:13">
      <c r="A37" s="4" t="s">
        <v>37</v>
      </c>
      <c r="B37" s="4">
        <v>4.6672590900450324</v>
      </c>
      <c r="C37" s="4">
        <v>7.9047103498898874</v>
      </c>
      <c r="D37" s="4">
        <v>9.8540911011695834E-2</v>
      </c>
      <c r="E37" s="4">
        <v>4.0557424179199442E-2</v>
      </c>
      <c r="F37" s="4">
        <v>11.350694314196437</v>
      </c>
      <c r="G37" s="4">
        <v>0.875</v>
      </c>
      <c r="H37" s="4">
        <v>1.2475000000000001</v>
      </c>
      <c r="I37" s="4">
        <v>0.99250000000000005</v>
      </c>
      <c r="J37" s="4">
        <v>15.136719581803225</v>
      </c>
      <c r="K37" s="4">
        <v>1.1225000000000001</v>
      </c>
      <c r="L37" s="4">
        <v>10.806794356851988</v>
      </c>
      <c r="M37" s="4">
        <v>6.7853424761256678</v>
      </c>
    </row>
    <row r="38" spans="1:13">
      <c r="A38" s="4" t="s">
        <v>38</v>
      </c>
      <c r="B38" s="4">
        <v>4.579943623042416</v>
      </c>
      <c r="C38" s="4">
        <v>8.3416567692696564</v>
      </c>
      <c r="D38" s="4">
        <v>9.3711421166976679E-3</v>
      </c>
      <c r="E38" s="4">
        <v>9.9056667777704752E-3</v>
      </c>
      <c r="F38" s="4">
        <v>11.299894367363898</v>
      </c>
      <c r="G38" s="4">
        <v>1.21</v>
      </c>
      <c r="H38" s="4">
        <v>1.3025</v>
      </c>
      <c r="I38" s="4">
        <v>1.0225</v>
      </c>
      <c r="J38" s="4">
        <v>15.12987246339288</v>
      </c>
      <c r="K38" s="4">
        <v>0.79249999999999998</v>
      </c>
      <c r="L38" s="4">
        <v>10.823292103710079</v>
      </c>
      <c r="M38" s="4">
        <v>6.8808265171124878</v>
      </c>
    </row>
    <row r="39" spans="1:13">
      <c r="A39" s="4" t="s">
        <v>39</v>
      </c>
      <c r="B39" s="4">
        <v>4.6571749709784065</v>
      </c>
      <c r="C39" s="4">
        <v>-4.0247856126838011</v>
      </c>
      <c r="D39" s="4">
        <v>8.3737936914734704E-2</v>
      </c>
      <c r="E39" s="4">
        <v>8.8914023142096205E-2</v>
      </c>
      <c r="F39" s="4">
        <v>11.398035722020364</v>
      </c>
      <c r="G39" s="4">
        <v>1.3825000000000001</v>
      </c>
      <c r="H39" s="4">
        <v>1.42</v>
      </c>
      <c r="I39" s="4">
        <v>1.0925</v>
      </c>
      <c r="J39" s="4">
        <v>15.134823416295454</v>
      </c>
      <c r="K39" s="4">
        <v>0.52</v>
      </c>
      <c r="L39" s="4">
        <v>10.891186902297498</v>
      </c>
      <c r="M39" s="4">
        <v>7.0036344994952522</v>
      </c>
    </row>
    <row r="40" spans="1:13">
      <c r="A40" s="4" t="s">
        <v>40</v>
      </c>
      <c r="B40" s="4">
        <v>4.6605476554570453</v>
      </c>
      <c r="C40" s="4">
        <v>-17.277998107833259</v>
      </c>
      <c r="D40" s="4">
        <v>8.5163345115301964E-2</v>
      </c>
      <c r="E40" s="4">
        <v>0.17035663056732536</v>
      </c>
      <c r="F40" s="4">
        <v>11.390077808271048</v>
      </c>
      <c r="G40" s="4">
        <v>1.5225</v>
      </c>
      <c r="H40" s="4">
        <v>1.6074999999999999</v>
      </c>
      <c r="I40" s="4">
        <v>1.325</v>
      </c>
      <c r="J40" s="4">
        <v>15.130013492435024</v>
      </c>
      <c r="K40" s="4">
        <v>0.48499999999999999</v>
      </c>
      <c r="L40" s="4">
        <v>10.890888911868236</v>
      </c>
      <c r="M40" s="4">
        <v>6.966855900166637</v>
      </c>
    </row>
    <row r="41" spans="1:13">
      <c r="A41" s="4" t="s">
        <v>41</v>
      </c>
      <c r="B41" s="4">
        <v>4.7130187071944984</v>
      </c>
      <c r="C41" s="4">
        <v>-0.77509557048229816</v>
      </c>
      <c r="D41" s="4">
        <v>0.125162692091628</v>
      </c>
      <c r="E41" s="4">
        <v>0.30234543363648497</v>
      </c>
      <c r="F41" s="4">
        <v>11.41336610963711</v>
      </c>
      <c r="G41" s="4">
        <v>1.66</v>
      </c>
      <c r="H41" s="4">
        <v>1.6325000000000001</v>
      </c>
      <c r="I41" s="4">
        <v>0.4</v>
      </c>
      <c r="J41" s="4">
        <v>15.10866114093626</v>
      </c>
      <c r="K41" s="4">
        <v>0.125</v>
      </c>
      <c r="L41" s="4">
        <v>10.855434961618318</v>
      </c>
      <c r="M41" s="4">
        <v>6.8931615683471428</v>
      </c>
    </row>
    <row r="42" spans="1:13">
      <c r="A42" s="4" t="s">
        <v>42</v>
      </c>
      <c r="B42" s="4">
        <v>4.7225577302412578</v>
      </c>
      <c r="C42" s="4">
        <v>6.6902059983990458</v>
      </c>
      <c r="D42" s="4">
        <v>0.12072346010534442</v>
      </c>
      <c r="E42" s="4">
        <v>0.22778960966734765</v>
      </c>
      <c r="F42" s="4">
        <v>11.325329220616768</v>
      </c>
      <c r="G42" s="4">
        <v>1.3975</v>
      </c>
      <c r="H42" s="4">
        <v>1.5175000000000001</v>
      </c>
      <c r="I42" s="4">
        <v>-0.01</v>
      </c>
      <c r="J42" s="4">
        <v>15.094706783527798</v>
      </c>
      <c r="K42" s="4">
        <v>4.4999999999999998E-2</v>
      </c>
      <c r="L42" s="4">
        <v>10.855261251655614</v>
      </c>
      <c r="M42" s="4">
        <v>6.8792552996091443</v>
      </c>
    </row>
    <row r="43" spans="1:13">
      <c r="A43" s="4" t="s">
        <v>43</v>
      </c>
      <c r="B43" s="4">
        <v>4.6739257814032209</v>
      </c>
      <c r="C43" s="4">
        <v>1.3811291324653974</v>
      </c>
      <c r="D43" s="4">
        <v>5.936105446609042E-2</v>
      </c>
      <c r="E43" s="4">
        <v>0.17062743390216706</v>
      </c>
      <c r="F43" s="4">
        <v>11.389934654717054</v>
      </c>
      <c r="G43" s="4">
        <v>0.99</v>
      </c>
      <c r="H43" s="4">
        <v>0.78249999999999997</v>
      </c>
      <c r="I43" s="4">
        <v>-0.28749999999999998</v>
      </c>
      <c r="J43" s="4">
        <v>15.093356306827106</v>
      </c>
      <c r="K43" s="4">
        <v>4.4999999999999998E-2</v>
      </c>
      <c r="L43" s="4">
        <v>10.89942091206248</v>
      </c>
      <c r="M43" s="4">
        <v>6.8155157238205755</v>
      </c>
    </row>
    <row r="44" spans="1:13">
      <c r="A44" s="4" t="s">
        <v>44</v>
      </c>
      <c r="B44" s="4">
        <v>4.6297759967902916</v>
      </c>
      <c r="C44" s="4">
        <v>0.51415942910164603</v>
      </c>
      <c r="D44" s="4">
        <v>6.3894105432844997E-3</v>
      </c>
      <c r="E44" s="4">
        <v>8.5205041002272663E-2</v>
      </c>
      <c r="F44" s="4">
        <v>11.388302664185245</v>
      </c>
      <c r="G44" s="4">
        <v>0.47749999999999998</v>
      </c>
      <c r="H44" s="4">
        <v>0.3</v>
      </c>
      <c r="I44" s="4">
        <v>-0.40500000000000003</v>
      </c>
      <c r="J44" s="4">
        <v>15.096617999468785</v>
      </c>
      <c r="K44" s="4">
        <v>3.7499999999999999E-2</v>
      </c>
      <c r="L44" s="4">
        <v>10.918899375278091</v>
      </c>
      <c r="M44" s="4">
        <v>6.8079856203666882</v>
      </c>
    </row>
    <row r="45" spans="1:13">
      <c r="A45" s="4" t="s">
        <v>45</v>
      </c>
      <c r="B45" s="4">
        <v>4.6297759967902916</v>
      </c>
      <c r="C45" s="4">
        <v>3.8514708926825625</v>
      </c>
      <c r="D45" s="4">
        <v>8.9584710072270566E-3</v>
      </c>
      <c r="E45" s="4">
        <v>-4.2633668544119797E-3</v>
      </c>
      <c r="F45" s="4">
        <v>11.440128084356241</v>
      </c>
      <c r="G45" s="4">
        <v>0.10249999999999999</v>
      </c>
      <c r="H45" s="4">
        <v>0.31</v>
      </c>
      <c r="I45" s="4">
        <v>0.36</v>
      </c>
      <c r="J45" s="4">
        <v>15.106250334415405</v>
      </c>
      <c r="K45" s="4">
        <v>0.03</v>
      </c>
      <c r="L45" s="4">
        <v>10.898922126686871</v>
      </c>
      <c r="M45" s="4">
        <v>6.8362506050927152</v>
      </c>
    </row>
    <row r="46" spans="1:13">
      <c r="A46" s="4" t="s">
        <v>46</v>
      </c>
      <c r="B46" s="4">
        <v>4.6157897548155518</v>
      </c>
      <c r="C46" s="4">
        <v>-1.182533466460467</v>
      </c>
      <c r="D46" s="4">
        <v>-8.1870656136592899E-4</v>
      </c>
      <c r="E46" s="4">
        <v>-4.4590906661148375E-3</v>
      </c>
      <c r="F46" s="4">
        <v>11.378458858782578</v>
      </c>
      <c r="G46" s="4">
        <v>0.16750000000000001</v>
      </c>
      <c r="H46" s="4">
        <v>0.3075</v>
      </c>
      <c r="I46" s="4">
        <v>0.59</v>
      </c>
      <c r="J46" s="4">
        <v>15.110566438649894</v>
      </c>
      <c r="K46" s="4">
        <v>3.2500000000000001E-2</v>
      </c>
      <c r="L46" s="4">
        <v>10.917685090061873</v>
      </c>
      <c r="M46" s="4">
        <v>6.883875920382124</v>
      </c>
    </row>
    <row r="47" spans="1:13">
      <c r="A47" s="4" t="s">
        <v>47</v>
      </c>
      <c r="B47" s="4">
        <v>4.6087225875924593</v>
      </c>
      <c r="C47" s="4">
        <v>1.676927071439982</v>
      </c>
      <c r="D47" s="4">
        <v>-6.3414719330841529E-3</v>
      </c>
      <c r="E47" s="4">
        <v>-3.2046373818857492E-2</v>
      </c>
      <c r="F47" s="4">
        <v>11.481303329113807</v>
      </c>
      <c r="G47" s="4">
        <v>0.28499999999999998</v>
      </c>
      <c r="H47" s="4">
        <v>0.40500000000000003</v>
      </c>
      <c r="I47" s="4">
        <v>0.44</v>
      </c>
      <c r="J47" s="4">
        <v>15.120181274888781</v>
      </c>
      <c r="K47" s="4">
        <v>4.7500000000000001E-2</v>
      </c>
      <c r="L47" s="4">
        <v>10.985716361953713</v>
      </c>
      <c r="M47" s="4">
        <v>6.8726742674998107</v>
      </c>
    </row>
    <row r="48" spans="1:13">
      <c r="A48" s="4" t="s">
        <v>48</v>
      </c>
      <c r="B48" s="4">
        <v>4.5944366303449824</v>
      </c>
      <c r="C48" s="4">
        <v>5.420196084697948</v>
      </c>
      <c r="D48" s="4">
        <v>-2.3092170945921236E-2</v>
      </c>
      <c r="E48" s="4">
        <v>-7.2693460396020759E-2</v>
      </c>
      <c r="F48" s="4">
        <v>11.481629032957914</v>
      </c>
      <c r="G48" s="4">
        <v>0.54</v>
      </c>
      <c r="H48" s="4">
        <v>0.68500000000000005</v>
      </c>
      <c r="I48" s="4">
        <v>0.29249999999999998</v>
      </c>
      <c r="J48" s="4">
        <v>15.126912985867103</v>
      </c>
      <c r="K48" s="4">
        <v>4.4999999999999998E-2</v>
      </c>
      <c r="L48" s="4">
        <v>11.01613423016804</v>
      </c>
      <c r="M48" s="4">
        <v>7.0402951410932308</v>
      </c>
    </row>
    <row r="49" spans="1:13">
      <c r="A49" s="4" t="s">
        <v>49</v>
      </c>
      <c r="B49" s="4">
        <v>4.6016051198235957</v>
      </c>
      <c r="C49" s="4">
        <v>4.508310156730877</v>
      </c>
      <c r="D49" s="4">
        <v>-1.8039715565724829E-2</v>
      </c>
      <c r="E49" s="4">
        <v>-0.10102240752979533</v>
      </c>
      <c r="F49" s="4">
        <v>11.524416270209864</v>
      </c>
      <c r="G49" s="4">
        <v>0.53</v>
      </c>
      <c r="H49" s="4">
        <v>0.74250000000000005</v>
      </c>
      <c r="I49" s="4">
        <v>0.3175</v>
      </c>
      <c r="J49" s="4">
        <v>15.133191439904564</v>
      </c>
      <c r="K49" s="4">
        <v>4.4999999999999998E-2</v>
      </c>
      <c r="L49" s="4">
        <v>10.985546927863169</v>
      </c>
      <c r="M49" s="4">
        <v>7.079235465047617</v>
      </c>
    </row>
    <row r="50" spans="1:13">
      <c r="A50" s="4" t="s">
        <v>50</v>
      </c>
      <c r="B50" s="4">
        <v>4.6016051198235957</v>
      </c>
      <c r="C50" s="4">
        <v>4.7364167998095175</v>
      </c>
      <c r="D50" s="4">
        <v>-1.856178546036592E-2</v>
      </c>
      <c r="E50" s="4">
        <v>-0.14030587528420885</v>
      </c>
      <c r="F50" s="4">
        <v>11.461593033673461</v>
      </c>
      <c r="G50" s="4">
        <v>0.58750000000000002</v>
      </c>
      <c r="H50" s="4">
        <v>0.91749999999999998</v>
      </c>
      <c r="I50" s="4">
        <v>0.53500000000000003</v>
      </c>
      <c r="J50" s="4">
        <v>15.129321588024576</v>
      </c>
      <c r="K50" s="4">
        <v>3.7499999999999999E-2</v>
      </c>
      <c r="L50" s="4">
        <v>10.995981160196061</v>
      </c>
      <c r="M50" s="4">
        <v>7.1196022815892857</v>
      </c>
    </row>
    <row r="51" spans="1:13">
      <c r="A51" s="4" t="s">
        <v>51</v>
      </c>
      <c r="B51" s="4">
        <v>4.579943623042416</v>
      </c>
      <c r="C51" s="4">
        <v>-0.76789680719719922</v>
      </c>
      <c r="D51" s="4">
        <v>-3.942976916893616E-2</v>
      </c>
      <c r="E51" s="4">
        <v>-0.11260439284786425</v>
      </c>
      <c r="F51" s="4">
        <v>11.534452505109554</v>
      </c>
      <c r="G51" s="4">
        <v>0.77749999999999997</v>
      </c>
      <c r="H51" s="4">
        <v>1.0674999999999999</v>
      </c>
      <c r="I51" s="4">
        <v>0.85750000000000004</v>
      </c>
      <c r="J51" s="4">
        <v>15.136572824146549</v>
      </c>
      <c r="K51" s="4">
        <v>2.2499999999999999E-2</v>
      </c>
      <c r="L51" s="4">
        <v>11.058464421523198</v>
      </c>
      <c r="M51" s="4">
        <v>7.1111010435652826</v>
      </c>
    </row>
    <row r="52" spans="1:13">
      <c r="A52" s="4" t="s">
        <v>52</v>
      </c>
      <c r="B52" s="4">
        <v>4.590833022841684</v>
      </c>
      <c r="C52" s="4">
        <v>-0.92581109099379999</v>
      </c>
      <c r="D52" s="4">
        <v>-2.7846630336369239E-2</v>
      </c>
      <c r="E52" s="4">
        <v>-0.14106183165950453</v>
      </c>
      <c r="F52" s="4">
        <v>11.538647129742163</v>
      </c>
      <c r="G52" s="4">
        <v>0.86750000000000005</v>
      </c>
      <c r="H52" s="4">
        <v>1.0674999999999999</v>
      </c>
      <c r="I52" s="4">
        <v>0.9375</v>
      </c>
      <c r="J52" s="4">
        <v>15.138672076184523</v>
      </c>
      <c r="K52" s="4">
        <v>0.02</v>
      </c>
      <c r="L52" s="4">
        <v>11.05704562379489</v>
      </c>
      <c r="M52" s="4">
        <v>7.1299634866009205</v>
      </c>
    </row>
    <row r="53" spans="1:13">
      <c r="A53" s="4" t="s">
        <v>53</v>
      </c>
      <c r="B53" s="4">
        <v>4.5615268962561846</v>
      </c>
      <c r="C53" s="4">
        <v>1.0004319776194981</v>
      </c>
      <c r="D53" s="4">
        <v>-6.0222750172597692E-2</v>
      </c>
      <c r="E53" s="4">
        <v>-8.6618067541998495E-2</v>
      </c>
      <c r="F53" s="4">
        <v>11.583142772516302</v>
      </c>
      <c r="G53" s="4">
        <v>1.1325000000000001</v>
      </c>
      <c r="H53" s="4">
        <v>1.06</v>
      </c>
      <c r="I53" s="4">
        <v>0.82250000000000001</v>
      </c>
      <c r="J53" s="4">
        <v>15.149873263092458</v>
      </c>
      <c r="K53" s="4">
        <v>1.7500000000000002E-2</v>
      </c>
      <c r="L53" s="4">
        <v>11.027491396469131</v>
      </c>
      <c r="M53" s="4">
        <v>7.1070647568804706</v>
      </c>
    </row>
    <row r="54" spans="1:13">
      <c r="A54" s="4" t="s">
        <v>54</v>
      </c>
      <c r="B54" s="4">
        <v>4.5503118254360446</v>
      </c>
      <c r="C54" s="4">
        <v>-2.7553269375113931</v>
      </c>
      <c r="D54" s="4">
        <v>-7.4882639209531587E-2</v>
      </c>
      <c r="E54" s="4">
        <v>-0.10806777648987485</v>
      </c>
      <c r="F54" s="4">
        <v>11.519591596747107</v>
      </c>
      <c r="G54" s="4">
        <v>1.05</v>
      </c>
      <c r="H54" s="4">
        <v>1.0625</v>
      </c>
      <c r="I54" s="4">
        <v>0.70250000000000001</v>
      </c>
      <c r="J54" s="4">
        <v>15.155433701902043</v>
      </c>
      <c r="K54" s="4">
        <v>2.5000000000000001E-2</v>
      </c>
      <c r="L54" s="4">
        <v>11.057361086186503</v>
      </c>
      <c r="M54" s="4">
        <v>7.2206372279263622</v>
      </c>
    </row>
    <row r="55" spans="1:13">
      <c r="A55" s="4" t="s">
        <v>55</v>
      </c>
      <c r="B55" s="4">
        <v>4.5540641750545952</v>
      </c>
      <c r="C55" s="4">
        <v>1.858014059623736</v>
      </c>
      <c r="D55" s="4">
        <v>-7.6540134782264263E-2</v>
      </c>
      <c r="E55" s="4">
        <v>-6.5154094566180612E-2</v>
      </c>
      <c r="F55" s="4">
        <v>11.589524205219224</v>
      </c>
      <c r="G55" s="4">
        <v>1.0149999999999999</v>
      </c>
      <c r="H55" s="4">
        <v>1.0575000000000001</v>
      </c>
      <c r="I55" s="4">
        <v>0.47</v>
      </c>
      <c r="J55" s="4">
        <v>15.159464845781846</v>
      </c>
      <c r="K55" s="4">
        <v>3.7499999999999999E-2</v>
      </c>
      <c r="L55" s="4">
        <v>11.112492673490086</v>
      </c>
      <c r="M55" s="4">
        <v>7.2423535532265557</v>
      </c>
    </row>
    <row r="56" spans="1:13">
      <c r="A56" s="4" t="s">
        <v>56</v>
      </c>
      <c r="B56" s="4">
        <v>4.5236435783538838</v>
      </c>
      <c r="C56" s="4">
        <v>6.4001833523974483E-2</v>
      </c>
      <c r="D56" s="4">
        <v>-0.11148135517762307</v>
      </c>
      <c r="E56" s="4">
        <v>-0.10416885127771379</v>
      </c>
      <c r="F56" s="4">
        <v>11.604818567499604</v>
      </c>
      <c r="G56" s="4">
        <v>0.87749999999999995</v>
      </c>
      <c r="H56" s="4">
        <v>1.0575000000000001</v>
      </c>
      <c r="I56" s="4">
        <v>0.42249999999999999</v>
      </c>
      <c r="J56" s="4">
        <v>15.165614111128697</v>
      </c>
      <c r="K56" s="4">
        <v>3.5000000000000003E-2</v>
      </c>
      <c r="L56" s="4">
        <v>11.110834657501014</v>
      </c>
      <c r="M56" s="4">
        <v>7.2676263710645657</v>
      </c>
    </row>
    <row r="57" spans="1:13">
      <c r="A57" s="4" t="s">
        <v>57</v>
      </c>
      <c r="B57" s="4">
        <v>4.5080790618127722</v>
      </c>
      <c r="C57" s="4">
        <v>0.38737287749490701</v>
      </c>
      <c r="D57" s="4">
        <v>-0.12945661934782632</v>
      </c>
      <c r="E57" s="4">
        <v>-0.12042077897445433</v>
      </c>
      <c r="F57" s="4">
        <v>11.635306839643917</v>
      </c>
      <c r="G57" s="4">
        <v>0.71250000000000002</v>
      </c>
      <c r="H57" s="4">
        <v>1.06</v>
      </c>
      <c r="I57" s="4">
        <v>0.47</v>
      </c>
      <c r="J57" s="4">
        <v>15.165769627085595</v>
      </c>
      <c r="K57" s="4">
        <v>0.04</v>
      </c>
      <c r="L57" s="4">
        <v>11.095575005062832</v>
      </c>
      <c r="M57" s="4">
        <v>7.294369771974111</v>
      </c>
    </row>
    <row r="58" spans="1:13">
      <c r="A58" s="4" t="s">
        <v>58</v>
      </c>
      <c r="B58" s="4">
        <v>4.5197751015759629</v>
      </c>
      <c r="C58" s="4">
        <v>-1.005858124238701</v>
      </c>
      <c r="D58" s="4">
        <v>-0.1201476903262894</v>
      </c>
      <c r="E58" s="4">
        <v>-8.5011909054072063E-2</v>
      </c>
      <c r="F58" s="4">
        <v>11.562569407883023</v>
      </c>
      <c r="G58" s="4">
        <v>0.66</v>
      </c>
      <c r="H58" s="4">
        <v>1.06</v>
      </c>
      <c r="I58" s="4">
        <v>0.42</v>
      </c>
      <c r="J58" s="4">
        <v>15.17253057638017</v>
      </c>
      <c r="K58" s="4">
        <v>3.5000000000000003E-2</v>
      </c>
      <c r="L58" s="4">
        <v>11.106069389915923</v>
      </c>
      <c r="M58" s="4">
        <v>7.3610727696058822</v>
      </c>
    </row>
    <row r="59" spans="1:13">
      <c r="A59" s="4" t="s">
        <v>59</v>
      </c>
      <c r="B59" s="4">
        <v>4.5944366303449824</v>
      </c>
      <c r="C59" s="4">
        <v>-1.1799093317430787</v>
      </c>
      <c r="D59" s="4">
        <v>-4.8322266553119352E-2</v>
      </c>
      <c r="E59" s="4">
        <v>-4.899173128128001E-3</v>
      </c>
      <c r="F59" s="4">
        <v>11.6496284231033</v>
      </c>
      <c r="G59" s="4">
        <v>0.63249999999999995</v>
      </c>
      <c r="H59" s="4">
        <v>1.0649999999999999</v>
      </c>
      <c r="I59" s="4">
        <v>0.34749999999999998</v>
      </c>
      <c r="J59" s="4">
        <v>15.176910098551145</v>
      </c>
      <c r="K59" s="4">
        <v>2.75E-2</v>
      </c>
      <c r="L59" s="4">
        <v>11.164601270548886</v>
      </c>
      <c r="M59" s="4">
        <v>7.4169560713513691</v>
      </c>
    </row>
    <row r="60" spans="1:13">
      <c r="A60" s="4" t="s">
        <v>60</v>
      </c>
      <c r="B60" s="4">
        <v>4.5944366303449824</v>
      </c>
      <c r="C60" s="4">
        <v>0.80807340782174109</v>
      </c>
      <c r="D60" s="4">
        <v>-5.2199685474076288E-2</v>
      </c>
      <c r="E60" s="4">
        <v>-3.2611480446642555E-2</v>
      </c>
      <c r="F60" s="4">
        <v>11.655086035205819</v>
      </c>
      <c r="G60" s="4">
        <v>0.77749999999999997</v>
      </c>
      <c r="H60" s="4">
        <v>1.0674999999999999</v>
      </c>
      <c r="I60" s="4">
        <v>0.38750000000000001</v>
      </c>
      <c r="J60" s="4">
        <v>15.187953175106417</v>
      </c>
      <c r="K60" s="4">
        <v>0.02</v>
      </c>
      <c r="L60" s="4">
        <v>11.160839973365304</v>
      </c>
      <c r="M60" s="4">
        <v>7.4093439577275824</v>
      </c>
    </row>
    <row r="61" spans="1:13">
      <c r="A61" s="4" t="s">
        <v>61</v>
      </c>
      <c r="B61" s="4">
        <v>4.5980272984757118</v>
      </c>
      <c r="C61" s="4">
        <v>1.1246576752283133</v>
      </c>
      <c r="D61" s="4">
        <v>-5.2886673148667691E-2</v>
      </c>
      <c r="E61" s="4">
        <v>4.5173640462583898E-3</v>
      </c>
      <c r="F61" s="4">
        <v>11.70473860209378</v>
      </c>
      <c r="G61" s="4">
        <v>0.73750000000000004</v>
      </c>
      <c r="H61" s="4">
        <v>1.02</v>
      </c>
      <c r="I61" s="4">
        <v>0.3075</v>
      </c>
      <c r="J61" s="4">
        <v>15.196553655301464</v>
      </c>
      <c r="K61" s="4">
        <v>0.02</v>
      </c>
      <c r="L61" s="4">
        <v>11.152715709511364</v>
      </c>
      <c r="M61" s="4">
        <v>7.3898191646270464</v>
      </c>
    </row>
    <row r="62" spans="1:13">
      <c r="A62" s="4" t="s">
        <v>62</v>
      </c>
      <c r="B62" s="4">
        <v>4.6016051198235957</v>
      </c>
      <c r="C62" s="4">
        <v>5.6331721842228788E-2</v>
      </c>
      <c r="D62" s="4">
        <v>-5.4254251360371306E-2</v>
      </c>
      <c r="E62" s="4">
        <v>1.529290841469539E-2</v>
      </c>
      <c r="F62" s="4">
        <v>11.613263055498873</v>
      </c>
      <c r="G62" s="4">
        <v>0.84750000000000003</v>
      </c>
      <c r="H62" s="4">
        <v>1.0024999999999999</v>
      </c>
      <c r="I62" s="4">
        <v>0.35</v>
      </c>
      <c r="J62" s="4">
        <v>15.191230456000991</v>
      </c>
      <c r="K62" s="4">
        <v>1.7500000000000002E-2</v>
      </c>
      <c r="L62" s="4">
        <v>11.156762504231441</v>
      </c>
      <c r="M62" s="4">
        <v>7.3726669080213014</v>
      </c>
    </row>
    <row r="63" spans="1:13">
      <c r="A63" s="4" t="s">
        <v>63</v>
      </c>
      <c r="B63" s="4">
        <v>4.5980272984757118</v>
      </c>
      <c r="C63" s="4">
        <v>-2.373995231572168</v>
      </c>
      <c r="D63" s="4">
        <v>-6.1382533900731472E-2</v>
      </c>
      <c r="E63" s="4">
        <v>4.772519806202441E-2</v>
      </c>
      <c r="F63" s="4">
        <v>11.668103025647817</v>
      </c>
      <c r="G63" s="4">
        <v>0.87</v>
      </c>
      <c r="H63" s="4">
        <v>0.99750000000000005</v>
      </c>
      <c r="I63" s="4">
        <v>0.51249999999999996</v>
      </c>
      <c r="J63" s="4">
        <v>15.202454707925662</v>
      </c>
      <c r="K63" s="4">
        <v>2.2499999999999999E-2</v>
      </c>
      <c r="L63" s="4">
        <v>11.204783060181718</v>
      </c>
      <c r="M63" s="4">
        <v>7.3549640342611484</v>
      </c>
    </row>
    <row r="64" spans="1:13">
      <c r="A64" s="4" t="s">
        <v>64</v>
      </c>
      <c r="B64" s="4">
        <v>4.6332422047667778</v>
      </c>
      <c r="C64" s="4">
        <v>-5.8729460011092467</v>
      </c>
      <c r="D64" s="4">
        <v>-2.8976164419555056E-2</v>
      </c>
      <c r="E64" s="4">
        <v>9.786580306729591E-3</v>
      </c>
      <c r="F64" s="4">
        <v>11.671920686603737</v>
      </c>
      <c r="G64" s="4">
        <v>0.72750000000000004</v>
      </c>
      <c r="H64" s="4">
        <v>0.92249999999999999</v>
      </c>
      <c r="I64" s="4">
        <v>0.44500000000000001</v>
      </c>
      <c r="J64" s="4">
        <v>15.214573058361843</v>
      </c>
      <c r="K64" s="4">
        <v>2.2499999999999999E-2</v>
      </c>
      <c r="L64" s="4">
        <v>11.197171902612693</v>
      </c>
      <c r="M64" s="4">
        <v>7.3826208287397836</v>
      </c>
    </row>
    <row r="65" spans="1:13">
      <c r="A65" s="4" t="s">
        <v>65</v>
      </c>
      <c r="B65" s="52">
        <v>4.6639090031597501</v>
      </c>
      <c r="C65" s="52">
        <v>-1.6063721454260049</v>
      </c>
      <c r="D65" s="4">
        <v>-3.0583151423292949E-3</v>
      </c>
      <c r="E65" s="4">
        <v>1.7660900655765869E-2</v>
      </c>
      <c r="F65" s="4">
        <v>11.713985424763996</v>
      </c>
      <c r="G65" s="52">
        <v>0.78749999999999998</v>
      </c>
      <c r="H65" s="52">
        <v>0.94750000000000001</v>
      </c>
      <c r="I65" s="52">
        <v>0.31</v>
      </c>
      <c r="J65" s="4">
        <v>15.220056098409048</v>
      </c>
      <c r="K65" s="52">
        <v>2.5000000000000001E-2</v>
      </c>
      <c r="L65" s="4">
        <v>11.188082853348655</v>
      </c>
      <c r="M65" s="4">
        <v>7.3719300759222062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Q5" sqref="Q5"/>
    </sheetView>
  </sheetViews>
  <sheetFormatPr defaultRowHeight="15"/>
  <cols>
    <col min="1" max="1" width="7" bestFit="1" customWidth="1"/>
    <col min="2" max="2" width="17.7109375" bestFit="1" customWidth="1"/>
    <col min="3" max="3" width="11" bestFit="1" customWidth="1"/>
    <col min="4" max="4" width="18.28515625" bestFit="1" customWidth="1"/>
    <col min="5" max="5" width="11" bestFit="1" customWidth="1"/>
    <col min="6" max="6" width="30.28515625" bestFit="1" customWidth="1"/>
    <col min="7" max="7" width="6.85546875" bestFit="1" customWidth="1"/>
    <col min="8" max="8" width="9.42578125" bestFit="1" customWidth="1"/>
    <col min="9" max="9" width="8.85546875" bestFit="1" customWidth="1"/>
    <col min="10" max="10" width="31.85546875" bestFit="1" customWidth="1"/>
    <col min="11" max="11" width="11.42578125" bestFit="1" customWidth="1"/>
    <col min="12" max="12" width="24.42578125" bestFit="1" customWidth="1"/>
    <col min="13" max="13" width="14" bestFit="1" customWidth="1"/>
  </cols>
  <sheetData>
    <row r="1" spans="1:13">
      <c r="A1" s="4" t="s">
        <v>1</v>
      </c>
      <c r="B1" s="4" t="s">
        <v>109</v>
      </c>
      <c r="C1" s="4" t="s">
        <v>82</v>
      </c>
      <c r="D1" s="4" t="s">
        <v>110</v>
      </c>
      <c r="E1" s="4" t="s">
        <v>118</v>
      </c>
      <c r="F1" s="4" t="s">
        <v>135</v>
      </c>
      <c r="G1" s="4" t="s">
        <v>80</v>
      </c>
      <c r="H1" s="4" t="s">
        <v>84</v>
      </c>
      <c r="I1" s="4" t="s">
        <v>81</v>
      </c>
      <c r="J1" s="4" t="s">
        <v>134</v>
      </c>
      <c r="K1" s="4" t="s">
        <v>83</v>
      </c>
      <c r="L1" s="4" t="s">
        <v>137</v>
      </c>
      <c r="M1" s="4" t="s">
        <v>144</v>
      </c>
    </row>
    <row r="2" spans="1:13">
      <c r="A2" s="4" t="s">
        <v>2</v>
      </c>
      <c r="B2" s="4">
        <v>4.3325857384079036</v>
      </c>
      <c r="C2" s="4">
        <v>5.6481219994353182E-2</v>
      </c>
      <c r="D2" s="4">
        <v>4.2912997774442108</v>
      </c>
      <c r="E2" s="4">
        <v>0.20263377451363074</v>
      </c>
      <c r="F2" s="4">
        <v>10.100865288059691</v>
      </c>
      <c r="G2" s="4">
        <v>4.6475</v>
      </c>
      <c r="H2" s="4">
        <v>7.9050000000000002</v>
      </c>
      <c r="I2" s="4">
        <v>0.41499999999999998</v>
      </c>
      <c r="J2" s="4">
        <v>9.2747922532941391</v>
      </c>
      <c r="K2" s="4">
        <v>1.1825000000000001</v>
      </c>
      <c r="L2" s="4">
        <v>9.6114052557956136</v>
      </c>
      <c r="M2" s="4">
        <v>3.4970205516717843</v>
      </c>
    </row>
    <row r="3" spans="1:13">
      <c r="A3" s="4" t="s">
        <v>3</v>
      </c>
      <c r="B3" s="4">
        <v>4.3294261781175356</v>
      </c>
      <c r="C3" s="4">
        <v>0.69150437482359273</v>
      </c>
      <c r="D3" s="4">
        <v>4.249670651689021</v>
      </c>
      <c r="E3" s="4">
        <v>0.16120817197443055</v>
      </c>
      <c r="F3" s="4">
        <v>10.094277074913425</v>
      </c>
      <c r="G3" s="4">
        <v>4.4675000000000002</v>
      </c>
      <c r="H3" s="4">
        <v>5.72</v>
      </c>
      <c r="I3" s="4">
        <v>0.52500000000000002</v>
      </c>
      <c r="J3" s="4">
        <v>9.2802687458441309</v>
      </c>
      <c r="K3" s="4">
        <v>1.1850000000000001</v>
      </c>
      <c r="L3" s="4">
        <v>9.6112623764384217</v>
      </c>
      <c r="M3" s="4">
        <v>3.4992877184643971</v>
      </c>
    </row>
    <row r="4" spans="1:13">
      <c r="A4" s="4" t="s">
        <v>4</v>
      </c>
      <c r="B4" s="4">
        <v>4.3156182051512006</v>
      </c>
      <c r="C4" s="4">
        <v>0.560616678346193</v>
      </c>
      <c r="D4" s="4">
        <v>4.2013457508219387</v>
      </c>
      <c r="E4" s="4">
        <v>0.13419233780015039</v>
      </c>
      <c r="F4" s="4">
        <v>10.103958645828389</v>
      </c>
      <c r="G4" s="4">
        <v>4.1174999999999997</v>
      </c>
      <c r="H4" s="4">
        <v>5.6050000000000004</v>
      </c>
      <c r="I4" s="4">
        <v>0.58499999999999996</v>
      </c>
      <c r="J4" s="4">
        <v>9.2896037866322931</v>
      </c>
      <c r="K4" s="4">
        <v>1.2725</v>
      </c>
      <c r="L4" s="4">
        <v>9.6347714740090531</v>
      </c>
      <c r="M4" s="4">
        <v>3.5490086939467411</v>
      </c>
    </row>
    <row r="5" spans="1:13">
      <c r="A5" s="4" t="s">
        <v>5</v>
      </c>
      <c r="B5" s="4">
        <v>4.3325857384079036</v>
      </c>
      <c r="C5" s="4">
        <v>1.0871080139372769</v>
      </c>
      <c r="D5" s="4">
        <v>4.1911895720794989</v>
      </c>
      <c r="E5" s="4">
        <v>9.6495551068876251E-2</v>
      </c>
      <c r="F5" s="4">
        <v>10.113052938408595</v>
      </c>
      <c r="G5" s="4">
        <v>3.4224999999999999</v>
      </c>
      <c r="H5" s="4">
        <v>4.8650000000000002</v>
      </c>
      <c r="I5" s="4">
        <v>0.65500000000000003</v>
      </c>
      <c r="J5" s="4">
        <v>9.3038063192983582</v>
      </c>
      <c r="K5" s="4">
        <v>1.325</v>
      </c>
      <c r="L5" s="4">
        <v>9.6434735899271349</v>
      </c>
      <c r="M5" s="4">
        <v>3.5041727468110322</v>
      </c>
    </row>
    <row r="6" spans="1:13">
      <c r="A6" s="4" t="s">
        <v>6</v>
      </c>
      <c r="B6" s="4">
        <v>4.3027009103653659</v>
      </c>
      <c r="C6" s="4">
        <v>1.0892044671170442</v>
      </c>
      <c r="D6" s="4">
        <v>4.1433632959336686</v>
      </c>
      <c r="E6" s="4">
        <v>0.10332511740219978</v>
      </c>
      <c r="F6" s="4">
        <v>10.130652379162113</v>
      </c>
      <c r="G6" s="4">
        <v>2.6349999999999998</v>
      </c>
      <c r="H6" s="4">
        <v>4.3724999999999996</v>
      </c>
      <c r="I6" s="4">
        <v>0.81</v>
      </c>
      <c r="J6" s="4">
        <v>9.3041728955997787</v>
      </c>
      <c r="K6" s="4">
        <v>1.4175</v>
      </c>
      <c r="L6" s="4">
        <v>9.6513746752700005</v>
      </c>
      <c r="M6" s="4">
        <v>3.6661383325376264</v>
      </c>
    </row>
    <row r="7" spans="1:13">
      <c r="A7" s="4" t="s">
        <v>7</v>
      </c>
      <c r="B7" s="4">
        <v>4.3778144130211061</v>
      </c>
      <c r="C7" s="4">
        <v>9.5471903982558004E-2</v>
      </c>
      <c r="D7" s="4">
        <v>4.2031725114940102</v>
      </c>
      <c r="E7" s="4">
        <v>0.10943012980243685</v>
      </c>
      <c r="F7" s="4">
        <v>10.144144015818386</v>
      </c>
      <c r="G7" s="4">
        <v>2.3849999999999998</v>
      </c>
      <c r="H7" s="4">
        <v>4.0075000000000003</v>
      </c>
      <c r="I7" s="4">
        <v>0.83</v>
      </c>
      <c r="J7" s="4">
        <v>9.3204034323705063</v>
      </c>
      <c r="K7" s="4">
        <v>1.5674999999999999</v>
      </c>
      <c r="L7" s="4">
        <v>9.6675085345780278</v>
      </c>
      <c r="M7" s="4">
        <v>3.4902661583562882</v>
      </c>
    </row>
    <row r="8" spans="1:13">
      <c r="A8" s="4" t="s">
        <v>8</v>
      </c>
      <c r="B8" s="4">
        <v>4.320951551126563</v>
      </c>
      <c r="C8" s="4">
        <v>0.61316255620658122</v>
      </c>
      <c r="D8" s="4">
        <v>4.1326976343233692</v>
      </c>
      <c r="E8" s="4">
        <v>9.3336383009019336E-2</v>
      </c>
      <c r="F8" s="4">
        <v>10.147244449942059</v>
      </c>
      <c r="G8" s="4">
        <v>2.2574999999999998</v>
      </c>
      <c r="H8" s="4">
        <v>4.0425000000000004</v>
      </c>
      <c r="I8" s="4">
        <v>0.875</v>
      </c>
      <c r="J8" s="4">
        <v>9.3188936253513255</v>
      </c>
      <c r="K8" s="4">
        <v>1.63</v>
      </c>
      <c r="L8" s="4">
        <v>9.6775280942897055</v>
      </c>
      <c r="M8" s="4">
        <v>3.5780496453116686</v>
      </c>
    </row>
    <row r="9" spans="1:13">
      <c r="A9" s="4" t="s">
        <v>9</v>
      </c>
      <c r="B9" s="4">
        <v>4.3388750673154677</v>
      </c>
      <c r="C9" s="4">
        <v>0.17605633802815213</v>
      </c>
      <c r="D9" s="4">
        <v>4.1371042704567262</v>
      </c>
      <c r="E9" s="4">
        <v>0.10695682941638042</v>
      </c>
      <c r="F9" s="4">
        <v>10.140834750816673</v>
      </c>
      <c r="G9" s="4">
        <v>2.2275</v>
      </c>
      <c r="H9" s="4">
        <v>4.5324999999999998</v>
      </c>
      <c r="I9" s="4">
        <v>0.85499999999999998</v>
      </c>
      <c r="J9" s="4">
        <v>9.3219113260665267</v>
      </c>
      <c r="K9" s="4">
        <v>1.6174999999999999</v>
      </c>
      <c r="L9" s="4">
        <v>9.6786908905264877</v>
      </c>
      <c r="M9" s="4">
        <v>3.5974808611839841</v>
      </c>
    </row>
    <row r="10" spans="1:13">
      <c r="A10" s="4" t="s">
        <v>10</v>
      </c>
      <c r="B10" s="4">
        <v>4.334686579516716</v>
      </c>
      <c r="C10" s="4">
        <v>0.24334189536299178</v>
      </c>
      <c r="D10" s="4">
        <v>4.1229013928135707</v>
      </c>
      <c r="E10" s="4">
        <v>0.12176214636981417</v>
      </c>
      <c r="F10" s="4">
        <v>10.131999142957197</v>
      </c>
      <c r="G10" s="4">
        <v>1.8625</v>
      </c>
      <c r="H10" s="4">
        <v>4.5</v>
      </c>
      <c r="I10" s="4">
        <v>0.84750000000000003</v>
      </c>
      <c r="J10" s="4">
        <v>9.316774495838521</v>
      </c>
      <c r="K10" s="4">
        <v>1.3975</v>
      </c>
      <c r="L10" s="4">
        <v>9.6779828268068151</v>
      </c>
      <c r="M10" s="4">
        <v>3.7236865633212965</v>
      </c>
    </row>
    <row r="11" spans="1:13">
      <c r="A11" s="4" t="s">
        <v>11</v>
      </c>
      <c r="B11" s="4">
        <v>4.284110981905493</v>
      </c>
      <c r="C11" s="4">
        <v>-0.45853000674309641</v>
      </c>
      <c r="D11" s="4">
        <v>4.0636863259831095</v>
      </c>
      <c r="E11" s="4">
        <v>0.12587366728787677</v>
      </c>
      <c r="F11" s="4">
        <v>10.12573684704399</v>
      </c>
      <c r="G11" s="4">
        <v>1.7175</v>
      </c>
      <c r="H11" s="4">
        <v>3.5074999999999998</v>
      </c>
      <c r="I11" s="4">
        <v>0.84250000000000003</v>
      </c>
      <c r="J11" s="4">
        <v>9.3197082876255024</v>
      </c>
      <c r="K11" s="4">
        <v>1.08</v>
      </c>
      <c r="L11" s="4">
        <v>9.6797626324439445</v>
      </c>
      <c r="M11" s="4">
        <v>3.784354156600747</v>
      </c>
    </row>
    <row r="12" spans="1:13">
      <c r="A12" s="4" t="s">
        <v>12</v>
      </c>
      <c r="B12" s="4">
        <v>4.3336367106538791</v>
      </c>
      <c r="C12" s="4">
        <v>-1.3277333694621363</v>
      </c>
      <c r="D12" s="4">
        <v>4.1050998246531538</v>
      </c>
      <c r="E12" s="4">
        <v>0.13684653771743649</v>
      </c>
      <c r="F12" s="4">
        <v>10.125861823229352</v>
      </c>
      <c r="G12" s="4">
        <v>1.4924999999999999</v>
      </c>
      <c r="H12" s="4">
        <v>2.61</v>
      </c>
      <c r="I12" s="4">
        <v>0.67249999999999999</v>
      </c>
      <c r="J12" s="4">
        <v>9.3139248773189589</v>
      </c>
      <c r="K12" s="4">
        <v>0.87250000000000005</v>
      </c>
      <c r="L12" s="4">
        <v>9.6801588399506571</v>
      </c>
      <c r="M12" s="4">
        <v>3.7809731970776381</v>
      </c>
    </row>
    <row r="13" spans="1:13">
      <c r="A13" s="4" t="s">
        <v>13</v>
      </c>
      <c r="B13" s="4">
        <v>4.2929022473166638</v>
      </c>
      <c r="C13" s="4">
        <v>-0.2059590827955371</v>
      </c>
      <c r="D13" s="4">
        <v>4.0560387947338832</v>
      </c>
      <c r="E13" s="4">
        <v>0.14055863477042532</v>
      </c>
      <c r="F13" s="4">
        <v>10.12045600519539</v>
      </c>
      <c r="G13" s="4">
        <v>1.3025</v>
      </c>
      <c r="H13" s="4">
        <v>2.2625000000000002</v>
      </c>
      <c r="I13" s="4">
        <v>0.46250000000000002</v>
      </c>
      <c r="J13" s="4">
        <v>9.3141567934861627</v>
      </c>
      <c r="K13" s="4">
        <v>0.53249999999999997</v>
      </c>
      <c r="L13" s="4">
        <v>9.6837348240288108</v>
      </c>
      <c r="M13" s="4">
        <v>3.8631050980142434</v>
      </c>
    </row>
    <row r="14" spans="1:13">
      <c r="A14" s="4" t="s">
        <v>14</v>
      </c>
      <c r="B14" s="4">
        <v>4.2796861959251373</v>
      </c>
      <c r="C14" s="4">
        <v>0.48156301596036233</v>
      </c>
      <c r="D14" s="4">
        <v>4.0341625321430694</v>
      </c>
      <c r="E14" s="4">
        <v>0.11785183273941449</v>
      </c>
      <c r="F14" s="4">
        <v>10.109991112177827</v>
      </c>
      <c r="G14" s="4">
        <v>1.1850000000000001</v>
      </c>
      <c r="H14" s="4">
        <v>2.1175000000000002</v>
      </c>
      <c r="I14" s="4">
        <v>0.3125</v>
      </c>
      <c r="J14" s="4">
        <v>9.3211463301489257</v>
      </c>
      <c r="K14" s="4">
        <v>0.4325</v>
      </c>
      <c r="L14" s="4">
        <v>9.6798571119019794</v>
      </c>
      <c r="M14" s="4">
        <v>3.9054967747048992</v>
      </c>
    </row>
    <row r="15" spans="1:13">
      <c r="A15" s="4" t="s">
        <v>15</v>
      </c>
      <c r="B15" s="4">
        <v>4.3818264545110672</v>
      </c>
      <c r="C15" s="4">
        <v>1.0954402300424437</v>
      </c>
      <c r="D15" s="4">
        <v>4.1276681441231924</v>
      </c>
      <c r="E15" s="4">
        <v>9.4420530472764011E-2</v>
      </c>
      <c r="F15" s="4">
        <v>10.115444214715888</v>
      </c>
      <c r="G15" s="4">
        <v>1.1924999999999999</v>
      </c>
      <c r="H15" s="4">
        <v>1.915</v>
      </c>
      <c r="I15" s="4">
        <v>0.32250000000000001</v>
      </c>
      <c r="J15" s="4">
        <v>9.3244205068507906</v>
      </c>
      <c r="K15" s="4">
        <v>0.4375</v>
      </c>
      <c r="L15" s="4">
        <v>9.6884471865171644</v>
      </c>
      <c r="M15" s="4">
        <v>3.7858382377395743</v>
      </c>
    </row>
    <row r="16" spans="1:13">
      <c r="A16" s="4" t="s">
        <v>16</v>
      </c>
      <c r="B16" s="4">
        <v>4.3987003040009407</v>
      </c>
      <c r="C16" s="4">
        <v>0.33861573885953788</v>
      </c>
      <c r="D16" s="4">
        <v>4.1354941770966818</v>
      </c>
      <c r="E16" s="4">
        <v>9.7072533680108111E-2</v>
      </c>
      <c r="F16" s="4">
        <v>10.119686437167191</v>
      </c>
      <c r="G16" s="4">
        <v>1.31</v>
      </c>
      <c r="H16" s="4">
        <v>2.0249999999999999</v>
      </c>
      <c r="I16" s="4">
        <v>0.39750000000000002</v>
      </c>
      <c r="J16" s="4">
        <v>9.3267477507536078</v>
      </c>
      <c r="K16" s="4">
        <v>0.435</v>
      </c>
      <c r="L16" s="4">
        <v>9.6856252306068509</v>
      </c>
      <c r="M16" s="4">
        <v>3.7896890859158345</v>
      </c>
    </row>
    <row r="17" spans="1:13">
      <c r="A17" s="4" t="s">
        <v>17</v>
      </c>
      <c r="B17" s="4">
        <v>4.4133561598794735</v>
      </c>
      <c r="C17" s="4">
        <v>0.94492440604752037</v>
      </c>
      <c r="D17" s="4">
        <v>4.1423732892225997</v>
      </c>
      <c r="E17" s="4">
        <v>0.10539051370795516</v>
      </c>
      <c r="F17" s="4">
        <v>10.118675949148869</v>
      </c>
      <c r="G17" s="4">
        <v>1.335</v>
      </c>
      <c r="H17" s="4">
        <v>2.1025</v>
      </c>
      <c r="I17" s="4">
        <v>0.55000000000000004</v>
      </c>
      <c r="J17" s="4">
        <v>9.3249415728512997</v>
      </c>
      <c r="K17" s="4">
        <v>0.36</v>
      </c>
      <c r="L17" s="4">
        <v>9.6777805854850456</v>
      </c>
      <c r="M17" s="4">
        <v>3.854233494723879</v>
      </c>
    </row>
    <row r="18" spans="1:13">
      <c r="A18" s="4" t="s">
        <v>18</v>
      </c>
      <c r="B18" s="4">
        <v>4.4579344273314563</v>
      </c>
      <c r="C18" s="4">
        <v>0.3075688686814626</v>
      </c>
      <c r="D18" s="4">
        <v>4.1805677665920857</v>
      </c>
      <c r="E18" s="4">
        <v>8.9908906379009182E-2</v>
      </c>
      <c r="F18" s="4">
        <v>10.118067425148283</v>
      </c>
      <c r="G18" s="4">
        <v>1.36</v>
      </c>
      <c r="H18" s="4">
        <v>2.415</v>
      </c>
      <c r="I18" s="4">
        <v>0.71499999999999997</v>
      </c>
      <c r="J18" s="4">
        <v>9.3280309415289047</v>
      </c>
      <c r="K18" s="4">
        <v>0.3125</v>
      </c>
      <c r="L18" s="4">
        <v>9.6765885795303177</v>
      </c>
      <c r="M18" s="4">
        <v>3.8697667128784161</v>
      </c>
    </row>
    <row r="19" spans="1:13">
      <c r="A19" s="4" t="s">
        <v>19</v>
      </c>
      <c r="B19" s="4">
        <v>4.4297105407435007</v>
      </c>
      <c r="C19" s="4">
        <v>-1.3331555792572836E-2</v>
      </c>
      <c r="D19" s="4">
        <v>4.1458991213118539</v>
      </c>
      <c r="E19" s="4">
        <v>9.0787692713365287E-2</v>
      </c>
      <c r="F19" s="4">
        <v>10.118215400822061</v>
      </c>
      <c r="G19" s="4">
        <v>1.1825000000000001</v>
      </c>
      <c r="H19" s="4">
        <v>1.69</v>
      </c>
      <c r="I19" s="4">
        <v>0.53249999999999997</v>
      </c>
      <c r="J19" s="4">
        <v>9.335044682093729</v>
      </c>
      <c r="K19" s="4">
        <v>0.31</v>
      </c>
      <c r="L19" s="4">
        <v>9.67888626918214</v>
      </c>
      <c r="M19" s="4">
        <v>3.9192461513052836</v>
      </c>
    </row>
    <row r="20" spans="1:13">
      <c r="A20" s="4" t="s">
        <v>20</v>
      </c>
      <c r="B20" s="4">
        <v>4.4708378321673639</v>
      </c>
      <c r="C20" s="4">
        <v>1.1866666666666692</v>
      </c>
      <c r="D20" s="4">
        <v>4.1823876447276627</v>
      </c>
      <c r="E20" s="4">
        <v>8.5848417126037579E-2</v>
      </c>
      <c r="F20" s="4">
        <v>10.114997428181985</v>
      </c>
      <c r="G20" s="4">
        <v>1.0149999999999999</v>
      </c>
      <c r="H20" s="4">
        <v>1.2749999999999999</v>
      </c>
      <c r="I20" s="4">
        <v>0.54749999999999999</v>
      </c>
      <c r="J20" s="4">
        <v>9.3491751621056469</v>
      </c>
      <c r="K20" s="4">
        <v>0.2525</v>
      </c>
      <c r="L20" s="4">
        <v>9.6820996655487797</v>
      </c>
      <c r="M20" s="4">
        <v>3.867856851641958</v>
      </c>
    </row>
    <row r="21" spans="1:13">
      <c r="A21" s="4" t="s">
        <v>21</v>
      </c>
      <c r="B21" s="4">
        <v>4.4988306306009571</v>
      </c>
      <c r="C21" s="4">
        <v>2.0028989326656976</v>
      </c>
      <c r="D21" s="4">
        <v>4.205218244717269</v>
      </c>
      <c r="E21" s="4">
        <v>5.0399047661453283E-2</v>
      </c>
      <c r="F21" s="4">
        <v>10.123955379310418</v>
      </c>
      <c r="G21" s="4">
        <v>0.99250000000000005</v>
      </c>
      <c r="H21" s="4">
        <v>1.4450000000000001</v>
      </c>
      <c r="I21" s="4">
        <v>0.47249999999999998</v>
      </c>
      <c r="J21" s="4">
        <v>9.35840995397432</v>
      </c>
      <c r="K21" s="4">
        <v>0.2475</v>
      </c>
      <c r="L21" s="4">
        <v>9.6923310038969444</v>
      </c>
      <c r="M21" s="4">
        <v>3.9102837357809959</v>
      </c>
    </row>
    <row r="22" spans="1:13">
      <c r="A22" s="4" t="s">
        <v>22</v>
      </c>
      <c r="B22" s="4">
        <v>4.4916813597567327</v>
      </c>
      <c r="C22" s="4">
        <v>2.5578090685957955</v>
      </c>
      <c r="D22" s="4">
        <v>4.191767005367165</v>
      </c>
      <c r="E22" s="4">
        <v>2.3395172753835149E-2</v>
      </c>
      <c r="F22" s="4">
        <v>10.136483667682626</v>
      </c>
      <c r="G22" s="4">
        <v>1.08</v>
      </c>
      <c r="H22" s="4">
        <v>1.47</v>
      </c>
      <c r="I22" s="4">
        <v>0.44500000000000001</v>
      </c>
      <c r="J22" s="4">
        <v>9.3621986996861963</v>
      </c>
      <c r="K22" s="4">
        <v>0.25</v>
      </c>
      <c r="L22" s="4">
        <v>9.7027200379498879</v>
      </c>
      <c r="M22" s="4">
        <v>3.9583008778362956</v>
      </c>
    </row>
    <row r="23" spans="1:13">
      <c r="A23" s="4" t="s">
        <v>23</v>
      </c>
      <c r="B23" s="4">
        <v>4.5147320257245891</v>
      </c>
      <c r="C23" s="4">
        <v>0.79355082504093399</v>
      </c>
      <c r="D23" s="4">
        <v>4.2112990711788374</v>
      </c>
      <c r="E23" s="4">
        <v>3.2516945752417342E-2</v>
      </c>
      <c r="F23" s="4">
        <v>10.14678873564991</v>
      </c>
      <c r="G23" s="4">
        <v>1.07</v>
      </c>
      <c r="H23" s="4">
        <v>1.6775</v>
      </c>
      <c r="I23" s="4">
        <v>0.71499999999999997</v>
      </c>
      <c r="J23" s="4">
        <v>9.3673185852230141</v>
      </c>
      <c r="K23" s="4">
        <v>0.2525</v>
      </c>
      <c r="L23" s="4">
        <v>9.7130243703113504</v>
      </c>
      <c r="M23" s="4">
        <v>3.9130455349928144</v>
      </c>
    </row>
    <row r="24" spans="1:13">
      <c r="A24" s="4" t="s">
        <v>24</v>
      </c>
      <c r="B24" s="4">
        <v>4.5147320257245891</v>
      </c>
      <c r="C24" s="4">
        <v>0.89977505623592968</v>
      </c>
      <c r="D24" s="4">
        <v>4.2061968929277835</v>
      </c>
      <c r="E24" s="4">
        <v>2.3134841292666287E-2</v>
      </c>
      <c r="F24" s="4">
        <v>10.145722566359009</v>
      </c>
      <c r="G24" s="4">
        <v>1.1950000000000001</v>
      </c>
      <c r="H24" s="4">
        <v>1.865</v>
      </c>
      <c r="I24" s="4">
        <v>0.68</v>
      </c>
      <c r="J24" s="4">
        <v>9.3738856714401884</v>
      </c>
      <c r="K24" s="4">
        <v>0.36</v>
      </c>
      <c r="L24" s="4">
        <v>9.7305915673385961</v>
      </c>
      <c r="M24" s="4">
        <v>3.9395585701175038</v>
      </c>
    </row>
    <row r="25" spans="1:13">
      <c r="A25" s="4" t="s">
        <v>25</v>
      </c>
      <c r="B25" s="4">
        <v>4.5014984845621493</v>
      </c>
      <c r="C25" s="4">
        <v>1.6844191231112138</v>
      </c>
      <c r="D25" s="4">
        <v>4.1879920931503802</v>
      </c>
      <c r="E25" s="4">
        <v>1.2462773471585756E-2</v>
      </c>
      <c r="F25" s="4">
        <v>10.157927939636448</v>
      </c>
      <c r="G25" s="4">
        <v>1.3325</v>
      </c>
      <c r="H25" s="4">
        <v>2.13</v>
      </c>
      <c r="I25" s="4">
        <v>0.83</v>
      </c>
      <c r="J25" s="4">
        <v>9.3800092015968488</v>
      </c>
      <c r="K25" s="4">
        <v>0.48499999999999999</v>
      </c>
      <c r="L25" s="4">
        <v>9.7423151999923956</v>
      </c>
      <c r="M25" s="4">
        <v>3.9805167442168106</v>
      </c>
    </row>
    <row r="26" spans="1:13">
      <c r="A26" s="4" t="s">
        <v>26</v>
      </c>
      <c r="B26" s="4">
        <v>4.5041592400121759</v>
      </c>
      <c r="C26" s="4">
        <v>1.0353227771010998</v>
      </c>
      <c r="D26" s="4">
        <v>4.1873089023562198</v>
      </c>
      <c r="E26" s="4">
        <v>2.0923840273461784E-2</v>
      </c>
      <c r="F26" s="4">
        <v>10.161523734504108</v>
      </c>
      <c r="G26" s="4">
        <v>1.0974999999999999</v>
      </c>
      <c r="H26" s="4">
        <v>2.35</v>
      </c>
      <c r="I26" s="4">
        <v>0.76</v>
      </c>
      <c r="J26" s="4">
        <v>9.388497579400525</v>
      </c>
      <c r="K26" s="4">
        <v>0.61750000000000005</v>
      </c>
      <c r="L26" s="4">
        <v>9.7507645936792304</v>
      </c>
      <c r="M26" s="4">
        <v>3.9736377694211198</v>
      </c>
    </row>
    <row r="27" spans="1:13">
      <c r="A27" s="4" t="s">
        <v>27</v>
      </c>
      <c r="B27" s="4">
        <v>4.4634848578621051</v>
      </c>
      <c r="C27" s="4">
        <v>0.952380952380949</v>
      </c>
      <c r="D27" s="4">
        <v>4.1427457296220842</v>
      </c>
      <c r="E27" s="4">
        <v>-5.1704558161972114E-3</v>
      </c>
      <c r="F27" s="4">
        <v>10.158948205862972</v>
      </c>
      <c r="G27" s="4">
        <v>1.1274999999999999</v>
      </c>
      <c r="H27" s="4">
        <v>2.5099999999999998</v>
      </c>
      <c r="I27" s="4">
        <v>0.73499999999999999</v>
      </c>
      <c r="J27" s="4">
        <v>9.3915671829465932</v>
      </c>
      <c r="K27" s="4">
        <v>0.73499999999999999</v>
      </c>
      <c r="L27" s="4">
        <v>9.7466027983752479</v>
      </c>
      <c r="M27" s="4">
        <v>4.0346010150820328</v>
      </c>
    </row>
    <row r="28" spans="1:13">
      <c r="A28" s="4" t="s">
        <v>28</v>
      </c>
      <c r="B28" s="4">
        <v>4.4634848578621051</v>
      </c>
      <c r="C28" s="4">
        <v>1.3135896823501358</v>
      </c>
      <c r="D28" s="4">
        <v>4.1423991091680072</v>
      </c>
      <c r="E28" s="4">
        <v>-2.5699870169557368E-2</v>
      </c>
      <c r="F28" s="4">
        <v>10.168095323611945</v>
      </c>
      <c r="G28" s="4">
        <v>0.99250000000000005</v>
      </c>
      <c r="H28" s="4">
        <v>2.4700000000000002</v>
      </c>
      <c r="I28" s="4">
        <v>0.95750000000000002</v>
      </c>
      <c r="J28" s="4">
        <v>9.3973946992843338</v>
      </c>
      <c r="K28" s="4">
        <v>0.86499999999999999</v>
      </c>
      <c r="L28" s="4">
        <v>9.7605765478935496</v>
      </c>
      <c r="M28" s="4">
        <v>4.0964027445788656</v>
      </c>
    </row>
    <row r="29" spans="1:13">
      <c r="A29" s="4" t="s">
        <v>29</v>
      </c>
      <c r="B29" s="4">
        <v>4.4570063530189019</v>
      </c>
      <c r="C29" s="4">
        <v>0.84865629420085575</v>
      </c>
      <c r="D29" s="4">
        <v>4.1375070799556388</v>
      </c>
      <c r="E29" s="4">
        <v>-1.6946586823734493E-2</v>
      </c>
      <c r="F29" s="4">
        <v>10.181513700018055</v>
      </c>
      <c r="G29" s="4">
        <v>0.77249999999999996</v>
      </c>
      <c r="H29" s="4">
        <v>2.2574999999999998</v>
      </c>
      <c r="I29" s="4">
        <v>0.9325</v>
      </c>
      <c r="J29" s="4">
        <v>9.4005738138079895</v>
      </c>
      <c r="K29" s="4">
        <v>0.99250000000000005</v>
      </c>
      <c r="L29" s="4">
        <v>9.7692547563394179</v>
      </c>
      <c r="M29" s="4">
        <v>4.157296300737757</v>
      </c>
    </row>
    <row r="30" spans="1:13">
      <c r="A30" s="4" t="s">
        <v>30</v>
      </c>
      <c r="B30" s="4">
        <v>4.4735813181131148</v>
      </c>
      <c r="C30" s="4">
        <v>1.215521271622233</v>
      </c>
      <c r="D30" s="4">
        <v>4.1539581799635448</v>
      </c>
      <c r="E30" s="4">
        <v>-3.4010630968643971E-2</v>
      </c>
      <c r="F30" s="4">
        <v>10.196352970813129</v>
      </c>
      <c r="G30" s="4">
        <v>0.92249999999999999</v>
      </c>
      <c r="H30" s="4">
        <v>2.0049999999999999</v>
      </c>
      <c r="I30" s="4">
        <v>0.91</v>
      </c>
      <c r="J30" s="4">
        <v>9.4103319254768341</v>
      </c>
      <c r="K30" s="4">
        <v>1.1125</v>
      </c>
      <c r="L30" s="4">
        <v>9.7847101256233913</v>
      </c>
      <c r="M30" s="4">
        <v>4.1630981938664746</v>
      </c>
    </row>
    <row r="31" spans="1:13">
      <c r="A31" s="4" t="s">
        <v>31</v>
      </c>
      <c r="B31" s="4">
        <v>4.5129776393096961</v>
      </c>
      <c r="C31" s="4">
        <v>1.5704387990762125</v>
      </c>
      <c r="D31" s="4">
        <v>4.1955598469178428</v>
      </c>
      <c r="E31" s="4">
        <v>-4.172689675099852E-2</v>
      </c>
      <c r="F31" s="4">
        <v>10.206732273057746</v>
      </c>
      <c r="G31" s="4">
        <v>0.78</v>
      </c>
      <c r="H31" s="4">
        <v>1.845</v>
      </c>
      <c r="I31" s="4">
        <v>1.0024999999999999</v>
      </c>
      <c r="J31" s="4">
        <v>9.41106346534316</v>
      </c>
      <c r="K31" s="4">
        <v>1.2250000000000001</v>
      </c>
      <c r="L31" s="4">
        <v>9.7988603508831655</v>
      </c>
      <c r="M31" s="4">
        <v>4.2318474652469424</v>
      </c>
    </row>
    <row r="32" spans="1:13">
      <c r="A32" s="4" t="s">
        <v>32</v>
      </c>
      <c r="B32" s="4">
        <v>4.479045812585194</v>
      </c>
      <c r="C32" s="4">
        <v>0.81855388813099061</v>
      </c>
      <c r="D32" s="4">
        <v>4.1611074902325251</v>
      </c>
      <c r="E32" s="4">
        <v>-4.4906411362479984E-2</v>
      </c>
      <c r="F32" s="4">
        <v>10.207842054693034</v>
      </c>
      <c r="G32" s="4">
        <v>0.88500000000000001</v>
      </c>
      <c r="H32" s="4">
        <v>1.825</v>
      </c>
      <c r="I32" s="4">
        <v>0.83250000000000002</v>
      </c>
      <c r="J32" s="4">
        <v>9.4093703929493895</v>
      </c>
      <c r="K32" s="4">
        <v>1.3125</v>
      </c>
      <c r="L32" s="4">
        <v>9.8031482163391637</v>
      </c>
      <c r="M32" s="4">
        <v>4.2450819859584197</v>
      </c>
    </row>
    <row r="33" spans="1:13">
      <c r="A33" s="4" t="s">
        <v>33</v>
      </c>
      <c r="B33" s="4">
        <v>4.4671681032784019</v>
      </c>
      <c r="C33" s="4">
        <v>1.274244474515096</v>
      </c>
      <c r="D33" s="4">
        <v>4.1437463724438945</v>
      </c>
      <c r="E33" s="4">
        <v>-2.0536436017225775E-2</v>
      </c>
      <c r="F33" s="4">
        <v>10.207411960376017</v>
      </c>
      <c r="G33" s="4">
        <v>1.0349999999999999</v>
      </c>
      <c r="H33" s="4">
        <v>1.8274999999999999</v>
      </c>
      <c r="I33" s="4">
        <v>0.48249999999999998</v>
      </c>
      <c r="J33" s="4">
        <v>9.4146102316859341</v>
      </c>
      <c r="K33" s="4">
        <v>1.31</v>
      </c>
      <c r="L33" s="4">
        <v>9.8085487148091293</v>
      </c>
      <c r="M33" s="4">
        <v>4.1646179667009591</v>
      </c>
    </row>
    <row r="34" spans="1:13">
      <c r="A34" s="4" t="s">
        <v>34</v>
      </c>
      <c r="B34" s="4">
        <v>4.4853835431697426</v>
      </c>
      <c r="C34" s="4">
        <v>2.0933080948669414</v>
      </c>
      <c r="D34" s="4">
        <v>4.157795759590508</v>
      </c>
      <c r="E34" s="4">
        <v>-1.1128423138231063E-3</v>
      </c>
      <c r="F34" s="4">
        <v>10.215161993160335</v>
      </c>
      <c r="G34" s="4">
        <v>1.0249999999999999</v>
      </c>
      <c r="H34" s="4">
        <v>1.86</v>
      </c>
      <c r="I34" s="4">
        <v>0.60499999999999998</v>
      </c>
      <c r="J34" s="4">
        <v>9.4130204188004711</v>
      </c>
      <c r="K34" s="4">
        <v>1.3125</v>
      </c>
      <c r="L34" s="4">
        <v>9.8086178226224146</v>
      </c>
      <c r="M34" s="4">
        <v>4.1367250557029598</v>
      </c>
    </row>
    <row r="35" spans="1:13">
      <c r="A35" s="4" t="s">
        <v>35</v>
      </c>
      <c r="B35" s="4">
        <v>4.4653281763563939</v>
      </c>
      <c r="C35" s="4">
        <v>0.65437888537465128</v>
      </c>
      <c r="D35" s="4">
        <v>4.1344674732405258</v>
      </c>
      <c r="E35" s="4">
        <v>-1.6227097735754734E-2</v>
      </c>
      <c r="F35" s="4">
        <v>10.222304876513279</v>
      </c>
      <c r="G35" s="4">
        <v>0.99250000000000005</v>
      </c>
      <c r="H35" s="4">
        <v>1.905</v>
      </c>
      <c r="I35" s="4">
        <v>0.66249999999999998</v>
      </c>
      <c r="J35" s="4">
        <v>9.4184014881614058</v>
      </c>
      <c r="K35" s="4">
        <v>1.3125</v>
      </c>
      <c r="L35" s="4">
        <v>9.8172598477856159</v>
      </c>
      <c r="M35" s="4">
        <v>4.1807922391108709</v>
      </c>
    </row>
    <row r="36" spans="1:13">
      <c r="A36" s="4" t="s">
        <v>36</v>
      </c>
      <c r="B36" s="4">
        <v>4.4708378321673639</v>
      </c>
      <c r="C36" s="4">
        <v>1.7661718496045031</v>
      </c>
      <c r="D36" s="4">
        <v>4.135958967532388</v>
      </c>
      <c r="E36" s="4">
        <v>-4.0037202959192941E-2</v>
      </c>
      <c r="F36" s="4">
        <v>10.224647108242335</v>
      </c>
      <c r="G36" s="4">
        <v>0.995</v>
      </c>
      <c r="H36" s="4">
        <v>1.925</v>
      </c>
      <c r="I36" s="4">
        <v>0.59</v>
      </c>
      <c r="J36" s="4">
        <v>9.4225256755846889</v>
      </c>
      <c r="K36" s="4">
        <v>1.2675000000000001</v>
      </c>
      <c r="L36" s="4">
        <v>9.8178441277776933</v>
      </c>
      <c r="M36" s="4">
        <v>4.2245909509345951</v>
      </c>
    </row>
    <row r="37" spans="1:13">
      <c r="A37" s="4" t="s">
        <v>37</v>
      </c>
      <c r="B37" s="4">
        <v>4.4653281763563939</v>
      </c>
      <c r="C37" s="4">
        <v>2.9280238500851707</v>
      </c>
      <c r="D37" s="4">
        <v>4.1308454591924937</v>
      </c>
      <c r="E37" s="4">
        <v>-6.8012834337542377E-2</v>
      </c>
      <c r="F37" s="4">
        <v>10.229013513717222</v>
      </c>
      <c r="G37" s="4">
        <v>0.95250000000000001</v>
      </c>
      <c r="H37" s="4">
        <v>1.9650000000000001</v>
      </c>
      <c r="I37" s="4">
        <v>0.99250000000000005</v>
      </c>
      <c r="J37" s="4">
        <v>9.4235512920385354</v>
      </c>
      <c r="K37" s="4">
        <v>1.1225000000000001</v>
      </c>
      <c r="L37" s="4">
        <v>9.8210480916535552</v>
      </c>
      <c r="M37" s="4">
        <v>4.2863041203592456</v>
      </c>
    </row>
    <row r="38" spans="1:13">
      <c r="A38" s="4" t="s">
        <v>38</v>
      </c>
      <c r="B38" s="4">
        <v>4.4495505868875584</v>
      </c>
      <c r="C38" s="4">
        <v>3.7964208130754074</v>
      </c>
      <c r="D38" s="4">
        <v>4.1155629314927236</v>
      </c>
      <c r="E38" s="4">
        <v>-7.0970157463079456E-2</v>
      </c>
      <c r="F38" s="4">
        <v>10.226616166965064</v>
      </c>
      <c r="G38" s="4">
        <v>0.97250000000000003</v>
      </c>
      <c r="H38" s="4">
        <v>1.9824999999999999</v>
      </c>
      <c r="I38" s="4">
        <v>1.0225</v>
      </c>
      <c r="J38" s="4">
        <v>9.4145106224462403</v>
      </c>
      <c r="K38" s="4">
        <v>0.79249999999999998</v>
      </c>
      <c r="L38" s="4">
        <v>9.8266326903112642</v>
      </c>
      <c r="M38" s="4">
        <v>4.3428007102702146</v>
      </c>
    </row>
    <row r="39" spans="1:13">
      <c r="A39" s="4" t="s">
        <v>39</v>
      </c>
      <c r="B39" s="4">
        <v>4.4104421218776242</v>
      </c>
      <c r="C39" s="4">
        <v>2.9599362168626575</v>
      </c>
      <c r="D39" s="4">
        <v>4.0751199467117765</v>
      </c>
      <c r="E39" s="4">
        <v>-0.11207501673809846</v>
      </c>
      <c r="F39" s="4">
        <v>10.229043228788214</v>
      </c>
      <c r="G39" s="4">
        <v>1.2275</v>
      </c>
      <c r="H39" s="4">
        <v>1.9875</v>
      </c>
      <c r="I39" s="4">
        <v>1.0925</v>
      </c>
      <c r="J39" s="4">
        <v>9.4172695375553346</v>
      </c>
      <c r="K39" s="4">
        <v>0.52</v>
      </c>
      <c r="L39" s="4">
        <v>9.8310472647442051</v>
      </c>
      <c r="M39" s="4">
        <v>4.4100940088339238</v>
      </c>
    </row>
    <row r="40" spans="1:13">
      <c r="A40" s="4" t="s">
        <v>40</v>
      </c>
      <c r="B40" s="4">
        <v>4.4588616411206479</v>
      </c>
      <c r="C40" s="4">
        <v>-4.8107637208401837</v>
      </c>
      <c r="D40" s="4">
        <v>4.1230954490748646</v>
      </c>
      <c r="E40" s="4">
        <v>-9.362803436449664E-2</v>
      </c>
      <c r="F40" s="4">
        <v>10.224830117814594</v>
      </c>
      <c r="G40" s="4">
        <v>1.37</v>
      </c>
      <c r="H40" s="4">
        <v>2.125</v>
      </c>
      <c r="I40" s="4">
        <v>1.325</v>
      </c>
      <c r="J40" s="4">
        <v>9.4100230789346142</v>
      </c>
      <c r="K40" s="4">
        <v>0.48499999999999999</v>
      </c>
      <c r="L40" s="4">
        <v>9.829024276123306</v>
      </c>
      <c r="M40" s="4">
        <v>4.4077378490112906</v>
      </c>
    </row>
    <row r="41" spans="1:13">
      <c r="A41" s="4" t="s">
        <v>41</v>
      </c>
      <c r="B41" s="4">
        <v>4.6851513040333019</v>
      </c>
      <c r="C41" s="4">
        <v>-2.2167988610941713</v>
      </c>
      <c r="D41" s="4">
        <v>4.3380452692600739</v>
      </c>
      <c r="E41" s="4">
        <v>0.11599238844966032</v>
      </c>
      <c r="F41" s="4">
        <v>10.202164968946269</v>
      </c>
      <c r="G41" s="4">
        <v>1.5449999999999999</v>
      </c>
      <c r="H41" s="4">
        <v>2.1775000000000002</v>
      </c>
      <c r="I41" s="4">
        <v>0.4</v>
      </c>
      <c r="J41" s="4">
        <v>9.3863317289934791</v>
      </c>
      <c r="K41" s="4">
        <v>0.125</v>
      </c>
      <c r="L41" s="4">
        <v>9.789018924700752</v>
      </c>
      <c r="M41" s="4">
        <v>4.1406327880923568</v>
      </c>
    </row>
    <row r="42" spans="1:13">
      <c r="A42" s="4" t="s">
        <v>42</v>
      </c>
      <c r="B42" s="4">
        <v>4.7425971036906853</v>
      </c>
      <c r="C42" s="4">
        <v>-0.76955074875207918</v>
      </c>
      <c r="D42" s="4">
        <v>4.3800838198499772</v>
      </c>
      <c r="E42" s="4">
        <v>0.16946775001381309</v>
      </c>
      <c r="F42" s="4">
        <v>10.159453188345013</v>
      </c>
      <c r="G42" s="4">
        <v>1.5425</v>
      </c>
      <c r="H42" s="4">
        <v>1.9975000000000001</v>
      </c>
      <c r="I42" s="4">
        <v>-0.01</v>
      </c>
      <c r="J42" s="4">
        <v>9.3703474715494366</v>
      </c>
      <c r="K42" s="4">
        <v>4.4999999999999998E-2</v>
      </c>
      <c r="L42" s="4">
        <v>9.7310584930651043</v>
      </c>
      <c r="M42" s="4">
        <v>3.9726756817946631</v>
      </c>
    </row>
    <row r="43" spans="1:13">
      <c r="A43" s="4" t="s">
        <v>43</v>
      </c>
      <c r="B43" s="4">
        <v>4.6604586914429298</v>
      </c>
      <c r="C43" s="4">
        <v>0.13623978201633413</v>
      </c>
      <c r="D43" s="4">
        <v>4.2802761813787429</v>
      </c>
      <c r="E43" s="4">
        <v>8.0156247270592992E-2</v>
      </c>
      <c r="F43" s="4">
        <v>10.145811691282566</v>
      </c>
      <c r="G43" s="4">
        <v>1.49</v>
      </c>
      <c r="H43" s="4">
        <v>1.4750000000000001</v>
      </c>
      <c r="I43" s="4">
        <v>-0.28749999999999998</v>
      </c>
      <c r="J43" s="4">
        <v>9.3669451366106316</v>
      </c>
      <c r="K43" s="4">
        <v>4.4999999999999998E-2</v>
      </c>
      <c r="L43" s="4">
        <v>9.7217891263452074</v>
      </c>
      <c r="M43" s="4">
        <v>4.0006031801847453</v>
      </c>
    </row>
    <row r="44" spans="1:13">
      <c r="A44" s="4" t="s">
        <v>44</v>
      </c>
      <c r="B44" s="4">
        <v>4.6829315472949888</v>
      </c>
      <c r="C44" s="4">
        <v>0.86865515436944651</v>
      </c>
      <c r="D44" s="4">
        <v>4.2859473576225851</v>
      </c>
      <c r="E44" s="4">
        <v>4.090921269657824E-2</v>
      </c>
      <c r="F44" s="4">
        <v>10.163008673520475</v>
      </c>
      <c r="G44" s="4">
        <v>1.2825</v>
      </c>
      <c r="H44" s="4">
        <v>1.2250000000000001</v>
      </c>
      <c r="I44" s="4">
        <v>-0.40500000000000003</v>
      </c>
      <c r="J44" s="4">
        <v>9.367905542022763</v>
      </c>
      <c r="K44" s="4">
        <v>3.7499999999999999E-2</v>
      </c>
      <c r="L44" s="4">
        <v>9.7465501242417396</v>
      </c>
      <c r="M44" s="4">
        <v>4.0493204845272679</v>
      </c>
    </row>
    <row r="45" spans="1:13">
      <c r="A45" s="4" t="s">
        <v>45</v>
      </c>
      <c r="B45" s="4">
        <v>4.6490299956193075</v>
      </c>
      <c r="C45" s="4">
        <v>1.494085909939824</v>
      </c>
      <c r="D45" s="4">
        <v>4.2457632707868278</v>
      </c>
      <c r="E45" s="4">
        <v>9.9057167830241388E-3</v>
      </c>
      <c r="F45" s="4">
        <v>10.176420083168074</v>
      </c>
      <c r="G45" s="4">
        <v>0.99250000000000005</v>
      </c>
      <c r="H45" s="4">
        <v>1.23</v>
      </c>
      <c r="I45" s="4">
        <v>0.36</v>
      </c>
      <c r="J45" s="4">
        <v>9.3752256546154698</v>
      </c>
      <c r="K45" s="4">
        <v>0.03</v>
      </c>
      <c r="L45" s="4">
        <v>9.7625288276199278</v>
      </c>
      <c r="M45" s="4">
        <v>4.2091740561993483</v>
      </c>
    </row>
    <row r="46" spans="1:13">
      <c r="A46" s="4" t="s">
        <v>46</v>
      </c>
      <c r="B46" s="4">
        <v>4.6027653752099118</v>
      </c>
      <c r="C46" s="4">
        <v>1.6356573297894084</v>
      </c>
      <c r="D46" s="4">
        <v>4.1935762680858248</v>
      </c>
      <c r="E46" s="4">
        <v>1.944231873631033E-3</v>
      </c>
      <c r="F46" s="4">
        <v>10.186457569519213</v>
      </c>
      <c r="G46" s="4">
        <v>1.1875</v>
      </c>
      <c r="H46" s="4">
        <v>1.2275</v>
      </c>
      <c r="I46" s="4">
        <v>0.59</v>
      </c>
      <c r="J46" s="4">
        <v>9.3775488387253585</v>
      </c>
      <c r="K46" s="4">
        <v>3.2500000000000001E-2</v>
      </c>
      <c r="L46" s="4">
        <v>9.7678524047376492</v>
      </c>
      <c r="M46" s="4">
        <v>4.2694499613098076</v>
      </c>
    </row>
    <row r="47" spans="1:13">
      <c r="A47" s="4" t="s">
        <v>47</v>
      </c>
      <c r="B47" s="4">
        <v>4.6178990770241342</v>
      </c>
      <c r="C47" s="4">
        <v>1.0360088513377663</v>
      </c>
      <c r="D47" s="4">
        <v>4.2032490021509661</v>
      </c>
      <c r="E47" s="4">
        <v>5.8509195461173011E-3</v>
      </c>
      <c r="F47" s="4">
        <v>10.196830169543665</v>
      </c>
      <c r="G47" s="4">
        <v>0.99</v>
      </c>
      <c r="H47" s="4">
        <v>1.2350000000000001</v>
      </c>
      <c r="I47" s="4">
        <v>0.44</v>
      </c>
      <c r="J47" s="4">
        <v>9.3853621261804552</v>
      </c>
      <c r="K47" s="4">
        <v>4.7500000000000001E-2</v>
      </c>
      <c r="L47" s="4">
        <v>9.7769264959163955</v>
      </c>
      <c r="M47" s="4">
        <v>4.2893189507109275</v>
      </c>
    </row>
    <row r="48" spans="1:13">
      <c r="A48" s="4" t="s">
        <v>48</v>
      </c>
      <c r="B48" s="4">
        <v>4.6059705061588607</v>
      </c>
      <c r="C48" s="4">
        <v>1.8417122946739584</v>
      </c>
      <c r="D48" s="4">
        <v>4.1851079964154474</v>
      </c>
      <c r="E48" s="4">
        <v>1.8081858792319137E-2</v>
      </c>
      <c r="F48" s="4">
        <v>10.203001213694661</v>
      </c>
      <c r="G48" s="4">
        <v>0.91749999999999998</v>
      </c>
      <c r="H48" s="4">
        <v>1.2250000000000001</v>
      </c>
      <c r="I48" s="4">
        <v>0.29249999999999998</v>
      </c>
      <c r="J48" s="4">
        <v>9.3901245827081663</v>
      </c>
      <c r="K48" s="4">
        <v>4.4999999999999998E-2</v>
      </c>
      <c r="L48" s="4">
        <v>9.784695602609176</v>
      </c>
      <c r="M48" s="4">
        <v>4.3724760648009591</v>
      </c>
    </row>
    <row r="49" spans="1:13">
      <c r="A49" s="4" t="s">
        <v>49</v>
      </c>
      <c r="B49" s="4">
        <v>4.5938979249245913</v>
      </c>
      <c r="C49" s="4">
        <v>2.8152492668621854</v>
      </c>
      <c r="D49" s="4">
        <v>4.1656611716363283</v>
      </c>
      <c r="E49" s="4">
        <v>-2.4716454186806E-2</v>
      </c>
      <c r="F49" s="4">
        <v>10.207656032833697</v>
      </c>
      <c r="G49" s="4">
        <v>1.06</v>
      </c>
      <c r="H49" s="4">
        <v>1.2175</v>
      </c>
      <c r="I49" s="4">
        <v>0.3175</v>
      </c>
      <c r="J49" s="4">
        <v>9.3944279963531176</v>
      </c>
      <c r="K49" s="4">
        <v>4.4999999999999998E-2</v>
      </c>
      <c r="L49" s="4">
        <v>9.8026812211841428</v>
      </c>
      <c r="M49" s="4">
        <v>4.4405400310000465</v>
      </c>
    </row>
    <row r="50" spans="1:13">
      <c r="A50" s="4" t="s">
        <v>50</v>
      </c>
      <c r="B50" s="4">
        <v>4.561809610373091</v>
      </c>
      <c r="C50" s="4">
        <v>2.452937820878498</v>
      </c>
      <c r="D50" s="4">
        <v>4.1302957935761242</v>
      </c>
      <c r="E50" s="4">
        <v>-6.5767799492279663E-2</v>
      </c>
      <c r="F50" s="4">
        <v>10.214979354105173</v>
      </c>
      <c r="G50" s="4">
        <v>0.86499999999999999</v>
      </c>
      <c r="H50" s="4">
        <v>1.21</v>
      </c>
      <c r="I50" s="4">
        <v>0.53500000000000003</v>
      </c>
      <c r="J50" s="4">
        <v>9.3889147164470224</v>
      </c>
      <c r="K50" s="4">
        <v>3.7499999999999999E-2</v>
      </c>
      <c r="L50" s="4">
        <v>9.7958851618194061</v>
      </c>
      <c r="M50" s="4">
        <v>4.4984857758305017</v>
      </c>
    </row>
    <row r="51" spans="1:13">
      <c r="A51" s="4" t="s">
        <v>51</v>
      </c>
      <c r="B51" s="4">
        <v>4.5508805398409002</v>
      </c>
      <c r="C51" s="4">
        <v>0.66815144766145806</v>
      </c>
      <c r="D51" s="4">
        <v>4.1197138075376998</v>
      </c>
      <c r="E51" s="4">
        <v>-9.6271450779664078E-2</v>
      </c>
      <c r="F51" s="4">
        <v>10.220685987500318</v>
      </c>
      <c r="G51" s="4">
        <v>0.82250000000000001</v>
      </c>
      <c r="H51" s="4">
        <v>1.2124999999999999</v>
      </c>
      <c r="I51" s="4">
        <v>0.85750000000000004</v>
      </c>
      <c r="J51" s="4">
        <v>9.394505971998413</v>
      </c>
      <c r="K51" s="4">
        <v>2.2499999999999999E-2</v>
      </c>
      <c r="L51" s="4">
        <v>9.812226288609514</v>
      </c>
      <c r="M51" s="4">
        <v>4.547236334817546</v>
      </c>
    </row>
    <row r="52" spans="1:13">
      <c r="A52" s="4" t="s">
        <v>52</v>
      </c>
      <c r="B52" s="4">
        <v>4.6769879933941407</v>
      </c>
      <c r="C52" s="4">
        <v>-0.79277286135692737</v>
      </c>
      <c r="D52" s="4">
        <v>4.246787672188197</v>
      </c>
      <c r="E52" s="4">
        <v>-6.7886064511760227E-2</v>
      </c>
      <c r="F52" s="4">
        <v>10.231966866554794</v>
      </c>
      <c r="G52" s="4">
        <v>0.84</v>
      </c>
      <c r="H52" s="4">
        <v>1.2</v>
      </c>
      <c r="I52" s="4">
        <v>0.9375</v>
      </c>
      <c r="J52" s="4">
        <v>9.3946405711206591</v>
      </c>
      <c r="K52" s="4">
        <v>0.02</v>
      </c>
      <c r="L52" s="4">
        <v>9.8313736801101026</v>
      </c>
      <c r="M52" s="4">
        <v>4.4697026268770621</v>
      </c>
    </row>
    <row r="53" spans="1:13">
      <c r="A53" s="4" t="s">
        <v>53</v>
      </c>
      <c r="B53" s="4">
        <v>4.7185846505279949</v>
      </c>
      <c r="C53" s="4">
        <v>0.4645976584278122</v>
      </c>
      <c r="D53" s="4">
        <v>4.287863747746318</v>
      </c>
      <c r="E53" s="4">
        <v>-3.245405718425004E-2</v>
      </c>
      <c r="F53" s="4">
        <v>10.236438124274926</v>
      </c>
      <c r="G53" s="4">
        <v>0.875</v>
      </c>
      <c r="H53" s="4">
        <v>1.1975</v>
      </c>
      <c r="I53" s="4">
        <v>0.82250000000000001</v>
      </c>
      <c r="J53" s="4">
        <v>9.4039416749280988</v>
      </c>
      <c r="K53" s="4">
        <v>1.7500000000000002E-2</v>
      </c>
      <c r="L53" s="4">
        <v>9.8319936241482679</v>
      </c>
      <c r="M53" s="4">
        <v>4.4851015994425909</v>
      </c>
    </row>
    <row r="54" spans="1:13">
      <c r="A54" s="4" t="s">
        <v>54</v>
      </c>
      <c r="B54" s="4">
        <v>4.6296870327761761</v>
      </c>
      <c r="C54" s="4">
        <v>0.2404735479097253</v>
      </c>
      <c r="D54" s="4">
        <v>4.1963133126111059</v>
      </c>
      <c r="E54" s="4">
        <v>-5.9514127532407604E-2</v>
      </c>
      <c r="F54" s="4">
        <v>10.240230954328558</v>
      </c>
      <c r="G54" s="4">
        <v>0.97</v>
      </c>
      <c r="H54" s="4">
        <v>1.1950000000000001</v>
      </c>
      <c r="I54" s="4">
        <v>0.70250000000000001</v>
      </c>
      <c r="J54" s="4">
        <v>9.4079310365562989</v>
      </c>
      <c r="K54" s="4">
        <v>2.5000000000000001E-2</v>
      </c>
      <c r="L54" s="4">
        <v>9.8440160486565329</v>
      </c>
      <c r="M54" s="4">
        <v>4.6080622264846971</v>
      </c>
    </row>
    <row r="55" spans="1:13">
      <c r="A55" s="4" t="s">
        <v>55</v>
      </c>
      <c r="B55" s="4">
        <v>4.6947137159932488</v>
      </c>
      <c r="C55" s="4">
        <v>0.22144307067726299</v>
      </c>
      <c r="D55" s="4">
        <v>4.2564252491716159</v>
      </c>
      <c r="E55" s="4">
        <v>-1.4018278942840828E-2</v>
      </c>
      <c r="F55" s="4">
        <v>10.253108241955969</v>
      </c>
      <c r="G55" s="4">
        <v>0.96499999999999997</v>
      </c>
      <c r="H55" s="4">
        <v>1.1875</v>
      </c>
      <c r="I55" s="4">
        <v>0.47</v>
      </c>
      <c r="J55" s="4">
        <v>9.4103266694048475</v>
      </c>
      <c r="K55" s="4">
        <v>3.7499999999999999E-2</v>
      </c>
      <c r="L55" s="4">
        <v>9.8477606738309049</v>
      </c>
      <c r="M55" s="4">
        <v>4.5851065126814889</v>
      </c>
    </row>
    <row r="56" spans="1:13">
      <c r="A56" s="4" t="s">
        <v>56</v>
      </c>
      <c r="B56" s="4">
        <v>4.6382440667091558</v>
      </c>
      <c r="C56" s="4">
        <v>-0.1657153378751719</v>
      </c>
      <c r="D56" s="4">
        <v>4.1927867547686963</v>
      </c>
      <c r="E56" s="4">
        <v>-1.5892196742386018E-2</v>
      </c>
      <c r="F56" s="4">
        <v>10.252512919373727</v>
      </c>
      <c r="G56" s="4">
        <v>1.145</v>
      </c>
      <c r="H56" s="4">
        <v>1.1975</v>
      </c>
      <c r="I56" s="4">
        <v>0.42249999999999999</v>
      </c>
      <c r="J56" s="4">
        <v>9.4145282913566284</v>
      </c>
      <c r="K56" s="4">
        <v>3.5000000000000003E-2</v>
      </c>
      <c r="L56" s="4">
        <v>9.8519324225092841</v>
      </c>
      <c r="M56" s="4">
        <v>4.652475704941418</v>
      </c>
    </row>
    <row r="57" spans="1:13">
      <c r="A57" s="4" t="s">
        <v>57</v>
      </c>
      <c r="B57" s="4">
        <v>4.6459601543750191</v>
      </c>
      <c r="C57" s="4">
        <v>-0.13832534120250539</v>
      </c>
      <c r="D57" s="4">
        <v>4.1949692609005167</v>
      </c>
      <c r="E57" s="4">
        <v>-2.5043425084693056E-2</v>
      </c>
      <c r="F57" s="4">
        <v>10.258527779592995</v>
      </c>
      <c r="G57" s="4">
        <v>1.0275000000000001</v>
      </c>
      <c r="H57" s="4">
        <v>1.2075</v>
      </c>
      <c r="I57" s="4">
        <v>0.47</v>
      </c>
      <c r="J57" s="4">
        <v>9.4128002415775107</v>
      </c>
      <c r="K57" s="4">
        <v>0.04</v>
      </c>
      <c r="L57" s="4">
        <v>9.8630365577928512</v>
      </c>
      <c r="M57" s="4">
        <v>4.6541509339861822</v>
      </c>
    </row>
    <row r="58" spans="1:13">
      <c r="A58" s="4" t="s">
        <v>58</v>
      </c>
      <c r="B58" s="4">
        <v>4.5938979249245913</v>
      </c>
      <c r="C58" s="4">
        <v>-0.19392372333549845</v>
      </c>
      <c r="D58" s="4">
        <v>4.1379402982837918</v>
      </c>
      <c r="E58" s="4">
        <v>-4.6813796300362483E-2</v>
      </c>
      <c r="F58" s="4">
        <v>10.260685479415931</v>
      </c>
      <c r="G58" s="4">
        <v>0.92</v>
      </c>
      <c r="H58" s="4">
        <v>1.1775</v>
      </c>
      <c r="I58" s="4">
        <v>0.42</v>
      </c>
      <c r="J58" s="4">
        <v>9.4179916180601833</v>
      </c>
      <c r="K58" s="4">
        <v>3.5000000000000003E-2</v>
      </c>
      <c r="L58" s="4">
        <v>9.8710658066094723</v>
      </c>
      <c r="M58" s="4">
        <v>4.7309077381949809</v>
      </c>
    </row>
    <row r="59" spans="1:13">
      <c r="A59" s="4" t="s">
        <v>59</v>
      </c>
      <c r="B59" s="4">
        <v>4.6589423909249659</v>
      </c>
      <c r="C59" s="4">
        <v>0.12953367875647714</v>
      </c>
      <c r="D59" s="4">
        <v>4.1953901680669317</v>
      </c>
      <c r="E59" s="4">
        <v>-4.0348159109962298E-2</v>
      </c>
      <c r="F59" s="4">
        <v>10.249055298796655</v>
      </c>
      <c r="G59" s="4">
        <v>1.1125</v>
      </c>
      <c r="H59" s="4">
        <v>1.0774999999999999</v>
      </c>
      <c r="I59" s="4">
        <v>0.34749999999999998</v>
      </c>
      <c r="J59" s="4">
        <v>9.4207249451018953</v>
      </c>
      <c r="K59" s="4">
        <v>2.75E-2</v>
      </c>
      <c r="L59" s="4">
        <v>9.861263573896796</v>
      </c>
      <c r="M59" s="4">
        <v>4.6585380281558733</v>
      </c>
    </row>
    <row r="60" spans="1:13">
      <c r="A60" s="4" t="s">
        <v>60</v>
      </c>
      <c r="B60" s="4">
        <v>4.6459601543750191</v>
      </c>
      <c r="C60" s="4">
        <v>-0.1570874145259693</v>
      </c>
      <c r="D60" s="4">
        <v>4.1777369995234181</v>
      </c>
      <c r="E60" s="4">
        <v>-2.3018919180231915E-2</v>
      </c>
      <c r="F60" s="4">
        <v>10.257298052255916</v>
      </c>
      <c r="G60" s="4">
        <v>0.85750000000000004</v>
      </c>
      <c r="H60" s="4">
        <v>1.06</v>
      </c>
      <c r="I60" s="4">
        <v>0.38750000000000001</v>
      </c>
      <c r="J60" s="4">
        <v>9.4298277277291831</v>
      </c>
      <c r="K60" s="4">
        <v>0.02</v>
      </c>
      <c r="L60" s="4">
        <v>9.8653051114668138</v>
      </c>
      <c r="M60" s="4">
        <v>4.702075945755138</v>
      </c>
    </row>
    <row r="61" spans="1:13">
      <c r="A61" s="4" t="s">
        <v>61</v>
      </c>
      <c r="B61" s="4">
        <v>4.6505613894867359</v>
      </c>
      <c r="C61" s="4">
        <v>0.9625173530772857</v>
      </c>
      <c r="D61" s="4">
        <v>4.1763248977593106</v>
      </c>
      <c r="E61" s="4">
        <v>-1.4797006306623362E-3</v>
      </c>
      <c r="F61" s="4">
        <v>10.257638461289211</v>
      </c>
      <c r="G61" s="4">
        <v>0.91249999999999998</v>
      </c>
      <c r="H61" s="4">
        <v>0.96250000000000002</v>
      </c>
      <c r="I61" s="4">
        <v>0.3075</v>
      </c>
      <c r="J61" s="4">
        <v>9.4352415394224298</v>
      </c>
      <c r="K61" s="4">
        <v>0.02</v>
      </c>
      <c r="L61" s="4">
        <v>9.8619282372148653</v>
      </c>
      <c r="M61" s="4">
        <v>4.7276571201279598</v>
      </c>
    </row>
    <row r="62" spans="1:13">
      <c r="A62" s="4" t="s">
        <v>62</v>
      </c>
      <c r="B62" s="4">
        <v>4.6513262078796576</v>
      </c>
      <c r="C62" s="4">
        <v>0.38500320836007962</v>
      </c>
      <c r="D62" s="4">
        <v>4.1702620563346171</v>
      </c>
      <c r="E62" s="4">
        <v>1.3195116476854278E-2</v>
      </c>
      <c r="F62" s="4">
        <v>10.258237524172237</v>
      </c>
      <c r="G62" s="4">
        <v>1.0375000000000001</v>
      </c>
      <c r="H62" s="4">
        <v>0.94750000000000001</v>
      </c>
      <c r="I62" s="4">
        <v>0.35</v>
      </c>
      <c r="J62" s="4">
        <v>9.4282738227063696</v>
      </c>
      <c r="K62" s="4">
        <v>1.7500000000000002E-2</v>
      </c>
      <c r="L62" s="4">
        <v>9.8651917760814332</v>
      </c>
      <c r="M62" s="4">
        <v>4.7518447202991565</v>
      </c>
    </row>
    <row r="63" spans="1:13">
      <c r="A63" s="4" t="s">
        <v>63</v>
      </c>
      <c r="B63" s="4">
        <v>4.6474962529873585</v>
      </c>
      <c r="C63" s="4">
        <v>-0.23742124006940202</v>
      </c>
      <c r="D63" s="4">
        <v>4.1626338271987384</v>
      </c>
      <c r="E63" s="4">
        <v>-2.1891826676129315E-3</v>
      </c>
      <c r="F63" s="4">
        <v>10.265728426924106</v>
      </c>
      <c r="G63" s="4">
        <v>0.89500000000000002</v>
      </c>
      <c r="H63" s="4">
        <v>0.92</v>
      </c>
      <c r="I63" s="4">
        <v>0.51249999999999996</v>
      </c>
      <c r="J63" s="4">
        <v>9.437787253192317</v>
      </c>
      <c r="K63" s="4">
        <v>2.2499999999999999E-2</v>
      </c>
      <c r="L63" s="4">
        <v>9.8739267395008756</v>
      </c>
      <c r="M63" s="4">
        <v>4.7907515455362288</v>
      </c>
    </row>
    <row r="64" spans="1:13">
      <c r="A64" s="4" t="s">
        <v>64</v>
      </c>
      <c r="B64" s="4">
        <v>4.6792209678984529</v>
      </c>
      <c r="C64" s="4">
        <v>-1.1441647597253968</v>
      </c>
      <c r="D64" s="4">
        <v>4.1885018646584857</v>
      </c>
      <c r="E64" s="4">
        <v>1.1137305051284713E-2</v>
      </c>
      <c r="F64" s="4">
        <v>10.268265982204808</v>
      </c>
      <c r="G64" s="4">
        <v>1.0349999999999999</v>
      </c>
      <c r="H64" s="4">
        <v>0.82250000000000001</v>
      </c>
      <c r="I64" s="4">
        <v>0.44500000000000001</v>
      </c>
      <c r="J64" s="4">
        <v>9.4479096856664402</v>
      </c>
      <c r="K64" s="4">
        <v>2.2499999999999999E-2</v>
      </c>
      <c r="L64" s="4">
        <v>9.8760664846254578</v>
      </c>
      <c r="M64" s="4">
        <v>4.7625634584079215</v>
      </c>
    </row>
    <row r="65" spans="1:13">
      <c r="A65" s="4" t="s">
        <v>65</v>
      </c>
      <c r="B65" s="52">
        <v>4.7687693964639513</v>
      </c>
      <c r="C65" s="52">
        <v>-8.5163595893611443E-3</v>
      </c>
      <c r="D65" s="52">
        <v>4.2707497219491657</v>
      </c>
      <c r="E65" s="52">
        <v>7.3965532156329908E-2</v>
      </c>
      <c r="F65" s="4">
        <v>10.272263985646045</v>
      </c>
      <c r="G65" s="52">
        <v>1.0449999999999999</v>
      </c>
      <c r="H65" s="4">
        <v>0.82250000000000001</v>
      </c>
      <c r="I65" s="52">
        <v>0.31</v>
      </c>
      <c r="J65" s="4">
        <v>9.45142265143323</v>
      </c>
      <c r="K65" s="52">
        <v>2.5000000000000001E-2</v>
      </c>
      <c r="L65" s="4">
        <v>9.8778746391871621</v>
      </c>
      <c r="M65" s="4">
        <v>4.682898646938165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Raw2ColsAtSource</vt:lpstr>
      <vt:lpstr>RawConvertedTo1Col</vt:lpstr>
      <vt:lpstr>Raw1ColTransposed&amp;FormulasAdded</vt:lpstr>
      <vt:lpstr>ValuesReplacingFormulas</vt:lpstr>
      <vt:lpstr>ReorderedDataInputToReadpq</vt:lpstr>
      <vt:lpstr>ReorderedPCapitaDataInputToRead</vt:lpstr>
    </vt:vector>
  </TitlesOfParts>
  <Company>University of Reading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Mihailov</dc:creator>
  <cp:lastModifiedBy>Alexander</cp:lastModifiedBy>
  <dcterms:created xsi:type="dcterms:W3CDTF">2015-07-24T08:08:34Z</dcterms:created>
  <dcterms:modified xsi:type="dcterms:W3CDTF">2015-12-23T22:35:26Z</dcterms:modified>
</cp:coreProperties>
</file>