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iumProjects\2023\SoldeerStation2223\"/>
    </mc:Choice>
  </mc:AlternateContent>
  <xr:revisionPtr revIDLastSave="0" documentId="13_ncr:1_{84E7ADE8-1E0B-43C3-A69E-7568F8C82A84}" xr6:coauthVersionLast="47" xr6:coauthVersionMax="47" xr10:uidLastSave="{00000000-0000-0000-0000-000000000000}"/>
  <bookViews>
    <workbookView xWindow="0" yWindow="165" windowWidth="28800" windowHeight="15435" activeTab="3" xr2:uid="{F3C9ADDF-87B1-4935-BA06-AA4BBB1134FD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4" l="1"/>
  <c r="D4" i="4"/>
  <c r="D5" i="4"/>
  <c r="D6" i="4"/>
  <c r="D7" i="4"/>
  <c r="D8" i="4"/>
  <c r="D9" i="4"/>
  <c r="D10" i="4"/>
  <c r="D12" i="4"/>
  <c r="D13" i="4"/>
  <c r="D15" i="4"/>
  <c r="D16" i="4"/>
  <c r="D17" i="4"/>
  <c r="D18" i="4"/>
  <c r="D19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6" i="4"/>
  <c r="D37" i="4"/>
  <c r="D38" i="4"/>
  <c r="D40" i="4"/>
  <c r="D41" i="4"/>
  <c r="D42" i="4"/>
  <c r="D43" i="4"/>
  <c r="D44" i="4"/>
  <c r="D45" i="4"/>
  <c r="D46" i="4"/>
  <c r="D48" i="4"/>
  <c r="D49" i="4"/>
  <c r="D50" i="4"/>
  <c r="D51" i="4"/>
  <c r="D3" i="4"/>
  <c r="H50" i="3"/>
  <c r="F50" i="3"/>
  <c r="F45" i="3"/>
  <c r="F46" i="3"/>
  <c r="I50" i="3"/>
  <c r="F37" i="3"/>
  <c r="H37" i="3" s="1"/>
  <c r="H52" i="3" s="1"/>
  <c r="X9" i="3"/>
  <c r="E52" i="3"/>
  <c r="I46" i="3"/>
  <c r="G33" i="3"/>
  <c r="AB7" i="3"/>
  <c r="Z7" i="3"/>
  <c r="Y7" i="3"/>
  <c r="F36" i="3"/>
  <c r="H36" i="3" s="1"/>
  <c r="F44" i="3"/>
  <c r="H44" i="3" s="1"/>
  <c r="F42" i="3"/>
  <c r="H42" i="3" s="1"/>
  <c r="F48" i="3"/>
  <c r="H48" i="3" s="1"/>
  <c r="F47" i="3"/>
  <c r="H47" i="3" s="1"/>
  <c r="F49" i="3"/>
  <c r="H49" i="3" s="1"/>
  <c r="F29" i="3"/>
  <c r="H29" i="3" s="1"/>
  <c r="F30" i="3"/>
  <c r="H30" i="3" s="1"/>
  <c r="F31" i="3"/>
  <c r="H31" i="3" s="1"/>
  <c r="F28" i="3"/>
  <c r="F13" i="3"/>
  <c r="I33" i="3"/>
  <c r="G34" i="3"/>
  <c r="I34" i="3" s="1"/>
  <c r="G32" i="3"/>
  <c r="I32" i="3" s="1"/>
  <c r="G23" i="3"/>
  <c r="I23" i="3" s="1"/>
  <c r="G24" i="3"/>
  <c r="I24" i="3" s="1"/>
  <c r="G25" i="3"/>
  <c r="G26" i="3"/>
  <c r="I26" i="3" s="1"/>
  <c r="G27" i="3"/>
  <c r="I27" i="3" s="1"/>
  <c r="G22" i="3"/>
  <c r="I22" i="3" s="1"/>
  <c r="G16" i="3"/>
  <c r="G18" i="3"/>
  <c r="I18" i="3" s="1"/>
  <c r="G19" i="3"/>
  <c r="I19" i="3" s="1"/>
  <c r="G15" i="3"/>
  <c r="G4" i="3"/>
  <c r="G5" i="3"/>
  <c r="I5" i="3" s="1"/>
  <c r="G6" i="3"/>
  <c r="I6" i="3" s="1"/>
  <c r="G7" i="3"/>
  <c r="I7" i="3" s="1"/>
  <c r="G8" i="3"/>
  <c r="I8" i="3" s="1"/>
  <c r="G9" i="3"/>
  <c r="I9" i="3" s="1"/>
  <c r="G10" i="3"/>
  <c r="I10" i="3" s="1"/>
  <c r="G12" i="3"/>
  <c r="I12" i="3" s="1"/>
  <c r="G3" i="3"/>
  <c r="I3" i="3" s="1"/>
  <c r="I13" i="3"/>
  <c r="I15" i="3"/>
  <c r="I16" i="3"/>
  <c r="I17" i="3"/>
  <c r="I21" i="3"/>
  <c r="I25" i="3"/>
  <c r="I28" i="3"/>
  <c r="I29" i="3"/>
  <c r="I30" i="3"/>
  <c r="I31" i="3"/>
  <c r="I36" i="3"/>
  <c r="I37" i="3"/>
  <c r="I52" i="3" s="1"/>
  <c r="I42" i="3"/>
  <c r="I44" i="3"/>
  <c r="AA7" i="3" s="1"/>
  <c r="I45" i="3"/>
  <c r="X7" i="3" s="1"/>
  <c r="I47" i="3"/>
  <c r="I48" i="3"/>
  <c r="I49" i="3"/>
  <c r="I4" i="3"/>
  <c r="H4" i="3"/>
  <c r="H5" i="3"/>
  <c r="H6" i="3"/>
  <c r="H7" i="3"/>
  <c r="H8" i="3"/>
  <c r="H9" i="3"/>
  <c r="H10" i="3"/>
  <c r="H12" i="3"/>
  <c r="H13" i="3"/>
  <c r="H15" i="3"/>
  <c r="H16" i="3"/>
  <c r="H17" i="3"/>
  <c r="H18" i="3"/>
  <c r="H19" i="3"/>
  <c r="H21" i="3"/>
  <c r="H22" i="3"/>
  <c r="H23" i="3"/>
  <c r="H24" i="3"/>
  <c r="H25" i="3"/>
  <c r="H26" i="3"/>
  <c r="H27" i="3"/>
  <c r="H28" i="3"/>
  <c r="H32" i="3"/>
  <c r="H33" i="3"/>
  <c r="H34" i="3"/>
  <c r="H45" i="3"/>
  <c r="H46" i="3"/>
  <c r="H3" i="3"/>
  <c r="E74" i="1"/>
  <c r="E17" i="1"/>
  <c r="D16" i="1"/>
  <c r="E16" i="1" s="1"/>
  <c r="E36" i="1"/>
  <c r="E37" i="1"/>
  <c r="E38" i="1"/>
  <c r="E39" i="1"/>
  <c r="E40" i="1"/>
  <c r="E41" i="1"/>
  <c r="E42" i="1"/>
  <c r="E43" i="1"/>
  <c r="E46" i="1"/>
  <c r="E47" i="1"/>
  <c r="E48" i="1"/>
  <c r="E49" i="1"/>
  <c r="E50" i="1"/>
  <c r="E51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1" i="1"/>
  <c r="E24" i="1"/>
  <c r="E25" i="1"/>
  <c r="E26" i="1"/>
  <c r="E27" i="1"/>
  <c r="E28" i="1"/>
  <c r="E29" i="1"/>
  <c r="E30" i="1"/>
  <c r="E31" i="1"/>
  <c r="E32" i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3" i="1"/>
  <c r="E2" i="1"/>
  <c r="Y8" i="3" l="1"/>
  <c r="AA8" i="3"/>
  <c r="Z8" i="3"/>
  <c r="AB8" i="3"/>
  <c r="X8" i="3"/>
</calcChain>
</file>

<file path=xl/sharedStrings.xml><?xml version="1.0" encoding="utf-8"?>
<sst xmlns="http://schemas.openxmlformats.org/spreadsheetml/2006/main" count="598" uniqueCount="293">
  <si>
    <t>weerstanden</t>
  </si>
  <si>
    <t>R2</t>
  </si>
  <si>
    <t>R3</t>
  </si>
  <si>
    <t>R9</t>
  </si>
  <si>
    <t>Spoelen</t>
  </si>
  <si>
    <t>L1</t>
  </si>
  <si>
    <t>L2</t>
  </si>
  <si>
    <t>common mode smoorspoel 10 A,Laird CM2545x171B-10</t>
  </si>
  <si>
    <t>Name</t>
  </si>
  <si>
    <t>Price</t>
  </si>
  <si>
    <t>Quantitiy</t>
  </si>
  <si>
    <t>PP1</t>
  </si>
  <si>
    <t>Link</t>
  </si>
  <si>
    <t>https://www.mouser.be/ProductDetail/Laird-Performance-Materials/CM2545X171B-10?qs=p6trItWzfMWs%2FFZr0Olm%2Fg%3D%3D</t>
  </si>
  <si>
    <t>Condensatoren</t>
  </si>
  <si>
    <t>C1</t>
  </si>
  <si>
    <t>C2</t>
  </si>
  <si>
    <t>C4</t>
  </si>
  <si>
    <t>Halfgeleiders</t>
  </si>
  <si>
    <t>D1</t>
  </si>
  <si>
    <t>D2</t>
  </si>
  <si>
    <t>D3</t>
  </si>
  <si>
    <t>B1,B2</t>
  </si>
  <si>
    <t>T1,T2,T4</t>
  </si>
  <si>
    <t>T3</t>
  </si>
  <si>
    <t>T5</t>
  </si>
  <si>
    <t>IC1</t>
  </si>
  <si>
    <t>IC2</t>
  </si>
  <si>
    <t>IC3</t>
  </si>
  <si>
    <t>1N4007, 1000 V, 1 A</t>
  </si>
  <si>
    <t>zenerdiode 5,1 V, 500 mW</t>
  </si>
  <si>
    <t>1N4148, 100 V, 200 mA, 4 ns</t>
  </si>
  <si>
    <t xml:space="preserve"> bruggelijkrichter D6KB6U, 600V, 6A</t>
  </si>
  <si>
    <t xml:space="preserve"> BC547C, 45 V, 100 mA, 500 mW,hfe = 400</t>
  </si>
  <si>
    <t>IRF9Z34NPBF, P-MOSFET, 55 V, 17 A,100 mΩ</t>
  </si>
  <si>
    <t>BC557C, –45 V, –100 mA, 500 mW,hfe = 400</t>
  </si>
  <si>
    <t xml:space="preserve"> DC/DC-converter OKI-78SR-5/1.5-W36-C, 5V, 1,5 A</t>
  </si>
  <si>
    <t xml:space="preserve"> dual-opamp MCP6002-E/P</t>
  </si>
  <si>
    <t xml:space="preserve"> 8-bit MCU ATmega4809-PF</t>
  </si>
  <si>
    <t>https://www.mouser.be/ProductDetail/Diotec-Semiconductor/1N4007?qs=OlC7AqGiEDmK9mU1uTiCkg%3D%3D</t>
  </si>
  <si>
    <t>https://www.mouser.be/ProductDetail/onsemi-Fairchild/1N5231BTR?qs=SSucg2PyLi4jKyKWJywUyQ%3D%3D</t>
  </si>
  <si>
    <t>https://www.mouser.be/ProductDetail/Diotec-Semiconductor/1N4148?qs=OlC7AqGiEDmWf1%2FPHy84oA%3D%3D</t>
  </si>
  <si>
    <t>https://www.mouser.be/ProductDetail/onsemi-Fairchild/BC547BTF?qs=GcrAnsq4Ss7FY6sMmzmP8w%3D%3D</t>
  </si>
  <si>
    <t>https://www.mouser.be/ProductDetail/Infineon-Technologies/IRF9Z34NPBF?qs=9%252BKlkBgLFf16a%2FvlD%252BMCtQ%3D%3D</t>
  </si>
  <si>
    <t>https://www.mouser.be/ProductDetail/Diotec-Semiconductor/BC857C?qs=OlC7AqGiEDnnDRsXkzRNsA%3D%3D</t>
  </si>
  <si>
    <t>https://www.mouser.be/ProductDetail/Murata-Power-Solutions/OKI-78SR-5-1.5-W36-C?qs=uJpRT2lXVNXJP%252Bo08dQqJQ%3D%3D</t>
  </si>
  <si>
    <t>https://www.mouser.be/ProductDetail/Microchip-Technology-Atmel/MCP6002-E-P?qs=hul3WK2zl4pqRWzdnAsu%2FQ%3D%3D</t>
  </si>
  <si>
    <t>https://www.mouser.be/ProductDetail/Microchip-Technology-Atmel/ATMEGA4809-PF?qs=T3oQrply3y9UlpZbCygk%252BQ%3D%3D</t>
  </si>
  <si>
    <t>R1,R11,R12</t>
  </si>
  <si>
    <t>18K</t>
  </si>
  <si>
    <t>1M</t>
  </si>
  <si>
    <t>68K</t>
  </si>
  <si>
    <t>R4,R5,R13,R14</t>
  </si>
  <si>
    <t>5K6</t>
  </si>
  <si>
    <t>R6,R7,R19</t>
  </si>
  <si>
    <t>10K</t>
  </si>
  <si>
    <t>R8,R15,R18</t>
  </si>
  <si>
    <t>10M</t>
  </si>
  <si>
    <t>R10,R16,R17,R20,R21,R22</t>
  </si>
  <si>
    <t>4K7</t>
  </si>
  <si>
    <t>smoorspoel 10 μH, 130 mA</t>
  </si>
  <si>
    <t>4700 μF, 50 V, steek 10 mm, 22x41 mm</t>
  </si>
  <si>
    <t>C2,C5,C10</t>
  </si>
  <si>
    <t>10 μF, 50 V, steek 2 mm, 5x11 mm</t>
  </si>
  <si>
    <t>C3,C8,C9,C11,C14</t>
  </si>
  <si>
    <t xml:space="preserve"> 100 nF, 50 V, X7R, steek5,08 mm</t>
  </si>
  <si>
    <t>C6,C7,C12,C13</t>
  </si>
  <si>
    <t>100 μF, 50 V, steek 3,5 mm, 8x11 mm</t>
  </si>
  <si>
    <t xml:space="preserve"> 10 nF, 50 V, steek 5 mm, X7R</t>
  </si>
  <si>
    <t>Diversen</t>
  </si>
  <si>
    <t>RE1</t>
  </si>
  <si>
    <t>K1,K2,K3,K8</t>
  </si>
  <si>
    <t>K4,K7,K10</t>
  </si>
  <si>
    <t>K5</t>
  </si>
  <si>
    <t>K6</t>
  </si>
  <si>
    <t>K9</t>
  </si>
  <si>
    <t>K11</t>
  </si>
  <si>
    <t>K12</t>
  </si>
  <si>
    <t>Overig</t>
  </si>
  <si>
    <t>ringkerntransformator 60 VA, 2x115 V, 2x12 V,MCTA060/12</t>
  </si>
  <si>
    <t>primaire zekering 20 mm, 630 mA @ 240 VAC</t>
  </si>
  <si>
    <t>primaire zekering 20 mm, 1,25 A @ 115 VAC</t>
  </si>
  <si>
    <t>K&amp;B 59JR101-1FR-LR IEC-connector 42R-serie(netentree, Conrad 736709</t>
  </si>
  <si>
    <t>10-polige IDC-stekker (2 stuks)</t>
  </si>
  <si>
    <t>10-aderige flatcable, ca. 20 cm</t>
  </si>
  <si>
    <t>Display</t>
  </si>
  <si>
    <t>Weerstanden</t>
  </si>
  <si>
    <t>R1,R2,R3</t>
  </si>
  <si>
    <t>C3,C4,C5</t>
  </si>
  <si>
    <t xml:space="preserve"> 100 μF, 50 V, steek 3,5 mm, 8x11 mm</t>
  </si>
  <si>
    <t>100 nF, 50 V, X7R, steek 5,08 mm</t>
  </si>
  <si>
    <t>10 nF, 50 V, steek 5 mm, X7R</t>
  </si>
  <si>
    <t>LD1</t>
  </si>
  <si>
    <t>4-cijferig 7-segment LED-displayKW4-801AVB (Luckylight)</t>
  </si>
  <si>
    <t>I2C LED-driver TM1637</t>
  </si>
  <si>
    <t>Overigen</t>
  </si>
  <si>
    <t>ENC1</t>
  </si>
  <si>
    <t>K1</t>
  </si>
  <si>
    <t xml:space="preserve"> draai-encoder met drukknop,Bourns PEC11R-4225F-N0024</t>
  </si>
  <si>
    <t>10-polige boxheader, steek 2,54 mm</t>
  </si>
  <si>
    <t>https://www.mouser.be/ProductDetail/Murata-Electronics/GRM21BR61H106KE43L?qs=lYGu3FyN48cBZlIduWKclg%3D%3D</t>
  </si>
  <si>
    <t>https://www.mouser.be/ProductDetail/KYOCERA-AVX/05085C104K4T2A?qs=%252BEew9%252B0nqrDIexZ5NJgneg%3D%3D</t>
  </si>
  <si>
    <t>https://www.mouser.be/ProductDetail/Murata-Electronics/LLL216R71H103MA01L?qs=%2FYK1qudELtZgE50y5TE8yg%3D%3D</t>
  </si>
  <si>
    <t>https://www.mouser.be/ProductDetail/Cornell-Dubilier-CDE/SLPX472M050C3P3?qs=sGAEpiMZZMvwFf0viD3Y3ROGmxq83YAGxJ6omcHsKKw%3D</t>
  </si>
  <si>
    <t>https://www.mouser.be/ProductDetail/KOA-Speer/WK73R2ATTD1004F?qs=byeeYqUIh0PWn7bYgJV0SQ%3D%3D</t>
  </si>
  <si>
    <t>https://www.mouser.be/ProductDetail/TE-Connectivity-Holsworthy/3430A2F18KTDF?qs=8Wlm6%252BaMh8Re9YX4cjNrpg%3D%3D</t>
  </si>
  <si>
    <t>https://www.mouser.be/ProductDetail/ROHM-Semiconductor/LTR10EZPJ683?qs=493kPxzlxfIKkmaa8Imy1Q%3D%3D</t>
  </si>
  <si>
    <t>https://www.mouser.be/ProductDetail/ROHM-Semiconductor/LTR10EZPJ562?qs=493kPxzlxfI3xdBLnPYUNg%3D%3D</t>
  </si>
  <si>
    <t>https://www.mouser.be/ProductDetail/TE-Connectivity-CGS/RLW73PA2FR010TDF?qs=8Wlm6%252BaMh8SoRu7oNikDTw%3D%3D</t>
  </si>
  <si>
    <t>https://www.mouser.be/ProductDetail/ROHM-Semiconductor/LTR10EZPJ103?qs=493kPxzlxfKUPpbPiyyDmA%3D%3D</t>
  </si>
  <si>
    <t>https://www.mouser.be/ProductDetail/ROHM-Semiconductor/LTR10EZPJ101?qs=493kPxzlxfI6rcZj%2F3Aq5Q%3D%3D</t>
  </si>
  <si>
    <t>https://www.mouser.be/ProductDetail/ROHM-Semiconductor/LTR10EZPJ472?qs=493kPxzlxfKXpvPFUvLyyQ%3D%3D</t>
  </si>
  <si>
    <t>https://www.mouser.be/ProductDetail/Laird-Performance-Materials/CM1210C113R-1A?qs=7D1LtPJG0i1vq9%2FYSWDzdg%3D%3D</t>
  </si>
  <si>
    <t>https://www.mouser.be/ProductDetail/Vishay-General-Semiconductor/GBU6J-E3-45?qs=AvlKB63p5SmaxIqZPcvcDQ%3D%3D</t>
  </si>
  <si>
    <t>vermogensrelais, 5 VDC, DPDT, 8 A,Schrack RT424005</t>
  </si>
  <si>
    <t>https://www.mouser.be/ProductDetail/TE-Connectivity-Schrack/RTE25005?qs=h4sDRd%2FXttiTUOhTFpGa0A%3D%3D</t>
  </si>
  <si>
    <t>Item</t>
  </si>
  <si>
    <t>MFR No.</t>
  </si>
  <si>
    <t>Package</t>
  </si>
  <si>
    <t>Resistors</t>
  </si>
  <si>
    <t>18 Kohm</t>
  </si>
  <si>
    <t>SCR0805J18K</t>
  </si>
  <si>
    <t>1 Mohm</t>
  </si>
  <si>
    <t>FRC0805J105 TS</t>
  </si>
  <si>
    <t>68 Kohm</t>
  </si>
  <si>
    <t>SCR0805J68K</t>
  </si>
  <si>
    <t>5,6 Kohm</t>
  </si>
  <si>
    <t>SCR0805J5K6</t>
  </si>
  <si>
    <t>10 Kohm</t>
  </si>
  <si>
    <t>0805W8F1002T5E</t>
  </si>
  <si>
    <t>100 ohm</t>
  </si>
  <si>
    <t>0805W8F1000T5E</t>
  </si>
  <si>
    <t>10 Mohm</t>
  </si>
  <si>
    <t>FRC0805J106TS</t>
  </si>
  <si>
    <t>4,7 Kohm</t>
  </si>
  <si>
    <t>FRC0805J472 TS</t>
  </si>
  <si>
    <t>Inductor</t>
  </si>
  <si>
    <t>https://www.lcsc.com/product-detail/Power-Inductors_KOHERelec-PMI201214S-100M_C2922559.html</t>
  </si>
  <si>
    <t>2x1.25x1.25mm</t>
  </si>
  <si>
    <t>CM2545X171R-10</t>
  </si>
  <si>
    <t>Capacitor</t>
  </si>
  <si>
    <t>4700 uF</t>
  </si>
  <si>
    <t>KM478M050N35RR0VH2FP0</t>
  </si>
  <si>
    <t>Plugin,D22xL35mm</t>
  </si>
  <si>
    <t>10 uF</t>
  </si>
  <si>
    <t>GRM21BR61H106KE43L</t>
  </si>
  <si>
    <t>100 nF</t>
  </si>
  <si>
    <t>100 uF</t>
  </si>
  <si>
    <t>UWT1H101MNL1GS</t>
  </si>
  <si>
    <t>SMD,D8xL10mm</t>
  </si>
  <si>
    <t>10 nF</t>
  </si>
  <si>
    <t>TCC0805X7R103M500DT</t>
  </si>
  <si>
    <t>Semiconductors</t>
  </si>
  <si>
    <t>1n4007</t>
  </si>
  <si>
    <t>A7</t>
  </si>
  <si>
    <t>SOD-123Fl</t>
  </si>
  <si>
    <t>Zener</t>
  </si>
  <si>
    <t>BZT52C5V1</t>
  </si>
  <si>
    <t>1n14148</t>
  </si>
  <si>
    <t>1N4148W</t>
  </si>
  <si>
    <t>Brug</t>
  </si>
  <si>
    <t>https://www.lcsc.com/product-detail/Bridge-Rectifiers_MDD-Microdiode-Electronics-TTR8MF_C712546.html</t>
  </si>
  <si>
    <t>TTF</t>
  </si>
  <si>
    <t>BC847C</t>
  </si>
  <si>
    <t>https://www.lcsc.com/product-detail/Bipolar-Transistors-BJT_SALLTECH-BC847C_C3027113.html</t>
  </si>
  <si>
    <t xml:space="preserve">
SOT-23</t>
  </si>
  <si>
    <t>MOSFET-P</t>
  </si>
  <si>
    <t>UTT18P10L-TN3-R</t>
  </si>
  <si>
    <t>TO-252-2(DPAK)</t>
  </si>
  <si>
    <t>BC857C</t>
  </si>
  <si>
    <t>https://www.lcsc.com/product-detail/Bipolar-Transistors-BJT_Jiangsu-Changjing-Electronics-Technology-Co-Ltd-BC857_C2139.html</t>
  </si>
  <si>
    <t>SOT-23</t>
  </si>
  <si>
    <t>DC/DC</t>
  </si>
  <si>
    <t>https://www.mouser.be/ProductDetail/580-OKI78SR5-1.5W36C</t>
  </si>
  <si>
    <t>?</t>
  </si>
  <si>
    <t>MCP6002-E/MS</t>
  </si>
  <si>
    <t>MSOP-8</t>
  </si>
  <si>
    <t>Mircocontroler</t>
  </si>
  <si>
    <t>https://www.mouser.be/ProductDetail/556-ATMEGA4809-AU</t>
  </si>
  <si>
    <t>TQFP-48</t>
  </si>
  <si>
    <t>relay</t>
  </si>
  <si>
    <t>https://www.mouser.be/ProductDetail/TE-Connectivity-PB/RT424005F?qs=8wHch9UpSvaH%252B%252BmsSCbj0Q%3D%3D</t>
  </si>
  <si>
    <t>IC2 7seg</t>
  </si>
  <si>
    <t>https://www.lcsc.com/product-detail/LED-Display-Drivers_TM-Shenzhen-Titan-Micro-Elec-TM1637-TA2007_C5337160.html</t>
  </si>
  <si>
    <t>SOP-20</t>
  </si>
  <si>
    <t>encoder</t>
  </si>
  <si>
    <t>https://www.mouser.be/ProductDetail/Bourns/PEC11R-4225F-N0024?qs=Zq5ylnUbLm6NTsWtgy%252B2Zg%3D%3D</t>
  </si>
  <si>
    <t>x</t>
  </si>
  <si>
    <t>Connectoren</t>
  </si>
  <si>
    <t>Misc</t>
  </si>
  <si>
    <t>Transformer</t>
  </si>
  <si>
    <t>primary fuse 630mA</t>
  </si>
  <si>
    <t>primary fuse 1,25A</t>
  </si>
  <si>
    <t>10 way IDC</t>
  </si>
  <si>
    <t>10 way flatcable</t>
  </si>
  <si>
    <t>7 segment display</t>
  </si>
  <si>
    <t>https://www.lcsc.com/product-detail/MOSFETs_Infineon-Technologies-IRF9Z34NPBF_C500523.html</t>
  </si>
  <si>
    <t>https://www.lcsc.com/product-detail/Led-span-style-background-color-ff0-Segment-span-Display_OASIS-TOF-F4401AMG-N_C325426.html</t>
  </si>
  <si>
    <t>https://www.gotron.be/installatie/kabels/draad-kabels/flatkabel/flatcable-10p-gekleurd.html</t>
  </si>
  <si>
    <t>Amount</t>
  </si>
  <si>
    <t>Choke 10 uH</t>
  </si>
  <si>
    <t>Common mode choke</t>
  </si>
  <si>
    <t>https://www.lcsc.com/product-detail/Chip-Resistor-Surface-Mount_VO-SCR0805J18K_C3017916.html</t>
  </si>
  <si>
    <t>https://www.lcsc.com/product-detail/Chip-Resistor-Surface-Mount_FOJAN-FRC0805J105-TS_C2907302.html</t>
  </si>
  <si>
    <t>https://www.lcsc.com/product-detail/Chip-Resistor-Surface-Mount_UNI-ROYAL-Uniroyal-Elec-0805W8F1002T5E_C17414.html</t>
  </si>
  <si>
    <t>https://www.lcsc.com/product-detail/Chip-Resistor-Surface-Mount_UNI-ROYAL-Uniroyal-Elec-0805W8F1000T5E_C17408.html</t>
  </si>
  <si>
    <t>https://www.lcsc.com/product-detail/Chip-Resistor-Surface-Mount_FOJAN-FRC0805J106TS_C2930232.html</t>
  </si>
  <si>
    <t>https://www.lcsc.com/product-detail/Chip-Resistor-Surface-Mount_FOJAN-FRC0805J472-TS_C2907326.html</t>
  </si>
  <si>
    <t>https://www.mouser.be/ProductDetail/875-CM2545X171R-10</t>
  </si>
  <si>
    <t>https://www.lcsc.com/product-detail/Aluminum-Electrolytic-Capacitors-Leaded_CX-Dongguan-Chengxing-Elec-GR478M050O25RR0VZ2FPD_C45663.html</t>
  </si>
  <si>
    <t>https://www.lcsc.com/product-detail/Aluminum-Electrolytic-Capacitors-SMD_ST-Semtech-CS1E100M-CRC54_C98750.html</t>
  </si>
  <si>
    <t>https://www.lcsc.com/product-detail/Aluminum-Electrolytic-Capacitors-SMD_Nichicon-UWT1H101MNL1GS_C445063.html</t>
  </si>
  <si>
    <t>https://www.lcsc.com/product-detail/Multilayer-Ceramic-Capacitors-MLCC-SMD-SMT_CCTC-TCC0805X7R103M500DT_C376921.html</t>
  </si>
  <si>
    <t>https://www.lcsc.com/product-detail/Zener-Diodes_Shandong-Jingdao-Microelectronics-BZT52C5V1_C353516.html</t>
  </si>
  <si>
    <t>https://www.lcsc.com/product-detail/Switching-Diode_Shandong-Jingdao-Microelectronics-1N4148W_C115103.html</t>
  </si>
  <si>
    <t>https://www.lcsc.com/product-detail/MOSFETs_UTC-Unisonic-Tech-UTT18P10L-TN3-R_C84900.html</t>
  </si>
  <si>
    <t>https://www.mouser.be/ProductDetail/Microchip-Technology-Atmel/MCP6002-E-MS?qs=huzeVNXgovXv0kPjGdVLUA%3D%3D</t>
  </si>
  <si>
    <t>https://www.lcsc.com/product-detail/Rotary-Encoders_BOURNS-PEC11R-4220F-S0012_C143817.html</t>
  </si>
  <si>
    <t>Terminal block 2 way</t>
  </si>
  <si>
    <t>pin header 3 way</t>
  </si>
  <si>
    <t>pin header 2 way</t>
  </si>
  <si>
    <t>pin header 4 way</t>
  </si>
  <si>
    <t>pin header 5 way</t>
  </si>
  <si>
    <t>pin header 6 way</t>
  </si>
  <si>
    <t>10 way boxheader</t>
  </si>
  <si>
    <t>K12,K13</t>
  </si>
  <si>
    <t>transformer</t>
  </si>
  <si>
    <t>fuse 630 mA</t>
  </si>
  <si>
    <t>fuse 1,25 A</t>
  </si>
  <si>
    <t>IEC connector 42R</t>
  </si>
  <si>
    <t>10 way idc receptable</t>
  </si>
  <si>
    <t>10 way flat cable</t>
  </si>
  <si>
    <t>PP1($)</t>
  </si>
  <si>
    <t>PP1(€)</t>
  </si>
  <si>
    <t>Price($)</t>
  </si>
  <si>
    <t>Price(€)</t>
  </si>
  <si>
    <t>$</t>
  </si>
  <si>
    <t>€</t>
  </si>
  <si>
    <t>https://www.conrad.com/p/k-b-59jr101-1fr-lr-iec-connector-42r-plug-vertical-mount-total-number-of-pins-2-pe-6-a-10-a-black-1-pcs-736709</t>
  </si>
  <si>
    <t>https://www.gotron.be/10-polige-idc-connector-voor-flatcable-socket-p2-54.html</t>
  </si>
  <si>
    <t>https://www.gotron.be/10-polige-idc-box-header-printmontage-recht-p2-54.html</t>
  </si>
  <si>
    <t>maybe</t>
  </si>
  <si>
    <t>https://uk.farnell.com/multicomp/mcta060-12/transformer-toroidal-2-x-12v-60va/dp/9530428</t>
  </si>
  <si>
    <t>https://www.gotron.be/connector-kroonsteen-recht-mannelijk-2-polig-steek-5-08.html</t>
  </si>
  <si>
    <t>Group buy</t>
  </si>
  <si>
    <t>In library</t>
  </si>
  <si>
    <t>Y</t>
  </si>
  <si>
    <t>M</t>
  </si>
  <si>
    <t>N</t>
  </si>
  <si>
    <t>LCSC</t>
  </si>
  <si>
    <t>Mouser</t>
  </si>
  <si>
    <t>Gotron</t>
  </si>
  <si>
    <t>Farnell</t>
  </si>
  <si>
    <t>Conrad</t>
  </si>
  <si>
    <t>overpay</t>
  </si>
  <si>
    <t>profit</t>
  </si>
  <si>
    <t>Status</t>
  </si>
  <si>
    <t>FJ3661BH</t>
  </si>
  <si>
    <t>C4,C15</t>
  </si>
  <si>
    <t>C3,C8,C9,C11,C14,C16</t>
  </si>
  <si>
    <t>C6,C7,C12,C13,C17,C18,C19</t>
  </si>
  <si>
    <t>R6,R7,R19,R23,R24,R25</t>
  </si>
  <si>
    <t>https://www.conrad.be/nl/p/sks-hirschmann-agf-20-fijn-krokodilklem-zilver-klembereik-max-10-mm-lengte-49-mm-1-stuk-s-735175.html</t>
  </si>
  <si>
    <t>other</t>
  </si>
  <si>
    <t>have</t>
  </si>
  <si>
    <t>krokodillenklem</t>
  </si>
  <si>
    <t>Soldeerbout</t>
  </si>
  <si>
    <t>Have</t>
  </si>
  <si>
    <t>K4,K7,K10,K14,K15</t>
  </si>
  <si>
    <t>voedings jumpers</t>
  </si>
  <si>
    <t>https://benl.rs-online.com/web/p/jumpers-shunts/6742393</t>
  </si>
  <si>
    <t>Optional</t>
  </si>
  <si>
    <t>https://www.conrad.com/p/tru-components-tc-521015-063a-micro-fuse-x-l-5-mm-x-20-mm-063-a-250-v-medium-time-lag-mt-content-1-pcs-1576497</t>
  </si>
  <si>
    <t>https://www.conrad.com/p/tru-components-tc-520618-125a-micro-fuse-x-l-5-mm-x-20-mm-125-a-250-v-quick-response-f-content-1-pcs-1576535</t>
  </si>
  <si>
    <t>fuse holder</t>
  </si>
  <si>
    <t>https://www.conrad.com/p/tru-components-fuse-holder-suitable-for-micro-fuse-5-x-20-mm-5-a-250-v-ac-1-pcs-1571802</t>
  </si>
  <si>
    <t>https://www.kiwi-electronics.com/en/40-pin-header-strip-2-54mm-pitch-4100</t>
  </si>
  <si>
    <t>Ordered</t>
  </si>
  <si>
    <t>Other</t>
  </si>
  <si>
    <t>Schroeven/bouten</t>
  </si>
  <si>
    <t>PLA</t>
  </si>
  <si>
    <t xml:space="preserve">Amount </t>
  </si>
  <si>
    <t>Suplier</t>
  </si>
  <si>
    <t>Delivery date</t>
  </si>
  <si>
    <t>40 pin header</t>
  </si>
  <si>
    <t>Price per 1</t>
  </si>
  <si>
    <t>Total price</t>
  </si>
  <si>
    <t>Kiwi electronics</t>
  </si>
  <si>
    <t>123-3D</t>
  </si>
  <si>
    <t>https://www.mouser.be/ProductDetail/Infineon-Technologies/TLE9251VSJXUMA1?qs=u4fy%2FsgLU9Nld%2FIoDfZmmw%3D%3D</t>
  </si>
  <si>
    <t>https://www.mouser.be/ProductDetail/STMicroelectronics/STM32F072CBT6TR?qs=sGAEpiMZZMutXGli8Ay4kKKwOS1oJdr9nvVmIB%2Fiqws%3D</t>
  </si>
  <si>
    <t>https://www.mouser.be/ProductDetail/GCT/MEM2052-00-195-00-A?qs=Jm2GQyTW%2Fbh7Ze6LKWKWwA%3D%3D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</si>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</sst>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.00\ &quot;€&quot;"/>
    <numFmt numFmtId="165" formatCode="_-[$€-2]\ * #,##0.00_-;\-[$€-2]\ * #,##0.00_-;_-[$€-2]\ * &quot;-&quot;??_-;_-@_-"/>
    <numFmt numFmtId="166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1166DD"/>
      <name val="Arial"/>
      <family val="2"/>
    </font>
    <font>
      <u/>
      <sz val="11"/>
      <color rgb="FF1166DD"/>
      <name val="Arial"/>
      <family val="2"/>
    </font>
    <font>
      <u/>
      <sz val="11"/>
      <color rgb="FF1155CC"/>
      <name val="Arial"/>
      <family val="2"/>
    </font>
    <font>
      <sz val="10"/>
      <color rgb="FF333333"/>
      <name val="Arial"/>
      <family val="2"/>
    </font>
    <font>
      <b/>
      <u/>
      <sz val="9"/>
      <color rgb="FF004A85"/>
      <name val="Arial"/>
      <family val="2"/>
    </font>
    <font>
      <sz val="10"/>
      <color theme="1"/>
      <name val="Roboto"/>
    </font>
    <font>
      <u/>
      <sz val="12"/>
      <color rgb="FF333333"/>
      <name val="Arial"/>
      <family val="2"/>
    </font>
    <font>
      <u/>
      <sz val="10"/>
      <color rgb="FF1155CC"/>
      <name val="Arial"/>
      <family val="2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D7E6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5" fillId="8" borderId="2" applyNumberFormat="0" applyAlignment="0" applyProtection="0"/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2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" fillId="0" borderId="0" xfId="2" applyAlignment="1">
      <alignment horizontal="left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6" fillId="0" borderId="1" xfId="0" applyFont="1" applyBorder="1" applyAlignment="1">
      <alignment horizontal="right" wrapText="1"/>
    </xf>
    <xf numFmtId="0" fontId="8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4" fillId="0" borderId="1" xfId="2" applyBorder="1" applyAlignment="1">
      <alignment wrapText="1"/>
    </xf>
    <xf numFmtId="0" fontId="6" fillId="0" borderId="0" xfId="0" applyFont="1" applyAlignment="1">
      <alignment wrapText="1"/>
    </xf>
    <xf numFmtId="0" fontId="4" fillId="0" borderId="0" xfId="2"/>
    <xf numFmtId="0" fontId="4" fillId="0" borderId="0" xfId="2" applyAlignment="1">
      <alignment horizontal="center" vertical="center" wrapText="1"/>
    </xf>
    <xf numFmtId="0" fontId="4" fillId="3" borderId="1" xfId="2" applyFill="1" applyBorder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right" wrapText="1"/>
    </xf>
    <xf numFmtId="0" fontId="4" fillId="0" borderId="0" xfId="2" applyAlignment="1">
      <alignment horizontal="left" vertical="center" wrapText="1"/>
    </xf>
    <xf numFmtId="0" fontId="0" fillId="9" borderId="0" xfId="0" applyFill="1"/>
    <xf numFmtId="0" fontId="5" fillId="0" borderId="3" xfId="0" applyFont="1" applyBorder="1" applyAlignment="1">
      <alignment wrapText="1"/>
    </xf>
    <xf numFmtId="0" fontId="6" fillId="9" borderId="0" xfId="0" applyFont="1" applyFill="1" applyAlignment="1">
      <alignment wrapText="1"/>
    </xf>
    <xf numFmtId="0" fontId="6" fillId="10" borderId="0" xfId="0" applyFont="1" applyFill="1" applyAlignment="1">
      <alignment wrapText="1"/>
    </xf>
    <xf numFmtId="0" fontId="0" fillId="10" borderId="0" xfId="0" applyFill="1"/>
    <xf numFmtId="165" fontId="0" fillId="0" borderId="0" xfId="0" applyNumberFormat="1"/>
    <xf numFmtId="165" fontId="6" fillId="4" borderId="1" xfId="0" applyNumberFormat="1" applyFont="1" applyFill="1" applyBorder="1" applyAlignment="1">
      <alignment wrapText="1"/>
    </xf>
    <xf numFmtId="165" fontId="6" fillId="6" borderId="1" xfId="0" applyNumberFormat="1" applyFont="1" applyFill="1" applyBorder="1" applyAlignment="1">
      <alignment wrapText="1"/>
    </xf>
    <xf numFmtId="165" fontId="6" fillId="7" borderId="1" xfId="0" applyNumberFormat="1" applyFont="1" applyFill="1" applyBorder="1" applyAlignment="1">
      <alignment wrapText="1"/>
    </xf>
    <xf numFmtId="165" fontId="0" fillId="9" borderId="0" xfId="0" applyNumberFormat="1" applyFill="1"/>
    <xf numFmtId="165" fontId="0" fillId="10" borderId="0" xfId="0" applyNumberFormat="1" applyFill="1"/>
    <xf numFmtId="0" fontId="0" fillId="11" borderId="0" xfId="0" applyFill="1"/>
    <xf numFmtId="166" fontId="0" fillId="0" borderId="0" xfId="0" applyNumberFormat="1"/>
    <xf numFmtId="166" fontId="0" fillId="0" borderId="0" xfId="1" applyNumberFormat="1" applyFont="1"/>
    <xf numFmtId="166" fontId="6" fillId="2" borderId="1" xfId="0" applyNumberFormat="1" applyFont="1" applyFill="1" applyBorder="1" applyAlignment="1">
      <alignment wrapText="1"/>
    </xf>
    <xf numFmtId="166" fontId="6" fillId="4" borderId="1" xfId="0" applyNumberFormat="1" applyFont="1" applyFill="1" applyBorder="1" applyAlignment="1">
      <alignment wrapText="1"/>
    </xf>
    <xf numFmtId="166" fontId="6" fillId="6" borderId="1" xfId="0" applyNumberFormat="1" applyFont="1" applyFill="1" applyBorder="1" applyAlignment="1">
      <alignment wrapText="1"/>
    </xf>
    <xf numFmtId="166" fontId="6" fillId="7" borderId="1" xfId="0" applyNumberFormat="1" applyFont="1" applyFill="1" applyBorder="1" applyAlignment="1">
      <alignment wrapText="1"/>
    </xf>
    <xf numFmtId="166" fontId="0" fillId="9" borderId="0" xfId="0" applyNumberFormat="1" applyFill="1"/>
    <xf numFmtId="166" fontId="0" fillId="10" borderId="0" xfId="0" applyNumberFormat="1" applyFill="1"/>
    <xf numFmtId="0" fontId="4" fillId="5" borderId="1" xfId="2" applyFill="1" applyBorder="1" applyAlignment="1">
      <alignment wrapText="1"/>
    </xf>
    <xf numFmtId="165" fontId="0" fillId="0" borderId="0" xfId="1" applyNumberFormat="1" applyFont="1"/>
    <xf numFmtId="165" fontId="6" fillId="6" borderId="1" xfId="1" applyNumberFormat="1" applyFont="1" applyFill="1" applyBorder="1" applyAlignment="1">
      <alignment wrapText="1"/>
    </xf>
    <xf numFmtId="165" fontId="6" fillId="7" borderId="1" xfId="1" applyNumberFormat="1" applyFont="1" applyFill="1" applyBorder="1" applyAlignment="1">
      <alignment wrapText="1"/>
    </xf>
    <xf numFmtId="165" fontId="0" fillId="9" borderId="0" xfId="1" applyNumberFormat="1" applyFont="1" applyFill="1"/>
    <xf numFmtId="165" fontId="0" fillId="10" borderId="0" xfId="1" applyNumberFormat="1" applyFont="1" applyFill="1"/>
    <xf numFmtId="0" fontId="15" fillId="8" borderId="2" xfId="3" applyAlignment="1">
      <alignment horizontal="center"/>
    </xf>
    <xf numFmtId="0" fontId="0" fillId="12" borderId="0" xfId="0" applyFill="1" applyAlignment="1">
      <alignment horizontal="center"/>
    </xf>
    <xf numFmtId="0" fontId="6" fillId="4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13" borderId="0" xfId="0" applyFill="1" applyAlignment="1">
      <alignment horizontal="center"/>
    </xf>
    <xf numFmtId="0" fontId="6" fillId="7" borderId="1" xfId="0" applyFont="1" applyFill="1" applyBorder="1" applyAlignment="1">
      <alignment horizontal="center" wrapText="1"/>
    </xf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44" fontId="15" fillId="8" borderId="2" xfId="3" applyNumberFormat="1" applyAlignment="1">
      <alignment horizontal="center"/>
    </xf>
    <xf numFmtId="9" fontId="15" fillId="8" borderId="2" xfId="3" applyNumberFormat="1" applyAlignment="1">
      <alignment horizontal="center"/>
    </xf>
    <xf numFmtId="0" fontId="4" fillId="0" borderId="0" xfId="2" applyAlignment="1">
      <alignment horizontal="center" vertical="center"/>
    </xf>
    <xf numFmtId="0" fontId="0" fillId="0" borderId="4" xfId="0" applyBorder="1"/>
    <xf numFmtId="0" fontId="6" fillId="2" borderId="4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wrapText="1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right" wrapText="1"/>
    </xf>
    <xf numFmtId="165" fontId="0" fillId="0" borderId="4" xfId="1" applyNumberFormat="1" applyFont="1" applyBorder="1"/>
    <xf numFmtId="165" fontId="0" fillId="0" borderId="4" xfId="0" applyNumberFormat="1" applyBorder="1"/>
    <xf numFmtId="14" fontId="0" fillId="0" borderId="4" xfId="0" applyNumberFormat="1" applyBorder="1"/>
    <xf numFmtId="0" fontId="6" fillId="4" borderId="4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wrapText="1"/>
    </xf>
    <xf numFmtId="166" fontId="6" fillId="4" borderId="4" xfId="0" applyNumberFormat="1" applyFont="1" applyFill="1" applyBorder="1" applyAlignment="1">
      <alignment wrapText="1"/>
    </xf>
    <xf numFmtId="0" fontId="6" fillId="6" borderId="4" xfId="0" applyFont="1" applyFill="1" applyBorder="1" applyAlignment="1">
      <alignment horizontal="left" wrapText="1"/>
    </xf>
    <xf numFmtId="0" fontId="6" fillId="6" borderId="4" xfId="0" applyFont="1" applyFill="1" applyBorder="1" applyAlignment="1">
      <alignment wrapText="1"/>
    </xf>
    <xf numFmtId="165" fontId="6" fillId="6" borderId="4" xfId="1" applyNumberFormat="1" applyFont="1" applyFill="1" applyBorder="1" applyAlignment="1">
      <alignment wrapText="1"/>
    </xf>
    <xf numFmtId="0" fontId="6" fillId="7" borderId="4" xfId="0" applyFont="1" applyFill="1" applyBorder="1" applyAlignment="1">
      <alignment horizontal="left" wrapText="1"/>
    </xf>
    <xf numFmtId="0" fontId="6" fillId="7" borderId="4" xfId="0" applyFont="1" applyFill="1" applyBorder="1" applyAlignment="1">
      <alignment wrapText="1"/>
    </xf>
    <xf numFmtId="165" fontId="6" fillId="7" borderId="4" xfId="1" applyNumberFormat="1" applyFont="1" applyFill="1" applyBorder="1" applyAlignment="1">
      <alignment wrapText="1"/>
    </xf>
    <xf numFmtId="0" fontId="6" fillId="9" borderId="4" xfId="0" applyFont="1" applyFill="1" applyBorder="1" applyAlignment="1">
      <alignment horizontal="left" wrapText="1"/>
    </xf>
    <xf numFmtId="0" fontId="0" fillId="9" borderId="4" xfId="0" applyFill="1" applyBorder="1"/>
    <xf numFmtId="165" fontId="0" fillId="9" borderId="4" xfId="1" applyNumberFormat="1" applyFont="1" applyFill="1" applyBorder="1"/>
    <xf numFmtId="0" fontId="6" fillId="0" borderId="4" xfId="0" applyFont="1" applyBorder="1" applyAlignment="1">
      <alignment vertical="center" wrapText="1"/>
    </xf>
    <xf numFmtId="165" fontId="0" fillId="0" borderId="4" xfId="1" applyNumberFormat="1" applyFont="1" applyBorder="1" applyAlignment="1">
      <alignment vertical="center"/>
    </xf>
    <xf numFmtId="0" fontId="6" fillId="10" borderId="4" xfId="0" applyFont="1" applyFill="1" applyBorder="1" applyAlignment="1">
      <alignment horizontal="left" wrapText="1"/>
    </xf>
    <xf numFmtId="0" fontId="0" fillId="10" borderId="4" xfId="0" applyFill="1" applyBorder="1"/>
    <xf numFmtId="165" fontId="0" fillId="10" borderId="4" xfId="1" applyNumberFormat="1" applyFont="1" applyFill="1" applyBorder="1"/>
    <xf numFmtId="0" fontId="0" fillId="11" borderId="4" xfId="0" applyFill="1" applyBorder="1" applyAlignment="1">
      <alignment horizontal="left"/>
    </xf>
    <xf numFmtId="0" fontId="0" fillId="11" borderId="4" xfId="0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44" fontId="0" fillId="0" borderId="0" xfId="1" applyFont="1"/>
    <xf numFmtId="0" fontId="0" fillId="13" borderId="0" xfId="0" applyFill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right" vertical="center" wrapText="1"/>
    </xf>
    <xf numFmtId="165" fontId="0" fillId="0" borderId="0" xfId="0" applyNumberFormat="1" applyAlignment="1">
      <alignment horizontal="center" vertical="center"/>
    </xf>
    <xf numFmtId="0" fontId="5" fillId="0" borderId="3" xfId="0" applyFont="1" applyFill="1" applyBorder="1" applyAlignment="1">
      <alignment wrapText="1"/>
    </xf>
  </cellXfs>
  <cellStyles count="4">
    <cellStyle name="Check Cell" xfId="3" builtinId="23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be/ProductDetail/TE-Connectivity-Schrack/RTE25005?qs=h4sDRd%2FXttiTUOhTFpGa0A%3D%3D" TargetMode="External"/><Relationship Id="rId1" Type="http://schemas.openxmlformats.org/officeDocument/2006/relationships/hyperlink" Target="https://www.mouser.be/ProductDetail/Infineon-Technologies/IRF9Z34NPBF?qs=9%252BKlkBgLFf16a%2FvlD%252BMCtQ%3D%3D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csc.com/product-detail/Aluminum-Electrolytic-Capacitors-SMD_ST-Semtech-CS1E100M-CRC54_C98750.html" TargetMode="External"/><Relationship Id="rId18" Type="http://schemas.openxmlformats.org/officeDocument/2006/relationships/hyperlink" Target="https://www.lcsc.com/product-detail/MOSFETs_UTC-Unisonic-Tech-UTT18P10L-TN3-R_C84900.html" TargetMode="External"/><Relationship Id="rId26" Type="http://schemas.openxmlformats.org/officeDocument/2006/relationships/hyperlink" Target="https://www.lcsc.com/product-detail/Rotary-Encoders_BOURNS-PEC11R-4220F-S0012_C143817.html" TargetMode="External"/><Relationship Id="rId39" Type="http://schemas.openxmlformats.org/officeDocument/2006/relationships/printerSettings" Target="../printerSettings/printerSettings2.bin"/><Relationship Id="rId21" Type="http://schemas.openxmlformats.org/officeDocument/2006/relationships/hyperlink" Target="https://www.lcsc.com/product-detail/Bridge-Rectifiers_MDD-Microdiode-Electronics-TTR8MF_C712546.html" TargetMode="External"/><Relationship Id="rId34" Type="http://schemas.openxmlformats.org/officeDocument/2006/relationships/hyperlink" Target="https://www.conrad.com/p/tru-components-tc-520618-125a-micro-fuse-x-l-5-mm-x-20-mm-125-a-250-v-quick-response-f-content-1-pcs-1576535" TargetMode="External"/><Relationship Id="rId7" Type="http://schemas.openxmlformats.org/officeDocument/2006/relationships/hyperlink" Target="https://www.lcsc.com/product-detail/Chip-Resistor-Surface-Mount_UNI-ROYAL-Uniroyal-Elec-0805W8F1000T5E_C17408.html" TargetMode="External"/><Relationship Id="rId12" Type="http://schemas.openxmlformats.org/officeDocument/2006/relationships/hyperlink" Target="https://www.lcsc.com/product-detail/Aluminum-Electrolytic-Capacitors-Leaded_CX-Dongguan-Chengxing-Elec-GR478M050O25RR0VZ2FPD_C45663.html" TargetMode="External"/><Relationship Id="rId17" Type="http://schemas.openxmlformats.org/officeDocument/2006/relationships/hyperlink" Target="https://www.lcsc.com/product-detail/Bipolar-Transistors-BJT_SALLTECH-BC847C_C3027113.html" TargetMode="External"/><Relationship Id="rId25" Type="http://schemas.openxmlformats.org/officeDocument/2006/relationships/hyperlink" Target="https://www.lcsc.com/product-detail/LED-Display-Drivers_TM-Shenzhen-Titan-Micro-Elec-TM1637-TA2007_C5337160.html" TargetMode="External"/><Relationship Id="rId33" Type="http://schemas.openxmlformats.org/officeDocument/2006/relationships/hyperlink" Target="https://www.conrad.com/p/tru-components-tc-521015-063a-micro-fuse-x-l-5-mm-x-20-mm-063-a-250-v-medium-time-lag-mt-content-1-pcs-1576497" TargetMode="External"/><Relationship Id="rId38" Type="http://schemas.openxmlformats.org/officeDocument/2006/relationships/hyperlink" Target="https://www.conrad.com/p/tru-components-fuse-holder-suitable-for-micro-fuse-5-x-20-mm-5-a-250-v-ac-1-pcs-1571802" TargetMode="External"/><Relationship Id="rId2" Type="http://schemas.openxmlformats.org/officeDocument/2006/relationships/hyperlink" Target="https://www.lcsc.com/product-detail/Chip-Resistor-Surface-Mount_VO-SCR0805J18K_C3017916.html" TargetMode="External"/><Relationship Id="rId16" Type="http://schemas.openxmlformats.org/officeDocument/2006/relationships/hyperlink" Target="https://www.lcsc.com/product-detail/Switching-Diode_Shandong-Jingdao-Microelectronics-1N4148W_C115103.html" TargetMode="External"/><Relationship Id="rId20" Type="http://schemas.openxmlformats.org/officeDocument/2006/relationships/hyperlink" Target="https://www.mouser.be/ProductDetail/580-OKI78SR5-1.5W36C" TargetMode="External"/><Relationship Id="rId29" Type="http://schemas.openxmlformats.org/officeDocument/2006/relationships/hyperlink" Target="https://www.gotron.be/10-polige-idc-box-header-printmontage-recht-p2-54.html" TargetMode="External"/><Relationship Id="rId1" Type="http://schemas.openxmlformats.org/officeDocument/2006/relationships/hyperlink" Target="https://www.lcsc.com/product-detail/Led-span-style-background-color-ff0-Segment-span-Display_OASIS-TOF-F4401AMG-N_C325426.html" TargetMode="External"/><Relationship Id="rId6" Type="http://schemas.openxmlformats.org/officeDocument/2006/relationships/hyperlink" Target="https://www.lcsc.com/product-detail/Chip-Resistor-Surface-Mount_UNI-ROYAL-Uniroyal-Elec-0805W8F1002T5E_C17414.html" TargetMode="External"/><Relationship Id="rId11" Type="http://schemas.openxmlformats.org/officeDocument/2006/relationships/hyperlink" Target="https://www.mouser.be/ProductDetail/875-CM2545X171R-10" TargetMode="External"/><Relationship Id="rId24" Type="http://schemas.openxmlformats.org/officeDocument/2006/relationships/hyperlink" Target="https://www.mouser.be/ProductDetail/TE-Connectivity-PB/RT424005F?qs=8wHch9UpSvaH%252B%252BmsSCbj0Q%3D%3D" TargetMode="External"/><Relationship Id="rId32" Type="http://schemas.openxmlformats.org/officeDocument/2006/relationships/hyperlink" Target="https://www.lcsc.com/product-detail/span-style-background-color-ff0-Led-span-span-style-background-color-ff0-Segment-span-Display_Shenzhen-Zhihao-Elec-FJ3661BH_C68298.html" TargetMode="External"/><Relationship Id="rId37" Type="http://schemas.openxmlformats.org/officeDocument/2006/relationships/hyperlink" Target="https://www.kiwi-electronics.com/en/40-pin-header-strip-2-54mm-pitch-4100" TargetMode="External"/><Relationship Id="rId5" Type="http://schemas.openxmlformats.org/officeDocument/2006/relationships/hyperlink" Target="https://www.lcsc.com/product-detail/Chip-Resistor-Surface-Mount_FOJAN-FRC0805J105-TS_C2907302.html" TargetMode="External"/><Relationship Id="rId15" Type="http://schemas.openxmlformats.org/officeDocument/2006/relationships/hyperlink" Target="https://www.lcsc.com/product-detail/Multilayer-Ceramic-Capacitors-MLCC-SMD-SMT_CCTC-TCC0805X7R103M500DT_C376921.html" TargetMode="External"/><Relationship Id="rId23" Type="http://schemas.openxmlformats.org/officeDocument/2006/relationships/hyperlink" Target="https://www.mouser.be/ProductDetail/556-ATMEGA4809-AU" TargetMode="External"/><Relationship Id="rId28" Type="http://schemas.openxmlformats.org/officeDocument/2006/relationships/hyperlink" Target="https://www.gotron.be/10-polige-idc-connector-voor-flatcable-socket-p2-54.html" TargetMode="External"/><Relationship Id="rId36" Type="http://schemas.openxmlformats.org/officeDocument/2006/relationships/hyperlink" Target="https://benl.rs-online.com/web/p/jumpers-shunts/6742393" TargetMode="External"/><Relationship Id="rId10" Type="http://schemas.openxmlformats.org/officeDocument/2006/relationships/hyperlink" Target="https://www.lcsc.com/product-detail/Power-Inductors_KOHERelec-PMI201214S-100M_C2922559.html" TargetMode="External"/><Relationship Id="rId19" Type="http://schemas.openxmlformats.org/officeDocument/2006/relationships/hyperlink" Target="https://www.lcsc.com/product-detail/Bipolar-Transistors-BJT_Jiangsu-Changjing-Electronics-Technology-Co-Ltd-BC857_C2139.html" TargetMode="External"/><Relationship Id="rId31" Type="http://schemas.openxmlformats.org/officeDocument/2006/relationships/hyperlink" Target="https://www.gotron.be/connector-kroonsteen-recht-mannelijk-2-polig-steek-5-08.html" TargetMode="External"/><Relationship Id="rId4" Type="http://schemas.openxmlformats.org/officeDocument/2006/relationships/hyperlink" Target="https://www.gotron.be/installatie/kabels/draad-kabels/flatkabel/flatcable-10p-gekleurd.html" TargetMode="External"/><Relationship Id="rId9" Type="http://schemas.openxmlformats.org/officeDocument/2006/relationships/hyperlink" Target="https://www.lcsc.com/product-detail/Chip-Resistor-Surface-Mount_FOJAN-FRC0805J472-TS_C2907326.html" TargetMode="External"/><Relationship Id="rId14" Type="http://schemas.openxmlformats.org/officeDocument/2006/relationships/hyperlink" Target="https://www.lcsc.com/product-detail/Aluminum-Electrolytic-Capacitors-SMD_Nichicon-UWT1H101MNL1GS_C445063.html" TargetMode="External"/><Relationship Id="rId22" Type="http://schemas.openxmlformats.org/officeDocument/2006/relationships/hyperlink" Target="https://www.mouser.be/ProductDetail/Microchip-Technology-Atmel/MCP6002-E-MS?qs=huzeVNXgovXv0kPjGdVLUA%3D%3D" TargetMode="External"/><Relationship Id="rId27" Type="http://schemas.openxmlformats.org/officeDocument/2006/relationships/hyperlink" Target="https://www.conrad.com/p/k-b-59jr101-1fr-lr-iec-connector-42r-plug-vertical-mount-total-number-of-pins-2-pe-6-a-10-a-black-1-pcs-736709" TargetMode="External"/><Relationship Id="rId30" Type="http://schemas.openxmlformats.org/officeDocument/2006/relationships/hyperlink" Target="https://uk.farnell.com/multicomp/mcta060-12/transformer-toroidal-2-x-12v-60va/dp/9530428" TargetMode="External"/><Relationship Id="rId35" Type="http://schemas.openxmlformats.org/officeDocument/2006/relationships/hyperlink" Target="https://www.conrad.be/nl/p/sks-hirschmann-agf-20-fijn-krokodilklem-zilver-klembereik-max-10-mm-lengte-49-mm-1-stuk-s-735175.html" TargetMode="External"/><Relationship Id="rId8" Type="http://schemas.openxmlformats.org/officeDocument/2006/relationships/hyperlink" Target="https://www.lcsc.com/product-detail/Chip-Resistor-Surface-Mount_FOJAN-FRC0805J106TS_C2930232.html" TargetMode="External"/><Relationship Id="rId3" Type="http://schemas.openxmlformats.org/officeDocument/2006/relationships/hyperlink" Target="https://www.lcsc.com/product-detail/Zener-Diodes_Shandong-Jingdao-Microelectronics-BZT52C5V1_C353516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csc.com/product-detail/Led-span-style-background-color-ff0-Segment-span-Display_OASIS-TOF-F4401AMG-N_C325426.html" TargetMode="External"/><Relationship Id="rId2" Type="http://schemas.openxmlformats.org/officeDocument/2006/relationships/hyperlink" Target="https://www.lcsc.com/product-detail/MOSFETs_Infineon-Technologies-IRF9Z34NPBF_C500523.html" TargetMode="External"/><Relationship Id="rId1" Type="http://schemas.openxmlformats.org/officeDocument/2006/relationships/hyperlink" Target="https://www.mouser.be/ProductDetail/556-ATMEGA4809-AU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be/ProductDetail/GCT/MEM2052-00-195-00-A?qs=Jm2GQyTW%2Fbh7Ze6LKWKWwA%3D%3D" TargetMode="External"/><Relationship Id="rId2" Type="http://schemas.openxmlformats.org/officeDocument/2006/relationships/hyperlink" Target="https://www.mouser.be/ProductDetail/Infineon-Technologies/TLE9251VSJXUMA1?qs=u4fy%2FsgLU9Nld%2FIoDfZmmw%3D%3D" TargetMode="External"/><Relationship Id="rId1" Type="http://schemas.openxmlformats.org/officeDocument/2006/relationships/hyperlink" Target="https://www.mouser.be/ProductDetail/STMicroelectronics/STM32F072CBT6TR?qs=sGAEpiMZZMutXGli8Ay4kKKwOS1oJdr9nvVmIB%2Fiqws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24C9-A8AF-401D-B64F-693040B8E16A}">
  <dimension ref="A1:I98"/>
  <sheetViews>
    <sheetView topLeftCell="A15" zoomScale="85" zoomScaleNormal="85" workbookViewId="0">
      <selection activeCell="E74" sqref="E74"/>
    </sheetView>
  </sheetViews>
  <sheetFormatPr defaultRowHeight="15" x14ac:dyDescent="0.25"/>
  <cols>
    <col min="1" max="1" width="17" customWidth="1"/>
    <col min="2" max="2" width="49.42578125" customWidth="1"/>
    <col min="3" max="3" width="11" customWidth="1"/>
    <col min="6" max="6" width="133.140625" customWidth="1"/>
  </cols>
  <sheetData>
    <row r="1" spans="1:9" x14ac:dyDescent="0.25">
      <c r="A1" s="1"/>
      <c r="B1" s="1" t="s">
        <v>8</v>
      </c>
      <c r="C1" s="1" t="s">
        <v>10</v>
      </c>
      <c r="D1" s="1" t="s">
        <v>11</v>
      </c>
      <c r="E1" s="1" t="s">
        <v>9</v>
      </c>
      <c r="F1" s="1" t="s">
        <v>12</v>
      </c>
      <c r="G1" s="1"/>
      <c r="H1" s="1"/>
      <c r="I1" s="1"/>
    </row>
    <row r="2" spans="1:9" x14ac:dyDescent="0.25">
      <c r="A2" s="4" t="s">
        <v>0</v>
      </c>
      <c r="B2" s="1"/>
      <c r="C2" s="1"/>
      <c r="D2" s="3"/>
      <c r="E2" s="3">
        <f>C2*D2</f>
        <v>0</v>
      </c>
      <c r="F2" s="5"/>
      <c r="G2" s="1"/>
      <c r="H2" s="1"/>
      <c r="I2" s="1"/>
    </row>
    <row r="3" spans="1:9" x14ac:dyDescent="0.25">
      <c r="A3" s="1" t="s">
        <v>48</v>
      </c>
      <c r="B3" s="1" t="s">
        <v>49</v>
      </c>
      <c r="C3" s="1">
        <v>3</v>
      </c>
      <c r="D3" s="3">
        <v>0.216</v>
      </c>
      <c r="E3" s="3">
        <f t="shared" ref="E3:E11" si="0">C3*D3</f>
        <v>0.64800000000000002</v>
      </c>
      <c r="F3" s="5" t="s">
        <v>105</v>
      </c>
      <c r="G3" s="1"/>
      <c r="H3" s="1"/>
      <c r="I3" s="1"/>
    </row>
    <row r="4" spans="1:9" x14ac:dyDescent="0.25">
      <c r="A4" s="1" t="s">
        <v>1</v>
      </c>
      <c r="B4" s="1" t="s">
        <v>50</v>
      </c>
      <c r="C4" s="1">
        <v>1</v>
      </c>
      <c r="D4" s="3">
        <v>0.312</v>
      </c>
      <c r="E4" s="3">
        <f t="shared" si="0"/>
        <v>0.312</v>
      </c>
      <c r="F4" s="5" t="s">
        <v>104</v>
      </c>
      <c r="G4" s="1"/>
      <c r="H4" s="1"/>
      <c r="I4" s="1"/>
    </row>
    <row r="5" spans="1:9" x14ac:dyDescent="0.25">
      <c r="A5" s="1" t="s">
        <v>2</v>
      </c>
      <c r="B5" s="1" t="s">
        <v>51</v>
      </c>
      <c r="C5" s="1">
        <v>1</v>
      </c>
      <c r="D5" s="3">
        <v>0.16</v>
      </c>
      <c r="E5" s="3">
        <f t="shared" si="0"/>
        <v>0.16</v>
      </c>
      <c r="F5" s="5" t="s">
        <v>106</v>
      </c>
      <c r="G5" s="1"/>
      <c r="H5" s="1"/>
      <c r="I5" s="1"/>
    </row>
    <row r="6" spans="1:9" x14ac:dyDescent="0.25">
      <c r="A6" s="1" t="s">
        <v>52</v>
      </c>
      <c r="B6" s="1" t="s">
        <v>53</v>
      </c>
      <c r="C6" s="1">
        <v>4</v>
      </c>
      <c r="D6" s="3">
        <v>0.16</v>
      </c>
      <c r="E6" s="3">
        <f t="shared" si="0"/>
        <v>0.64</v>
      </c>
      <c r="F6" s="5" t="s">
        <v>107</v>
      </c>
      <c r="G6" s="1"/>
      <c r="H6" s="1"/>
      <c r="I6" s="1"/>
    </row>
    <row r="7" spans="1:9" x14ac:dyDescent="0.25">
      <c r="A7" s="1" t="s">
        <v>54</v>
      </c>
      <c r="B7" s="1" t="s">
        <v>55</v>
      </c>
      <c r="C7" s="1">
        <v>3</v>
      </c>
      <c r="D7" s="3">
        <v>0.16</v>
      </c>
      <c r="E7" s="3">
        <f t="shared" si="0"/>
        <v>0.48</v>
      </c>
      <c r="F7" s="5" t="s">
        <v>109</v>
      </c>
      <c r="G7" s="1"/>
      <c r="H7" s="1"/>
      <c r="I7" s="1"/>
    </row>
    <row r="8" spans="1:9" x14ac:dyDescent="0.25">
      <c r="A8" s="1" t="s">
        <v>56</v>
      </c>
      <c r="B8" s="1">
        <v>100</v>
      </c>
      <c r="C8" s="1">
        <v>3</v>
      </c>
      <c r="D8" s="3">
        <v>0.16</v>
      </c>
      <c r="E8" s="3">
        <f t="shared" si="0"/>
        <v>0.48</v>
      </c>
      <c r="F8" s="5" t="s">
        <v>110</v>
      </c>
      <c r="G8" s="1"/>
      <c r="H8" s="1"/>
      <c r="I8" s="1"/>
    </row>
    <row r="9" spans="1:9" x14ac:dyDescent="0.25">
      <c r="A9" s="1" t="s">
        <v>3</v>
      </c>
      <c r="B9" s="1" t="s">
        <v>57</v>
      </c>
      <c r="C9" s="1">
        <v>1</v>
      </c>
      <c r="D9" s="3">
        <v>0.61099999999999999</v>
      </c>
      <c r="E9" s="3">
        <f t="shared" si="0"/>
        <v>0.61099999999999999</v>
      </c>
      <c r="F9" s="5" t="s">
        <v>108</v>
      </c>
      <c r="G9" s="1"/>
      <c r="H9" s="1"/>
      <c r="I9" s="1"/>
    </row>
    <row r="10" spans="1:9" x14ac:dyDescent="0.25">
      <c r="A10" s="1" t="s">
        <v>58</v>
      </c>
      <c r="B10" s="1" t="s">
        <v>59</v>
      </c>
      <c r="C10" s="1">
        <v>6</v>
      </c>
      <c r="D10" s="3">
        <v>0.16</v>
      </c>
      <c r="E10" s="3">
        <f t="shared" si="0"/>
        <v>0.96</v>
      </c>
      <c r="F10" s="5" t="s">
        <v>111</v>
      </c>
      <c r="G10" s="1"/>
      <c r="H10" s="1"/>
      <c r="I10" s="1"/>
    </row>
    <row r="11" spans="1:9" x14ac:dyDescent="0.25">
      <c r="A11" s="1"/>
      <c r="B11" s="1"/>
      <c r="C11" s="1"/>
      <c r="D11" s="3"/>
      <c r="E11" s="3">
        <f t="shared" si="0"/>
        <v>0</v>
      </c>
      <c r="F11" s="5"/>
      <c r="G11" s="1"/>
      <c r="H11" s="1"/>
      <c r="I11" s="1"/>
    </row>
    <row r="12" spans="1:9" x14ac:dyDescent="0.25">
      <c r="A12" s="4" t="s">
        <v>4</v>
      </c>
      <c r="B12" s="1"/>
      <c r="C12" s="1"/>
      <c r="D12" s="3"/>
      <c r="E12" s="3">
        <f t="shared" ref="E12:E21" si="1">C12*D12</f>
        <v>0</v>
      </c>
      <c r="F12" s="5"/>
      <c r="G12" s="1"/>
      <c r="H12" s="1"/>
      <c r="I12" s="1"/>
    </row>
    <row r="13" spans="1:9" x14ac:dyDescent="0.25">
      <c r="A13" s="1" t="s">
        <v>5</v>
      </c>
      <c r="B13" s="2" t="s">
        <v>60</v>
      </c>
      <c r="C13" s="1">
        <v>1</v>
      </c>
      <c r="D13" s="3">
        <v>1.1000000000000001</v>
      </c>
      <c r="E13" s="3">
        <f t="shared" si="1"/>
        <v>1.1000000000000001</v>
      </c>
      <c r="F13" s="5" t="s">
        <v>112</v>
      </c>
      <c r="G13" s="1"/>
      <c r="H13" s="1"/>
      <c r="I13" s="1"/>
    </row>
    <row r="14" spans="1:9" ht="30" x14ac:dyDescent="0.25">
      <c r="A14" s="1" t="s">
        <v>6</v>
      </c>
      <c r="B14" s="2" t="s">
        <v>7</v>
      </c>
      <c r="C14" s="1">
        <v>1</v>
      </c>
      <c r="D14" s="3">
        <v>2.27</v>
      </c>
      <c r="E14" s="3">
        <f t="shared" si="1"/>
        <v>2.27</v>
      </c>
      <c r="F14" s="5" t="s">
        <v>13</v>
      </c>
      <c r="G14" s="1"/>
      <c r="H14" s="1"/>
      <c r="I14" s="1"/>
    </row>
    <row r="15" spans="1:9" ht="27" customHeight="1" x14ac:dyDescent="0.25">
      <c r="A15" s="1"/>
      <c r="B15" s="1"/>
      <c r="C15" s="1"/>
      <c r="D15" s="3"/>
      <c r="E15" s="3">
        <f t="shared" si="1"/>
        <v>0</v>
      </c>
      <c r="F15" s="5"/>
      <c r="G15" s="1"/>
      <c r="H15" s="1"/>
      <c r="I15" s="1"/>
    </row>
    <row r="16" spans="1:9" x14ac:dyDescent="0.25">
      <c r="A16" s="4" t="s">
        <v>14</v>
      </c>
      <c r="B16" s="1"/>
      <c r="C16" s="1"/>
      <c r="D16" s="3">
        <f>B16*C16</f>
        <v>0</v>
      </c>
      <c r="E16" s="3">
        <f t="shared" si="1"/>
        <v>0</v>
      </c>
      <c r="F16" s="5"/>
      <c r="G16" s="1"/>
      <c r="H16" s="1"/>
      <c r="I16" s="1"/>
    </row>
    <row r="17" spans="1:9" x14ac:dyDescent="0.25">
      <c r="A17" s="1" t="s">
        <v>15</v>
      </c>
      <c r="B17" s="1" t="s">
        <v>61</v>
      </c>
      <c r="C17" s="1">
        <v>1</v>
      </c>
      <c r="D17" s="3">
        <v>3.45</v>
      </c>
      <c r="E17" s="3">
        <f t="shared" si="1"/>
        <v>3.45</v>
      </c>
      <c r="F17" s="5" t="s">
        <v>103</v>
      </c>
      <c r="G17" s="1"/>
      <c r="H17" s="1"/>
      <c r="I17" s="1"/>
    </row>
    <row r="18" spans="1:9" x14ac:dyDescent="0.25">
      <c r="A18" s="1" t="s">
        <v>62</v>
      </c>
      <c r="B18" s="1" t="s">
        <v>63</v>
      </c>
      <c r="C18" s="1">
        <v>3</v>
      </c>
      <c r="D18" s="3">
        <v>0.32</v>
      </c>
      <c r="E18" s="3">
        <f t="shared" si="1"/>
        <v>0.96</v>
      </c>
      <c r="F18" s="5" t="s">
        <v>100</v>
      </c>
      <c r="G18" s="1"/>
      <c r="H18" s="1"/>
      <c r="I18" s="1"/>
    </row>
    <row r="19" spans="1:9" x14ac:dyDescent="0.25">
      <c r="A19" s="1" t="s">
        <v>64</v>
      </c>
      <c r="B19" s="1" t="s">
        <v>65</v>
      </c>
      <c r="C19" s="1">
        <v>5</v>
      </c>
      <c r="D19" s="3">
        <v>0.32</v>
      </c>
      <c r="E19" s="3">
        <f t="shared" si="1"/>
        <v>1.6</v>
      </c>
      <c r="F19" s="5" t="s">
        <v>101</v>
      </c>
      <c r="G19" s="1"/>
      <c r="H19" s="1"/>
      <c r="I19" s="1"/>
    </row>
    <row r="20" spans="1:9" x14ac:dyDescent="0.25">
      <c r="A20" s="1" t="s">
        <v>17</v>
      </c>
      <c r="B20" s="1" t="s">
        <v>67</v>
      </c>
      <c r="C20" s="1">
        <v>1</v>
      </c>
      <c r="D20" s="3"/>
      <c r="E20" s="3">
        <f t="shared" si="1"/>
        <v>0</v>
      </c>
      <c r="F20" s="5"/>
      <c r="G20" s="1"/>
      <c r="H20" s="1"/>
      <c r="I20" s="1"/>
    </row>
    <row r="21" spans="1:9" x14ac:dyDescent="0.25">
      <c r="A21" s="1" t="s">
        <v>66</v>
      </c>
      <c r="B21" s="1" t="s">
        <v>68</v>
      </c>
      <c r="C21" s="1">
        <v>4</v>
      </c>
      <c r="D21" s="3">
        <v>0.31</v>
      </c>
      <c r="E21" s="3">
        <f t="shared" si="1"/>
        <v>1.24</v>
      </c>
      <c r="F21" s="5" t="s">
        <v>102</v>
      </c>
      <c r="G21" s="1"/>
      <c r="H21" s="1"/>
      <c r="I21" s="1"/>
    </row>
    <row r="22" spans="1:9" x14ac:dyDescent="0.25">
      <c r="F22" s="6"/>
      <c r="G22" s="1"/>
      <c r="H22" s="1"/>
      <c r="I22" s="1"/>
    </row>
    <row r="23" spans="1:9" x14ac:dyDescent="0.25">
      <c r="A23" s="4" t="s">
        <v>18</v>
      </c>
      <c r="B23" s="1"/>
      <c r="C23" s="1"/>
      <c r="D23" s="1"/>
      <c r="E23" s="3">
        <f t="shared" ref="E23:E33" si="2">C23*D23</f>
        <v>0</v>
      </c>
      <c r="F23" s="5"/>
      <c r="G23" s="1"/>
      <c r="H23" s="1"/>
      <c r="I23" s="1"/>
    </row>
    <row r="24" spans="1:9" x14ac:dyDescent="0.25">
      <c r="A24" s="1" t="s">
        <v>19</v>
      </c>
      <c r="B24" s="1" t="s">
        <v>29</v>
      </c>
      <c r="C24" s="1">
        <v>1</v>
      </c>
      <c r="D24" s="3">
        <v>0.376</v>
      </c>
      <c r="E24" s="3">
        <f t="shared" si="2"/>
        <v>0.376</v>
      </c>
      <c r="F24" s="5" t="s">
        <v>39</v>
      </c>
      <c r="G24" s="1"/>
      <c r="H24" s="1"/>
      <c r="I24" s="1"/>
    </row>
    <row r="25" spans="1:9" x14ac:dyDescent="0.25">
      <c r="A25" s="1" t="s">
        <v>20</v>
      </c>
      <c r="B25" s="1" t="s">
        <v>30</v>
      </c>
      <c r="C25" s="1">
        <v>1</v>
      </c>
      <c r="D25" s="9">
        <v>0.16900000000000001</v>
      </c>
      <c r="E25" s="3">
        <f t="shared" si="2"/>
        <v>0.16900000000000001</v>
      </c>
      <c r="F25" s="5" t="s">
        <v>40</v>
      </c>
      <c r="G25" s="1"/>
      <c r="H25" s="1"/>
      <c r="I25" s="1"/>
    </row>
    <row r="26" spans="1:9" x14ac:dyDescent="0.25">
      <c r="A26" s="1" t="s">
        <v>21</v>
      </c>
      <c r="B26" s="1" t="s">
        <v>31</v>
      </c>
      <c r="C26" s="1">
        <v>1</v>
      </c>
      <c r="D26" s="9">
        <v>0.17899999999999999</v>
      </c>
      <c r="E26" s="3">
        <f t="shared" si="2"/>
        <v>0.17899999999999999</v>
      </c>
      <c r="F26" s="5" t="s">
        <v>41</v>
      </c>
      <c r="G26" s="1"/>
      <c r="H26" s="1"/>
      <c r="I26" s="1"/>
    </row>
    <row r="27" spans="1:9" x14ac:dyDescent="0.25">
      <c r="A27" s="1" t="s">
        <v>22</v>
      </c>
      <c r="B27" s="2" t="s">
        <v>32</v>
      </c>
      <c r="C27" s="1">
        <v>1</v>
      </c>
      <c r="D27" s="9">
        <v>2.09</v>
      </c>
      <c r="E27" s="3">
        <f t="shared" si="2"/>
        <v>2.09</v>
      </c>
      <c r="F27" s="5" t="s">
        <v>113</v>
      </c>
      <c r="G27" s="1"/>
      <c r="H27" s="1"/>
      <c r="I27" s="1"/>
    </row>
    <row r="28" spans="1:9" ht="27.75" customHeight="1" x14ac:dyDescent="0.25">
      <c r="A28" s="1" t="s">
        <v>23</v>
      </c>
      <c r="B28" s="2" t="s">
        <v>33</v>
      </c>
      <c r="C28" s="1">
        <v>3</v>
      </c>
      <c r="D28" s="9">
        <v>0.32900000000000001</v>
      </c>
      <c r="E28" s="3">
        <f t="shared" si="2"/>
        <v>0.9870000000000001</v>
      </c>
      <c r="F28" s="5" t="s">
        <v>42</v>
      </c>
      <c r="G28" s="1"/>
      <c r="H28" s="1"/>
      <c r="I28" s="1"/>
    </row>
    <row r="29" spans="1:9" ht="32.25" customHeight="1" x14ac:dyDescent="0.25">
      <c r="A29" s="1" t="s">
        <v>24</v>
      </c>
      <c r="B29" s="1" t="s">
        <v>34</v>
      </c>
      <c r="C29" s="1">
        <v>1</v>
      </c>
      <c r="D29" s="9">
        <v>1.02</v>
      </c>
      <c r="E29" s="3">
        <f t="shared" si="2"/>
        <v>1.02</v>
      </c>
      <c r="F29" s="7" t="s">
        <v>43</v>
      </c>
      <c r="G29" s="1"/>
      <c r="H29" s="1"/>
      <c r="I29" s="1"/>
    </row>
    <row r="30" spans="1:9" x14ac:dyDescent="0.25">
      <c r="A30" s="1" t="s">
        <v>25</v>
      </c>
      <c r="B30" s="1" t="s">
        <v>35</v>
      </c>
      <c r="C30" s="1">
        <v>1</v>
      </c>
      <c r="D30" s="9">
        <v>0.30099999999999999</v>
      </c>
      <c r="E30" s="3">
        <f t="shared" si="2"/>
        <v>0.30099999999999999</v>
      </c>
      <c r="F30" s="6" t="s">
        <v>44</v>
      </c>
      <c r="G30" s="1"/>
      <c r="H30" s="1"/>
      <c r="I30" s="1"/>
    </row>
    <row r="31" spans="1:9" x14ac:dyDescent="0.25">
      <c r="A31" s="1" t="s">
        <v>26</v>
      </c>
      <c r="B31" s="1" t="s">
        <v>36</v>
      </c>
      <c r="C31" s="1">
        <v>1</v>
      </c>
      <c r="D31" s="9">
        <v>7.05</v>
      </c>
      <c r="E31" s="3">
        <f t="shared" si="2"/>
        <v>7.05</v>
      </c>
      <c r="F31" s="6" t="s">
        <v>45</v>
      </c>
    </row>
    <row r="32" spans="1:9" x14ac:dyDescent="0.25">
      <c r="A32" s="1" t="s">
        <v>27</v>
      </c>
      <c r="B32" s="1" t="s">
        <v>37</v>
      </c>
      <c r="C32" s="1">
        <v>1</v>
      </c>
      <c r="D32" s="9">
        <v>0.498</v>
      </c>
      <c r="E32" s="3">
        <f t="shared" si="2"/>
        <v>0.498</v>
      </c>
      <c r="F32" s="6" t="s">
        <v>46</v>
      </c>
    </row>
    <row r="33" spans="1:6" x14ac:dyDescent="0.25">
      <c r="A33" s="1" t="s">
        <v>28</v>
      </c>
      <c r="B33" s="1" t="s">
        <v>38</v>
      </c>
      <c r="C33" s="1">
        <v>1</v>
      </c>
      <c r="D33" s="9">
        <v>3.09</v>
      </c>
      <c r="E33" s="3">
        <f t="shared" si="2"/>
        <v>3.09</v>
      </c>
      <c r="F33" s="6" t="s">
        <v>47</v>
      </c>
    </row>
    <row r="34" spans="1:6" x14ac:dyDescent="0.25">
      <c r="A34" s="1"/>
      <c r="B34" s="1"/>
      <c r="C34" s="1"/>
      <c r="D34" s="9"/>
      <c r="E34" s="3"/>
      <c r="F34" s="6"/>
    </row>
    <row r="35" spans="1:6" x14ac:dyDescent="0.25">
      <c r="A35" s="4" t="s">
        <v>69</v>
      </c>
      <c r="B35" s="1"/>
      <c r="C35" s="1"/>
      <c r="D35" s="9"/>
      <c r="E35" s="3"/>
      <c r="F35" s="6"/>
    </row>
    <row r="36" spans="1:6" x14ac:dyDescent="0.25">
      <c r="A36" s="1" t="s">
        <v>70</v>
      </c>
      <c r="B36" s="1" t="s">
        <v>114</v>
      </c>
      <c r="C36" s="1">
        <v>1</v>
      </c>
      <c r="D36" s="9">
        <v>10.42</v>
      </c>
      <c r="E36" s="3">
        <f t="shared" ref="E36:E70" si="3">C36*D36</f>
        <v>10.42</v>
      </c>
      <c r="F36" s="10" t="s">
        <v>115</v>
      </c>
    </row>
    <row r="37" spans="1:6" x14ac:dyDescent="0.25">
      <c r="A37" s="1" t="s">
        <v>71</v>
      </c>
      <c r="B37" s="1"/>
      <c r="C37" s="1">
        <v>4</v>
      </c>
      <c r="D37" s="9"/>
      <c r="E37" s="3">
        <f t="shared" si="3"/>
        <v>0</v>
      </c>
      <c r="F37" s="6"/>
    </row>
    <row r="38" spans="1:6" x14ac:dyDescent="0.25">
      <c r="A38" s="1" t="s">
        <v>72</v>
      </c>
      <c r="B38" s="1"/>
      <c r="C38" s="1">
        <v>3</v>
      </c>
      <c r="D38" s="9"/>
      <c r="E38" s="3">
        <f t="shared" si="3"/>
        <v>0</v>
      </c>
      <c r="F38" s="6"/>
    </row>
    <row r="39" spans="1:6" x14ac:dyDescent="0.25">
      <c r="A39" s="1" t="s">
        <v>73</v>
      </c>
      <c r="B39" s="1"/>
      <c r="C39" s="1">
        <v>1</v>
      </c>
      <c r="D39" s="9"/>
      <c r="E39" s="3">
        <f t="shared" si="3"/>
        <v>0</v>
      </c>
    </row>
    <row r="40" spans="1:6" x14ac:dyDescent="0.25">
      <c r="A40" s="1" t="s">
        <v>74</v>
      </c>
      <c r="B40" s="1"/>
      <c r="C40" s="1">
        <v>1</v>
      </c>
      <c r="D40" s="9"/>
      <c r="E40" s="3">
        <f t="shared" si="3"/>
        <v>0</v>
      </c>
    </row>
    <row r="41" spans="1:6" x14ac:dyDescent="0.25">
      <c r="A41" s="1" t="s">
        <v>75</v>
      </c>
      <c r="B41" s="1"/>
      <c r="C41" s="1">
        <v>1</v>
      </c>
      <c r="D41" s="9"/>
      <c r="E41" s="3">
        <f t="shared" si="3"/>
        <v>0</v>
      </c>
    </row>
    <row r="42" spans="1:6" x14ac:dyDescent="0.25">
      <c r="A42" s="1" t="s">
        <v>76</v>
      </c>
      <c r="B42" s="1"/>
      <c r="C42" s="1">
        <v>1</v>
      </c>
      <c r="D42" s="9"/>
      <c r="E42" s="3">
        <f t="shared" si="3"/>
        <v>0</v>
      </c>
    </row>
    <row r="43" spans="1:6" x14ac:dyDescent="0.25">
      <c r="A43" s="1" t="s">
        <v>77</v>
      </c>
      <c r="B43" s="1"/>
      <c r="C43" s="1">
        <v>1</v>
      </c>
      <c r="D43" s="9"/>
      <c r="E43" s="3">
        <f t="shared" si="3"/>
        <v>0</v>
      </c>
    </row>
    <row r="44" spans="1:6" x14ac:dyDescent="0.25">
      <c r="A44" s="1"/>
      <c r="B44" s="1"/>
      <c r="C44" s="1"/>
      <c r="D44" s="9"/>
      <c r="E44" s="3"/>
    </row>
    <row r="45" spans="1:6" x14ac:dyDescent="0.25">
      <c r="A45" s="4" t="s">
        <v>78</v>
      </c>
      <c r="B45" s="1"/>
      <c r="C45" s="1"/>
      <c r="D45" s="9"/>
      <c r="E45" s="3"/>
    </row>
    <row r="46" spans="1:6" ht="30" x14ac:dyDescent="0.25">
      <c r="A46" s="1"/>
      <c r="B46" s="2" t="s">
        <v>79</v>
      </c>
      <c r="C46" s="1">
        <v>1</v>
      </c>
      <c r="D46" s="9"/>
      <c r="E46" s="3">
        <f t="shared" si="3"/>
        <v>0</v>
      </c>
    </row>
    <row r="47" spans="1:6" x14ac:dyDescent="0.25">
      <c r="A47" s="1"/>
      <c r="B47" s="2" t="s">
        <v>80</v>
      </c>
      <c r="C47" s="1">
        <v>1</v>
      </c>
      <c r="D47" s="9"/>
      <c r="E47" s="3">
        <f t="shared" si="3"/>
        <v>0</v>
      </c>
    </row>
    <row r="48" spans="1:6" x14ac:dyDescent="0.25">
      <c r="A48" s="1"/>
      <c r="B48" s="1" t="s">
        <v>81</v>
      </c>
      <c r="C48" s="1">
        <v>1</v>
      </c>
      <c r="D48" s="9"/>
      <c r="E48" s="3">
        <f t="shared" si="3"/>
        <v>0</v>
      </c>
    </row>
    <row r="49" spans="1:5" ht="30" x14ac:dyDescent="0.25">
      <c r="A49" s="1"/>
      <c r="B49" s="2" t="s">
        <v>82</v>
      </c>
      <c r="C49" s="1">
        <v>1</v>
      </c>
      <c r="D49" s="9"/>
      <c r="E49" s="3">
        <f t="shared" si="3"/>
        <v>0</v>
      </c>
    </row>
    <row r="50" spans="1:5" x14ac:dyDescent="0.25">
      <c r="A50" s="1"/>
      <c r="B50" s="1" t="s">
        <v>83</v>
      </c>
      <c r="C50" s="1">
        <v>1</v>
      </c>
      <c r="D50" s="9"/>
      <c r="E50" s="3">
        <f t="shared" si="3"/>
        <v>0</v>
      </c>
    </row>
    <row r="51" spans="1:5" x14ac:dyDescent="0.25">
      <c r="A51" s="1"/>
      <c r="B51" s="1" t="s">
        <v>84</v>
      </c>
      <c r="C51" s="1">
        <v>1</v>
      </c>
      <c r="D51" s="9"/>
      <c r="E51" s="3">
        <f t="shared" si="3"/>
        <v>0</v>
      </c>
    </row>
    <row r="52" spans="1:5" x14ac:dyDescent="0.25">
      <c r="A52" s="1"/>
      <c r="B52" s="1"/>
      <c r="C52" s="1"/>
      <c r="D52" s="9"/>
      <c r="E52" s="3"/>
    </row>
    <row r="53" spans="1:5" x14ac:dyDescent="0.25">
      <c r="A53" s="1"/>
      <c r="B53" s="1"/>
      <c r="C53" s="1"/>
      <c r="D53" s="9"/>
      <c r="E53" s="3"/>
    </row>
    <row r="54" spans="1:5" x14ac:dyDescent="0.25">
      <c r="A54" s="4" t="s">
        <v>85</v>
      </c>
      <c r="B54" s="1"/>
      <c r="C54" s="1"/>
      <c r="D54" s="9"/>
      <c r="E54" s="3"/>
    </row>
    <row r="55" spans="1:5" x14ac:dyDescent="0.25">
      <c r="A55" s="1"/>
      <c r="B55" s="1"/>
      <c r="C55" s="1"/>
      <c r="D55" s="9"/>
      <c r="E55" s="3"/>
    </row>
    <row r="56" spans="1:5" x14ac:dyDescent="0.25">
      <c r="A56" s="4" t="s">
        <v>86</v>
      </c>
      <c r="B56" s="1"/>
      <c r="C56" s="1"/>
      <c r="D56" s="9"/>
      <c r="E56" s="3"/>
    </row>
    <row r="57" spans="1:5" x14ac:dyDescent="0.25">
      <c r="A57" s="1" t="s">
        <v>87</v>
      </c>
      <c r="B57" s="1" t="s">
        <v>55</v>
      </c>
      <c r="C57" s="1">
        <v>3</v>
      </c>
      <c r="D57" s="9"/>
      <c r="E57" s="3">
        <f t="shared" si="3"/>
        <v>0</v>
      </c>
    </row>
    <row r="58" spans="1:5" x14ac:dyDescent="0.25">
      <c r="A58" s="1"/>
      <c r="B58" s="1"/>
      <c r="C58" s="1"/>
      <c r="D58" s="9"/>
      <c r="E58" s="3">
        <f t="shared" si="3"/>
        <v>0</v>
      </c>
    </row>
    <row r="59" spans="1:5" x14ac:dyDescent="0.25">
      <c r="A59" s="4" t="s">
        <v>14</v>
      </c>
      <c r="B59" s="1"/>
      <c r="C59" s="1"/>
      <c r="D59" s="9"/>
      <c r="E59" s="3">
        <f t="shared" si="3"/>
        <v>0</v>
      </c>
    </row>
    <row r="60" spans="1:5" x14ac:dyDescent="0.25">
      <c r="A60" s="1" t="s">
        <v>15</v>
      </c>
      <c r="B60" s="1" t="s">
        <v>89</v>
      </c>
      <c r="C60" s="1">
        <v>1</v>
      </c>
      <c r="D60" s="9"/>
      <c r="E60" s="3">
        <f t="shared" si="3"/>
        <v>0</v>
      </c>
    </row>
    <row r="61" spans="1:5" x14ac:dyDescent="0.25">
      <c r="A61" s="1" t="s">
        <v>16</v>
      </c>
      <c r="B61" s="1" t="s">
        <v>90</v>
      </c>
      <c r="C61" s="1">
        <v>1</v>
      </c>
      <c r="D61" s="9"/>
      <c r="E61" s="3">
        <f t="shared" si="3"/>
        <v>0</v>
      </c>
    </row>
    <row r="62" spans="1:5" x14ac:dyDescent="0.25">
      <c r="A62" s="1" t="s">
        <v>88</v>
      </c>
      <c r="B62" s="1" t="s">
        <v>91</v>
      </c>
      <c r="C62" s="1">
        <v>3</v>
      </c>
      <c r="D62" s="9"/>
      <c r="E62" s="3">
        <f t="shared" si="3"/>
        <v>0</v>
      </c>
    </row>
    <row r="63" spans="1:5" x14ac:dyDescent="0.25">
      <c r="A63" s="1"/>
      <c r="B63" s="1"/>
      <c r="C63" s="1"/>
      <c r="D63" s="9"/>
      <c r="E63" s="3">
        <f t="shared" si="3"/>
        <v>0</v>
      </c>
    </row>
    <row r="64" spans="1:5" x14ac:dyDescent="0.25">
      <c r="A64" s="4" t="s">
        <v>18</v>
      </c>
      <c r="B64" s="1"/>
      <c r="C64" s="1"/>
      <c r="D64" s="9"/>
      <c r="E64" s="3">
        <f t="shared" si="3"/>
        <v>0</v>
      </c>
    </row>
    <row r="65" spans="1:5" ht="30" x14ac:dyDescent="0.25">
      <c r="A65" s="1" t="s">
        <v>92</v>
      </c>
      <c r="B65" s="2" t="s">
        <v>93</v>
      </c>
      <c r="C65" s="1">
        <v>1</v>
      </c>
      <c r="D65" s="9"/>
      <c r="E65" s="3">
        <f t="shared" si="3"/>
        <v>0</v>
      </c>
    </row>
    <row r="66" spans="1:5" x14ac:dyDescent="0.25">
      <c r="A66" s="1" t="s">
        <v>26</v>
      </c>
      <c r="B66" s="1" t="s">
        <v>94</v>
      </c>
      <c r="C66" s="1">
        <v>1</v>
      </c>
      <c r="D66" s="9"/>
      <c r="E66" s="3">
        <f t="shared" si="3"/>
        <v>0</v>
      </c>
    </row>
    <row r="67" spans="1:5" x14ac:dyDescent="0.25">
      <c r="A67" s="1"/>
      <c r="B67" s="1"/>
      <c r="C67" s="1"/>
      <c r="D67" s="9"/>
      <c r="E67" s="3">
        <f t="shared" si="3"/>
        <v>0</v>
      </c>
    </row>
    <row r="68" spans="1:5" x14ac:dyDescent="0.25">
      <c r="A68" s="4" t="s">
        <v>95</v>
      </c>
      <c r="B68" s="1"/>
      <c r="C68" s="1"/>
      <c r="D68" s="9"/>
      <c r="E68" s="3">
        <f t="shared" si="3"/>
        <v>0</v>
      </c>
    </row>
    <row r="69" spans="1:5" ht="30" x14ac:dyDescent="0.25">
      <c r="A69" s="1" t="s">
        <v>96</v>
      </c>
      <c r="B69" s="2" t="s">
        <v>98</v>
      </c>
      <c r="C69" s="1">
        <v>1</v>
      </c>
      <c r="D69" s="9"/>
      <c r="E69" s="3">
        <f t="shared" si="3"/>
        <v>0</v>
      </c>
    </row>
    <row r="70" spans="1:5" x14ac:dyDescent="0.25">
      <c r="A70" s="1" t="s">
        <v>97</v>
      </c>
      <c r="B70" s="1" t="s">
        <v>99</v>
      </c>
      <c r="C70" s="1">
        <v>1</v>
      </c>
      <c r="D70" s="9"/>
      <c r="E70" s="3">
        <f t="shared" si="3"/>
        <v>0</v>
      </c>
    </row>
    <row r="71" spans="1:5" x14ac:dyDescent="0.25">
      <c r="A71" s="1"/>
      <c r="B71" s="1"/>
      <c r="C71" s="1"/>
      <c r="D71" s="9"/>
      <c r="E71" s="8"/>
    </row>
    <row r="72" spans="1:5" x14ac:dyDescent="0.25">
      <c r="A72" s="1"/>
      <c r="B72" s="1"/>
      <c r="C72" s="1"/>
      <c r="D72" s="1"/>
      <c r="E72" s="8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9">
        <f>SUM(E2:E70)</f>
        <v>41.091000000000001</v>
      </c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</sheetData>
  <phoneticPr fontId="3" type="noConversion"/>
  <hyperlinks>
    <hyperlink ref="F29" r:id="rId1" xr:uid="{89A342D1-A17C-403E-9CC7-726D69E645B9}"/>
    <hyperlink ref="F36" r:id="rId2" xr:uid="{7383E83F-F0AE-4EE3-A9E7-1DB587AAF2B9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DA4E-0942-45CA-A400-627CF5A7DA99}">
  <dimension ref="A1:AE61"/>
  <sheetViews>
    <sheetView topLeftCell="A35" zoomScale="85" zoomScaleNormal="85" workbookViewId="0">
      <selection activeCell="L50" sqref="L50"/>
    </sheetView>
  </sheetViews>
  <sheetFormatPr defaultRowHeight="15" x14ac:dyDescent="0.25"/>
  <cols>
    <col min="1" max="1" width="22" customWidth="1"/>
    <col min="2" max="2" width="33" customWidth="1"/>
    <col min="3" max="3" width="126" customWidth="1"/>
    <col min="4" max="4" width="17.42578125" customWidth="1"/>
    <col min="6" max="6" width="9.5703125" customWidth="1"/>
    <col min="9" max="9" width="12.5703125" customWidth="1"/>
    <col min="10" max="10" width="13.28515625" customWidth="1"/>
    <col min="11" max="11" width="9.7109375" customWidth="1"/>
    <col min="12" max="12" width="10.85546875" customWidth="1"/>
    <col min="16" max="16" width="13.7109375" customWidth="1"/>
    <col min="17" max="17" width="9.42578125" bestFit="1" customWidth="1"/>
    <col min="19" max="19" width="9.42578125" bestFit="1" customWidth="1"/>
    <col min="22" max="22" width="9.42578125" bestFit="1" customWidth="1"/>
  </cols>
  <sheetData>
    <row r="1" spans="1:31" ht="15.75" thickBot="1" x14ac:dyDescent="0.3">
      <c r="A1" s="11" t="s">
        <v>116</v>
      </c>
      <c r="C1" s="11" t="s">
        <v>117</v>
      </c>
      <c r="D1" s="11" t="s">
        <v>118</v>
      </c>
      <c r="E1" s="11" t="s">
        <v>199</v>
      </c>
      <c r="F1" s="37" t="s">
        <v>232</v>
      </c>
      <c r="G1" s="37" t="s">
        <v>233</v>
      </c>
      <c r="H1" s="37" t="s">
        <v>234</v>
      </c>
      <c r="I1" s="37" t="s">
        <v>235</v>
      </c>
      <c r="J1" s="37" t="s">
        <v>256</v>
      </c>
      <c r="K1" s="37" t="s">
        <v>245</v>
      </c>
      <c r="L1" s="110" t="s">
        <v>267</v>
      </c>
    </row>
    <row r="2" spans="1:31" ht="15.75" thickBot="1" x14ac:dyDescent="0.3">
      <c r="A2" s="13" t="s">
        <v>119</v>
      </c>
      <c r="B2" s="13"/>
      <c r="C2" s="13"/>
      <c r="D2" s="13"/>
      <c r="E2" s="13"/>
      <c r="F2" s="50"/>
      <c r="G2" s="13"/>
      <c r="H2" s="13"/>
      <c r="I2" s="13"/>
      <c r="J2" s="13"/>
      <c r="K2" s="13"/>
      <c r="L2" s="13"/>
    </row>
    <row r="3" spans="1:31" ht="18" customHeight="1" thickBot="1" x14ac:dyDescent="0.3">
      <c r="A3" s="12" t="s">
        <v>120</v>
      </c>
      <c r="B3" t="s">
        <v>48</v>
      </c>
      <c r="C3" s="31" t="s">
        <v>202</v>
      </c>
      <c r="D3" s="15">
        <v>805</v>
      </c>
      <c r="E3" s="15">
        <v>3</v>
      </c>
      <c r="F3" s="48">
        <v>1E-3</v>
      </c>
      <c r="G3" s="57">
        <f t="shared" ref="G3:G10" si="0">F3*$AE$7</f>
        <v>9.3999999999999997E-4</v>
      </c>
      <c r="H3" s="48">
        <f t="shared" ref="H3:H10" si="1">E3*F3</f>
        <v>3.0000000000000001E-3</v>
      </c>
      <c r="I3" s="41">
        <f>E3*G3</f>
        <v>2.82E-3</v>
      </c>
      <c r="J3" t="s">
        <v>244</v>
      </c>
      <c r="K3" s="63" t="s">
        <v>246</v>
      </c>
      <c r="L3" t="s">
        <v>292</v>
      </c>
      <c r="N3" s="57"/>
      <c r="Q3" s="41"/>
    </row>
    <row r="4" spans="1:31" ht="19.5" customHeight="1" thickBot="1" x14ac:dyDescent="0.3">
      <c r="A4" s="12" t="s">
        <v>122</v>
      </c>
      <c r="B4" t="s">
        <v>1</v>
      </c>
      <c r="C4" s="31" t="s">
        <v>203</v>
      </c>
      <c r="D4" s="15">
        <v>805</v>
      </c>
      <c r="E4" s="15">
        <v>1</v>
      </c>
      <c r="F4" s="48">
        <v>1.5E-3</v>
      </c>
      <c r="G4" s="57">
        <f t="shared" si="0"/>
        <v>1.41E-3</v>
      </c>
      <c r="H4" s="48">
        <f t="shared" si="1"/>
        <v>1.5E-3</v>
      </c>
      <c r="I4" s="41">
        <f t="shared" ref="I4:I50" si="2">E4*G4</f>
        <v>1.41E-3</v>
      </c>
      <c r="J4" t="s">
        <v>244</v>
      </c>
      <c r="K4" s="63" t="s">
        <v>246</v>
      </c>
      <c r="L4" t="s">
        <v>292</v>
      </c>
      <c r="N4" s="57"/>
      <c r="Q4" s="41"/>
    </row>
    <row r="5" spans="1:31" ht="18" customHeight="1" thickBot="1" x14ac:dyDescent="0.3">
      <c r="A5" s="12" t="s">
        <v>124</v>
      </c>
      <c r="B5" t="s">
        <v>2</v>
      </c>
      <c r="C5" s="16" t="s">
        <v>125</v>
      </c>
      <c r="D5" s="15">
        <v>805</v>
      </c>
      <c r="E5" s="15">
        <v>1</v>
      </c>
      <c r="F5" s="48">
        <v>1E-3</v>
      </c>
      <c r="G5" s="57">
        <f t="shared" si="0"/>
        <v>9.3999999999999997E-4</v>
      </c>
      <c r="H5" s="48">
        <f t="shared" si="1"/>
        <v>1E-3</v>
      </c>
      <c r="I5" s="41">
        <f t="shared" si="2"/>
        <v>9.3999999999999997E-4</v>
      </c>
      <c r="J5" t="s">
        <v>244</v>
      </c>
      <c r="K5" s="63" t="s">
        <v>246</v>
      </c>
      <c r="L5" t="s">
        <v>292</v>
      </c>
      <c r="N5" s="57"/>
      <c r="Q5" s="41"/>
    </row>
    <row r="6" spans="1:31" ht="18.75" customHeight="1" thickTop="1" thickBot="1" x14ac:dyDescent="0.3">
      <c r="A6" s="12" t="s">
        <v>126</v>
      </c>
      <c r="B6" t="s">
        <v>52</v>
      </c>
      <c r="C6" s="14" t="s">
        <v>127</v>
      </c>
      <c r="D6" s="15">
        <v>805</v>
      </c>
      <c r="E6" s="15">
        <v>4</v>
      </c>
      <c r="F6" s="48">
        <v>1E-3</v>
      </c>
      <c r="G6" s="57">
        <f t="shared" si="0"/>
        <v>9.3999999999999997E-4</v>
      </c>
      <c r="H6" s="48">
        <f t="shared" si="1"/>
        <v>4.0000000000000001E-3</v>
      </c>
      <c r="I6" s="41">
        <f t="shared" si="2"/>
        <v>3.7599999999999999E-3</v>
      </c>
      <c r="J6" t="s">
        <v>244</v>
      </c>
      <c r="K6" s="63" t="s">
        <v>246</v>
      </c>
      <c r="L6" t="s">
        <v>292</v>
      </c>
      <c r="N6" s="57"/>
      <c r="Q6" s="41"/>
      <c r="X6" s="62" t="s">
        <v>249</v>
      </c>
      <c r="Y6" s="62" t="s">
        <v>250</v>
      </c>
      <c r="Z6" s="62" t="s">
        <v>251</v>
      </c>
      <c r="AA6" s="62" t="s">
        <v>252</v>
      </c>
      <c r="AB6" s="62" t="s">
        <v>253</v>
      </c>
      <c r="AD6" s="62" t="s">
        <v>236</v>
      </c>
      <c r="AE6" s="62" t="s">
        <v>237</v>
      </c>
    </row>
    <row r="7" spans="1:31" ht="19.5" customHeight="1" thickTop="1" thickBot="1" x14ac:dyDescent="0.3">
      <c r="A7" s="12" t="s">
        <v>128</v>
      </c>
      <c r="B7" t="s">
        <v>261</v>
      </c>
      <c r="C7" s="31" t="s">
        <v>204</v>
      </c>
      <c r="D7" s="15">
        <v>805</v>
      </c>
      <c r="E7" s="15">
        <v>6</v>
      </c>
      <c r="F7" s="48">
        <v>1E-3</v>
      </c>
      <c r="G7" s="57">
        <f t="shared" si="0"/>
        <v>9.3999999999999997E-4</v>
      </c>
      <c r="H7" s="48">
        <f t="shared" si="1"/>
        <v>6.0000000000000001E-3</v>
      </c>
      <c r="I7" s="41">
        <f t="shared" si="2"/>
        <v>5.64E-3</v>
      </c>
      <c r="J7" t="s">
        <v>244</v>
      </c>
      <c r="K7" s="63" t="s">
        <v>246</v>
      </c>
      <c r="L7" t="s">
        <v>292</v>
      </c>
      <c r="N7" s="57"/>
      <c r="Q7" s="41"/>
      <c r="X7" s="70">
        <f>SUM(I3:I10,I12,I15:I19,I21:I27,I32:I34,I45:I46)</f>
        <v>8.5813239999999986</v>
      </c>
      <c r="Y7" s="70">
        <f>SUM(I28:I31,I13)</f>
        <v>17.09</v>
      </c>
      <c r="Z7" s="70">
        <f>SUM(I36,I42,I48:I49)</f>
        <v>5.3800000000000008</v>
      </c>
      <c r="AA7" s="70">
        <f>SUM(I44)</f>
        <v>49.03</v>
      </c>
      <c r="AB7" s="70">
        <f>SUM(I47)</f>
        <v>9.99</v>
      </c>
      <c r="AD7" s="62">
        <v>1</v>
      </c>
      <c r="AE7" s="62">
        <v>0.94</v>
      </c>
    </row>
    <row r="8" spans="1:31" ht="19.5" customHeight="1" thickTop="1" thickBot="1" x14ac:dyDescent="0.3">
      <c r="A8" s="12" t="s">
        <v>130</v>
      </c>
      <c r="B8" t="s">
        <v>56</v>
      </c>
      <c r="C8" s="31" t="s">
        <v>205</v>
      </c>
      <c r="D8" s="15">
        <v>805</v>
      </c>
      <c r="E8" s="15">
        <v>3</v>
      </c>
      <c r="F8" s="48">
        <v>1.8E-3</v>
      </c>
      <c r="G8" s="57">
        <f t="shared" si="0"/>
        <v>1.6919999999999999E-3</v>
      </c>
      <c r="H8" s="48">
        <f t="shared" si="1"/>
        <v>5.4000000000000003E-3</v>
      </c>
      <c r="I8" s="41">
        <f t="shared" si="2"/>
        <v>5.0759999999999998E-3</v>
      </c>
      <c r="J8" t="s">
        <v>244</v>
      </c>
      <c r="K8" s="63" t="s">
        <v>246</v>
      </c>
      <c r="L8" t="s">
        <v>292</v>
      </c>
      <c r="N8" s="57"/>
      <c r="Q8" s="41"/>
      <c r="X8" s="71">
        <f>X7/$I$52</f>
        <v>9.1240863339680345E-2</v>
      </c>
      <c r="Y8" s="71">
        <f>Y7/$I$52</f>
        <v>0.18170929736193825</v>
      </c>
      <c r="Z8" s="71">
        <f>Z7/$I$52</f>
        <v>5.7202809819030302E-2</v>
      </c>
      <c r="AA8" s="71">
        <f>AA7/$I$52</f>
        <v>0.52131110881543785</v>
      </c>
      <c r="AB8" s="71">
        <f>AB7/$I$52</f>
        <v>0.10621860038886852</v>
      </c>
    </row>
    <row r="9" spans="1:31" ht="18" customHeight="1" thickBot="1" x14ac:dyDescent="0.3">
      <c r="A9" s="12" t="s">
        <v>132</v>
      </c>
      <c r="B9" t="s">
        <v>3</v>
      </c>
      <c r="C9" s="31" t="s">
        <v>206</v>
      </c>
      <c r="D9" s="15">
        <v>805</v>
      </c>
      <c r="E9" s="15">
        <v>1</v>
      </c>
      <c r="F9" s="48">
        <v>1.4E-3</v>
      </c>
      <c r="G9" s="57">
        <f t="shared" si="0"/>
        <v>1.3159999999999999E-3</v>
      </c>
      <c r="H9" s="48">
        <f t="shared" si="1"/>
        <v>1.4E-3</v>
      </c>
      <c r="I9" s="41">
        <f t="shared" si="2"/>
        <v>1.3159999999999999E-3</v>
      </c>
      <c r="J9" t="s">
        <v>244</v>
      </c>
      <c r="K9" s="63" t="s">
        <v>246</v>
      </c>
      <c r="L9" t="s">
        <v>292</v>
      </c>
      <c r="N9" s="57"/>
      <c r="Q9" s="41"/>
      <c r="X9">
        <f>SUM(E32:E34,E3:E12,E15:E27,E45:E46)</f>
        <v>68</v>
      </c>
    </row>
    <row r="10" spans="1:31" ht="15.75" thickBot="1" x14ac:dyDescent="0.3">
      <c r="A10" s="12" t="s">
        <v>134</v>
      </c>
      <c r="B10" t="s">
        <v>58</v>
      </c>
      <c r="C10" s="31" t="s">
        <v>207</v>
      </c>
      <c r="D10" s="15">
        <v>805</v>
      </c>
      <c r="E10" s="15">
        <v>6</v>
      </c>
      <c r="F10" s="48">
        <v>1.5E-3</v>
      </c>
      <c r="G10" s="57">
        <f t="shared" si="0"/>
        <v>1.41E-3</v>
      </c>
      <c r="H10" s="48">
        <f t="shared" si="1"/>
        <v>9.0000000000000011E-3</v>
      </c>
      <c r="I10" s="41">
        <f t="shared" si="2"/>
        <v>8.4600000000000005E-3</v>
      </c>
      <c r="J10" t="s">
        <v>244</v>
      </c>
      <c r="K10" s="63" t="s">
        <v>246</v>
      </c>
      <c r="N10" s="57"/>
      <c r="Q10" s="41"/>
    </row>
    <row r="11" spans="1:31" ht="15.75" thickBot="1" x14ac:dyDescent="0.3">
      <c r="A11" s="17" t="s">
        <v>136</v>
      </c>
      <c r="B11" s="17"/>
      <c r="C11" s="17"/>
      <c r="D11" s="17"/>
      <c r="E11" s="17"/>
      <c r="F11" s="51"/>
      <c r="G11" s="51"/>
      <c r="H11" s="42"/>
      <c r="I11" s="42"/>
      <c r="J11" s="17"/>
      <c r="K11" s="64"/>
      <c r="L11" s="17"/>
    </row>
    <row r="12" spans="1:31" ht="17.25" customHeight="1" thickBot="1" x14ac:dyDescent="0.3">
      <c r="A12" s="12" t="s">
        <v>200</v>
      </c>
      <c r="B12" t="s">
        <v>5</v>
      </c>
      <c r="C12" s="31" t="s">
        <v>137</v>
      </c>
      <c r="D12" s="19" t="s">
        <v>138</v>
      </c>
      <c r="E12" s="15">
        <v>1</v>
      </c>
      <c r="F12" s="48">
        <v>0.16</v>
      </c>
      <c r="G12" s="57">
        <f>F12*$AE$7</f>
        <v>0.15040000000000001</v>
      </c>
      <c r="H12" s="48">
        <f>E12*F12</f>
        <v>0.16</v>
      </c>
      <c r="I12" s="41">
        <f t="shared" si="2"/>
        <v>0.15040000000000001</v>
      </c>
      <c r="J12" t="s">
        <v>244</v>
      </c>
      <c r="K12" s="63" t="s">
        <v>246</v>
      </c>
      <c r="L12" t="s">
        <v>292</v>
      </c>
      <c r="N12" s="57"/>
      <c r="Q12" s="41"/>
    </row>
    <row r="13" spans="1:31" ht="18" customHeight="1" thickBot="1" x14ac:dyDescent="0.3">
      <c r="A13" s="12" t="s">
        <v>201</v>
      </c>
      <c r="B13" t="s">
        <v>6</v>
      </c>
      <c r="C13" s="56" t="s">
        <v>208</v>
      </c>
      <c r="D13" s="15">
        <v>2545</v>
      </c>
      <c r="E13" s="15">
        <v>1</v>
      </c>
      <c r="F13" s="48">
        <f>G13/$AE$7</f>
        <v>2.5531914893617023</v>
      </c>
      <c r="G13" s="57">
        <v>2.4</v>
      </c>
      <c r="H13" s="48">
        <f>E13*F13</f>
        <v>2.5531914893617023</v>
      </c>
      <c r="I13" s="41">
        <f t="shared" si="2"/>
        <v>2.4</v>
      </c>
      <c r="J13" t="s">
        <v>244</v>
      </c>
      <c r="K13" s="63" t="s">
        <v>246</v>
      </c>
      <c r="L13" t="s">
        <v>292</v>
      </c>
      <c r="Q13" s="41"/>
    </row>
    <row r="14" spans="1:31" ht="15.75" thickBot="1" x14ac:dyDescent="0.3">
      <c r="A14" s="21" t="s">
        <v>140</v>
      </c>
      <c r="B14" s="21"/>
      <c r="C14" s="21"/>
      <c r="D14" s="21"/>
      <c r="E14" s="21"/>
      <c r="F14" s="52"/>
      <c r="G14" s="58"/>
      <c r="H14" s="43"/>
      <c r="I14" s="43"/>
      <c r="J14" s="21"/>
      <c r="K14" s="65"/>
      <c r="L14" s="21"/>
    </row>
    <row r="15" spans="1:31" ht="19.5" customHeight="1" thickBot="1" x14ac:dyDescent="0.3">
      <c r="A15" s="12" t="s">
        <v>141</v>
      </c>
      <c r="B15" t="s">
        <v>15</v>
      </c>
      <c r="C15" s="31" t="s">
        <v>209</v>
      </c>
      <c r="D15" s="12" t="s">
        <v>143</v>
      </c>
      <c r="E15" s="15">
        <v>1</v>
      </c>
      <c r="F15" s="48">
        <v>1.02</v>
      </c>
      <c r="G15" s="57">
        <f>F15*$AE$7</f>
        <v>0.95879999999999999</v>
      </c>
      <c r="H15" s="48">
        <f>E15*F15</f>
        <v>1.02</v>
      </c>
      <c r="I15" s="41">
        <f t="shared" si="2"/>
        <v>0.95879999999999999</v>
      </c>
      <c r="J15" t="s">
        <v>244</v>
      </c>
      <c r="K15" s="63" t="s">
        <v>246</v>
      </c>
      <c r="L15" t="s">
        <v>292</v>
      </c>
      <c r="N15" s="57"/>
      <c r="Q15" s="41"/>
    </row>
    <row r="16" spans="1:31" ht="20.25" customHeight="1" thickBot="1" x14ac:dyDescent="0.3">
      <c r="A16" s="12" t="s">
        <v>144</v>
      </c>
      <c r="B16" t="s">
        <v>62</v>
      </c>
      <c r="C16" s="31" t="s">
        <v>210</v>
      </c>
      <c r="D16" s="15">
        <v>805</v>
      </c>
      <c r="E16" s="15">
        <v>3</v>
      </c>
      <c r="F16" s="48">
        <v>0.02</v>
      </c>
      <c r="G16" s="57">
        <f>F16*$AE$7</f>
        <v>1.8800000000000001E-2</v>
      </c>
      <c r="H16" s="48">
        <f>E16*F16</f>
        <v>0.06</v>
      </c>
      <c r="I16" s="41">
        <f t="shared" si="2"/>
        <v>5.6400000000000006E-2</v>
      </c>
      <c r="J16" t="s">
        <v>244</v>
      </c>
      <c r="K16" s="63" t="s">
        <v>246</v>
      </c>
      <c r="L16" t="s">
        <v>292</v>
      </c>
      <c r="N16" s="57"/>
      <c r="Q16" s="41"/>
    </row>
    <row r="17" spans="1:25" ht="15.75" thickBot="1" x14ac:dyDescent="0.3">
      <c r="A17" s="12" t="s">
        <v>146</v>
      </c>
      <c r="B17" t="s">
        <v>259</v>
      </c>
      <c r="C17" s="12"/>
      <c r="D17" s="15">
        <v>805</v>
      </c>
      <c r="E17" s="15">
        <v>6</v>
      </c>
      <c r="F17" s="48"/>
      <c r="G17" s="57"/>
      <c r="H17" s="48">
        <f>E17*F17</f>
        <v>0</v>
      </c>
      <c r="I17" s="41">
        <f t="shared" si="2"/>
        <v>0</v>
      </c>
      <c r="J17" t="s">
        <v>244</v>
      </c>
      <c r="K17" s="66" t="s">
        <v>247</v>
      </c>
      <c r="L17" t="s">
        <v>292</v>
      </c>
      <c r="N17" s="57"/>
    </row>
    <row r="18" spans="1:25" ht="20.25" customHeight="1" thickBot="1" x14ac:dyDescent="0.3">
      <c r="A18" s="12" t="s">
        <v>147</v>
      </c>
      <c r="B18" t="s">
        <v>258</v>
      </c>
      <c r="C18" s="31" t="s">
        <v>211</v>
      </c>
      <c r="D18" s="12" t="s">
        <v>149</v>
      </c>
      <c r="E18" s="15">
        <v>2</v>
      </c>
      <c r="F18" s="48">
        <v>0.18</v>
      </c>
      <c r="G18" s="57">
        <f>F18*$AE$7</f>
        <v>0.16919999999999999</v>
      </c>
      <c r="H18" s="48">
        <f>E18*F18</f>
        <v>0.36</v>
      </c>
      <c r="I18" s="41">
        <f t="shared" si="2"/>
        <v>0.33839999999999998</v>
      </c>
      <c r="J18" t="s">
        <v>244</v>
      </c>
      <c r="K18" s="63" t="s">
        <v>246</v>
      </c>
      <c r="L18" t="s">
        <v>292</v>
      </c>
      <c r="N18" s="57"/>
      <c r="Q18" s="41"/>
    </row>
    <row r="19" spans="1:25" ht="17.25" customHeight="1" thickBot="1" x14ac:dyDescent="0.3">
      <c r="A19" s="12" t="s">
        <v>150</v>
      </c>
      <c r="B19" t="s">
        <v>260</v>
      </c>
      <c r="C19" s="31" t="s">
        <v>212</v>
      </c>
      <c r="D19" s="15">
        <v>805</v>
      </c>
      <c r="E19" s="15">
        <v>7</v>
      </c>
      <c r="F19" s="48">
        <v>3.3E-3</v>
      </c>
      <c r="G19" s="57">
        <f>F19*$AE$7</f>
        <v>3.1019999999999997E-3</v>
      </c>
      <c r="H19" s="48">
        <f>E19*F19</f>
        <v>2.3099999999999999E-2</v>
      </c>
      <c r="I19" s="41">
        <f t="shared" si="2"/>
        <v>2.1713999999999997E-2</v>
      </c>
      <c r="J19" t="s">
        <v>244</v>
      </c>
      <c r="K19" s="63" t="s">
        <v>246</v>
      </c>
      <c r="L19" t="s">
        <v>292</v>
      </c>
      <c r="N19" s="57"/>
      <c r="Q19" s="41"/>
    </row>
    <row r="20" spans="1:25" ht="15.75" thickBot="1" x14ac:dyDescent="0.3">
      <c r="A20" s="22" t="s">
        <v>152</v>
      </c>
      <c r="B20" s="22"/>
      <c r="C20" s="22"/>
      <c r="D20" s="22"/>
      <c r="E20" s="22"/>
      <c r="F20" s="53"/>
      <c r="G20" s="59"/>
      <c r="H20" s="44"/>
      <c r="I20" s="44"/>
      <c r="J20" s="22"/>
      <c r="K20" s="67"/>
      <c r="L20" s="22"/>
    </row>
    <row r="21" spans="1:25" ht="18" customHeight="1" thickBot="1" x14ac:dyDescent="0.3">
      <c r="A21" s="12" t="s">
        <v>153</v>
      </c>
      <c r="C21" s="14" t="s">
        <v>154</v>
      </c>
      <c r="D21" s="12" t="s">
        <v>155</v>
      </c>
      <c r="E21" s="15">
        <v>1</v>
      </c>
      <c r="F21" s="48"/>
      <c r="G21" s="57"/>
      <c r="H21" s="49">
        <f t="shared" ref="H21:H34" si="3">E21*F21</f>
        <v>0</v>
      </c>
      <c r="I21" s="41">
        <f t="shared" si="2"/>
        <v>0</v>
      </c>
      <c r="J21" t="s">
        <v>244</v>
      </c>
      <c r="K21" s="68" t="s">
        <v>248</v>
      </c>
      <c r="L21" t="s">
        <v>292</v>
      </c>
    </row>
    <row r="22" spans="1:25" ht="18.75" customHeight="1" thickBot="1" x14ac:dyDescent="0.3">
      <c r="A22" s="12" t="s">
        <v>156</v>
      </c>
      <c r="C22" s="31" t="s">
        <v>213</v>
      </c>
      <c r="D22" s="19" t="s">
        <v>155</v>
      </c>
      <c r="E22" s="15">
        <v>1</v>
      </c>
      <c r="F22" s="48">
        <v>0.01</v>
      </c>
      <c r="G22" s="57">
        <f t="shared" ref="G22:G27" si="4">F22*$AE$7</f>
        <v>9.4000000000000004E-3</v>
      </c>
      <c r="H22" s="49">
        <f t="shared" si="3"/>
        <v>0.01</v>
      </c>
      <c r="I22" s="41">
        <f t="shared" si="2"/>
        <v>9.4000000000000004E-3</v>
      </c>
      <c r="J22" t="s">
        <v>244</v>
      </c>
      <c r="K22" s="63" t="s">
        <v>246</v>
      </c>
      <c r="L22" t="s">
        <v>292</v>
      </c>
      <c r="N22" s="57"/>
      <c r="Q22" s="41"/>
    </row>
    <row r="23" spans="1:25" ht="18.75" customHeight="1" thickBot="1" x14ac:dyDescent="0.3">
      <c r="A23" s="12" t="s">
        <v>158</v>
      </c>
      <c r="C23" s="31" t="s">
        <v>214</v>
      </c>
      <c r="D23" s="23" t="s">
        <v>155</v>
      </c>
      <c r="E23" s="15">
        <v>1</v>
      </c>
      <c r="F23" s="48">
        <v>6.4000000000000003E-3</v>
      </c>
      <c r="G23" s="57">
        <f t="shared" si="4"/>
        <v>6.0159999999999996E-3</v>
      </c>
      <c r="H23" s="49">
        <f t="shared" si="3"/>
        <v>6.4000000000000003E-3</v>
      </c>
      <c r="I23" s="41">
        <f t="shared" si="2"/>
        <v>6.0159999999999996E-3</v>
      </c>
      <c r="J23" t="s">
        <v>244</v>
      </c>
      <c r="K23" s="63" t="s">
        <v>246</v>
      </c>
      <c r="L23" t="s">
        <v>292</v>
      </c>
      <c r="N23" s="57"/>
      <c r="Q23" s="41"/>
    </row>
    <row r="24" spans="1:25" ht="19.5" customHeight="1" thickBot="1" x14ac:dyDescent="0.3">
      <c r="A24" s="12" t="s">
        <v>160</v>
      </c>
      <c r="C24" s="31" t="s">
        <v>161</v>
      </c>
      <c r="D24" s="19" t="s">
        <v>162</v>
      </c>
      <c r="E24" s="15">
        <v>2</v>
      </c>
      <c r="F24" s="48">
        <v>0.31</v>
      </c>
      <c r="G24" s="57">
        <f t="shared" si="4"/>
        <v>0.29139999999999999</v>
      </c>
      <c r="H24" s="49">
        <f t="shared" si="3"/>
        <v>0.62</v>
      </c>
      <c r="I24" s="41">
        <f t="shared" si="2"/>
        <v>0.58279999999999998</v>
      </c>
      <c r="J24" t="s">
        <v>244</v>
      </c>
      <c r="K24" s="63" t="s">
        <v>246</v>
      </c>
      <c r="L24" t="s">
        <v>292</v>
      </c>
      <c r="N24" s="57"/>
      <c r="Q24" s="41"/>
    </row>
    <row r="25" spans="1:25" ht="18.75" customHeight="1" thickBot="1" x14ac:dyDescent="0.3">
      <c r="A25" s="12" t="s">
        <v>163</v>
      </c>
      <c r="C25" s="31" t="s">
        <v>164</v>
      </c>
      <c r="D25" s="12" t="s">
        <v>165</v>
      </c>
      <c r="E25" s="15">
        <v>3</v>
      </c>
      <c r="F25" s="48">
        <v>1.46E-2</v>
      </c>
      <c r="G25" s="57">
        <f t="shared" si="4"/>
        <v>1.3724E-2</v>
      </c>
      <c r="H25" s="49">
        <f t="shared" si="3"/>
        <v>4.3799999999999999E-2</v>
      </c>
      <c r="I25" s="41">
        <f t="shared" si="2"/>
        <v>4.1172E-2</v>
      </c>
      <c r="J25" t="s">
        <v>244</v>
      </c>
      <c r="K25" s="63" t="s">
        <v>246</v>
      </c>
      <c r="L25" t="s">
        <v>292</v>
      </c>
      <c r="N25" s="57"/>
      <c r="Q25" s="41"/>
    </row>
    <row r="26" spans="1:25" ht="18" customHeight="1" thickBot="1" x14ac:dyDescent="0.3">
      <c r="A26" s="12" t="s">
        <v>166</v>
      </c>
      <c r="C26" s="31" t="s">
        <v>215</v>
      </c>
      <c r="D26" s="12" t="s">
        <v>168</v>
      </c>
      <c r="E26" s="15">
        <v>1</v>
      </c>
      <c r="F26" s="48">
        <v>0.35</v>
      </c>
      <c r="G26" s="57">
        <f t="shared" si="4"/>
        <v>0.32899999999999996</v>
      </c>
      <c r="H26" s="49">
        <f t="shared" si="3"/>
        <v>0.35</v>
      </c>
      <c r="I26" s="41">
        <f t="shared" si="2"/>
        <v>0.32899999999999996</v>
      </c>
      <c r="J26" t="s">
        <v>244</v>
      </c>
      <c r="K26" s="63" t="s">
        <v>246</v>
      </c>
      <c r="L26" t="s">
        <v>292</v>
      </c>
      <c r="N26" s="57"/>
      <c r="Q26" s="41"/>
    </row>
    <row r="27" spans="1:25" ht="21" customHeight="1" thickBot="1" x14ac:dyDescent="0.3">
      <c r="A27" s="12" t="s">
        <v>169</v>
      </c>
      <c r="C27" s="31" t="s">
        <v>170</v>
      </c>
      <c r="D27" s="12" t="s">
        <v>171</v>
      </c>
      <c r="E27" s="15">
        <v>1</v>
      </c>
      <c r="F27" s="48">
        <v>0.02</v>
      </c>
      <c r="G27" s="57">
        <f t="shared" si="4"/>
        <v>1.8800000000000001E-2</v>
      </c>
      <c r="H27" s="49">
        <f t="shared" si="3"/>
        <v>0.02</v>
      </c>
      <c r="I27" s="41">
        <f t="shared" si="2"/>
        <v>1.8800000000000001E-2</v>
      </c>
      <c r="J27" t="s">
        <v>244</v>
      </c>
      <c r="K27" s="63" t="s">
        <v>246</v>
      </c>
      <c r="L27" t="s">
        <v>292</v>
      </c>
      <c r="N27" s="57"/>
      <c r="Q27" s="41"/>
    </row>
    <row r="28" spans="1:25" ht="18.75" customHeight="1" thickBot="1" x14ac:dyDescent="0.3">
      <c r="A28" s="12" t="s">
        <v>172</v>
      </c>
      <c r="C28" s="31" t="s">
        <v>173</v>
      </c>
      <c r="D28" s="12" t="s">
        <v>174</v>
      </c>
      <c r="E28" s="15">
        <v>1</v>
      </c>
      <c r="F28" s="48">
        <f>G28/$AE$7</f>
        <v>7.5</v>
      </c>
      <c r="G28" s="57">
        <v>7.05</v>
      </c>
      <c r="H28" s="49">
        <f t="shared" si="3"/>
        <v>7.5</v>
      </c>
      <c r="I28" s="41">
        <f t="shared" si="2"/>
        <v>7.05</v>
      </c>
      <c r="J28" t="s">
        <v>244</v>
      </c>
      <c r="K28" s="63" t="s">
        <v>246</v>
      </c>
      <c r="L28" t="s">
        <v>292</v>
      </c>
      <c r="Q28" s="41"/>
    </row>
    <row r="29" spans="1:25" ht="15.75" thickBot="1" x14ac:dyDescent="0.3">
      <c r="A29" s="12" t="s">
        <v>175</v>
      </c>
      <c r="C29" s="31" t="s">
        <v>216</v>
      </c>
      <c r="D29" s="12" t="s">
        <v>176</v>
      </c>
      <c r="E29" s="15">
        <v>1</v>
      </c>
      <c r="F29" s="48">
        <f>G29/$AE$7</f>
        <v>0.46808510638297873</v>
      </c>
      <c r="G29" s="57">
        <v>0.44</v>
      </c>
      <c r="H29" s="49">
        <f t="shared" si="3"/>
        <v>0.46808510638297873</v>
      </c>
      <c r="I29" s="41">
        <f t="shared" si="2"/>
        <v>0.44</v>
      </c>
      <c r="J29" t="s">
        <v>244</v>
      </c>
      <c r="K29" s="63" t="s">
        <v>246</v>
      </c>
      <c r="L29" t="s">
        <v>292</v>
      </c>
      <c r="Q29" s="41"/>
    </row>
    <row r="30" spans="1:25" ht="18.75" customHeight="1" thickBot="1" x14ac:dyDescent="0.3">
      <c r="A30" s="12" t="s">
        <v>177</v>
      </c>
      <c r="C30" s="27" t="s">
        <v>178</v>
      </c>
      <c r="D30" s="19" t="s">
        <v>179</v>
      </c>
      <c r="E30" s="15">
        <v>1</v>
      </c>
      <c r="F30" s="48">
        <f>G30/$AE$7</f>
        <v>1.9361702127659577</v>
      </c>
      <c r="G30" s="57">
        <v>1.82</v>
      </c>
      <c r="H30" s="49">
        <f t="shared" si="3"/>
        <v>1.9361702127659577</v>
      </c>
      <c r="I30" s="41">
        <f t="shared" si="2"/>
        <v>1.82</v>
      </c>
      <c r="J30" t="s">
        <v>244</v>
      </c>
      <c r="K30" s="63" t="s">
        <v>246</v>
      </c>
      <c r="L30" t="s">
        <v>292</v>
      </c>
      <c r="Q30" s="41"/>
    </row>
    <row r="31" spans="1:25" ht="22.5" customHeight="1" thickBot="1" x14ac:dyDescent="0.3">
      <c r="A31" s="12" t="s">
        <v>180</v>
      </c>
      <c r="C31" s="31" t="s">
        <v>181</v>
      </c>
      <c r="D31" s="12" t="s">
        <v>174</v>
      </c>
      <c r="E31" s="15">
        <v>1</v>
      </c>
      <c r="F31" s="48">
        <f>G31/$AE$7</f>
        <v>5.7234042553191493</v>
      </c>
      <c r="G31" s="57">
        <v>5.38</v>
      </c>
      <c r="H31" s="49">
        <f t="shared" si="3"/>
        <v>5.7234042553191493</v>
      </c>
      <c r="I31" s="41">
        <f t="shared" si="2"/>
        <v>5.38</v>
      </c>
      <c r="J31" t="s">
        <v>244</v>
      </c>
      <c r="K31" s="63" t="s">
        <v>246</v>
      </c>
      <c r="L31" t="s">
        <v>292</v>
      </c>
      <c r="Q31" s="41"/>
      <c r="R31" s="41"/>
    </row>
    <row r="32" spans="1:25" ht="20.25" customHeight="1" thickBot="1" x14ac:dyDescent="0.3">
      <c r="A32" s="12" t="s">
        <v>182</v>
      </c>
      <c r="C32" s="27" t="s">
        <v>183</v>
      </c>
      <c r="D32" s="12" t="s">
        <v>184</v>
      </c>
      <c r="E32" s="15">
        <v>1</v>
      </c>
      <c r="F32" s="48">
        <v>0.18</v>
      </c>
      <c r="G32" s="57">
        <f>F32*$AE$7</f>
        <v>0.16919999999999999</v>
      </c>
      <c r="H32" s="49">
        <f t="shared" si="3"/>
        <v>0.18</v>
      </c>
      <c r="I32" s="41">
        <f t="shared" si="2"/>
        <v>0.16919999999999999</v>
      </c>
      <c r="J32" t="s">
        <v>244</v>
      </c>
      <c r="K32" s="63" t="s">
        <v>246</v>
      </c>
      <c r="L32" t="s">
        <v>292</v>
      </c>
      <c r="N32" s="57"/>
      <c r="Q32" s="41"/>
      <c r="Y32" s="41"/>
    </row>
    <row r="33" spans="1:22" ht="21.75" customHeight="1" thickBot="1" x14ac:dyDescent="0.3">
      <c r="A33" s="12" t="s">
        <v>185</v>
      </c>
      <c r="C33" s="27" t="s">
        <v>217</v>
      </c>
      <c r="D33" s="12" t="s">
        <v>174</v>
      </c>
      <c r="E33" s="15">
        <v>1</v>
      </c>
      <c r="F33" s="48">
        <v>1.77</v>
      </c>
      <c r="G33" s="57">
        <f>F33*$AE$7</f>
        <v>1.6637999999999999</v>
      </c>
      <c r="H33" s="49">
        <f t="shared" si="3"/>
        <v>1.77</v>
      </c>
      <c r="I33" s="41">
        <f t="shared" si="2"/>
        <v>1.6637999999999999</v>
      </c>
      <c r="J33" t="s">
        <v>244</v>
      </c>
      <c r="K33" s="63" t="s">
        <v>246</v>
      </c>
      <c r="L33" t="s">
        <v>292</v>
      </c>
      <c r="N33" s="57"/>
      <c r="Q33" s="41"/>
    </row>
    <row r="34" spans="1:22" ht="30" x14ac:dyDescent="0.25">
      <c r="A34" s="33" t="s">
        <v>195</v>
      </c>
      <c r="C34" s="35" t="s">
        <v>197</v>
      </c>
      <c r="D34" s="29" t="s">
        <v>257</v>
      </c>
      <c r="E34" s="34">
        <v>1</v>
      </c>
      <c r="F34" s="48">
        <v>2.4</v>
      </c>
      <c r="G34" s="57">
        <f>F34*$AE$7</f>
        <v>2.2559999999999998</v>
      </c>
      <c r="H34" s="49">
        <f t="shared" si="3"/>
        <v>2.4</v>
      </c>
      <c r="I34" s="41">
        <f t="shared" si="2"/>
        <v>2.2559999999999998</v>
      </c>
      <c r="J34" t="s">
        <v>277</v>
      </c>
      <c r="K34" s="63" t="s">
        <v>246</v>
      </c>
      <c r="L34" t="s">
        <v>292</v>
      </c>
      <c r="V34" s="41"/>
    </row>
    <row r="35" spans="1:22" x14ac:dyDescent="0.25">
      <c r="A35" s="38" t="s">
        <v>188</v>
      </c>
      <c r="B35" s="36"/>
      <c r="C35" s="36"/>
      <c r="D35" s="36"/>
      <c r="E35" s="36"/>
      <c r="F35" s="54"/>
      <c r="G35" s="60"/>
      <c r="H35" s="45"/>
      <c r="I35" s="45"/>
      <c r="J35" s="36"/>
      <c r="K35" s="69"/>
      <c r="L35" s="36"/>
      <c r="S35" s="41"/>
      <c r="V35" s="41"/>
    </row>
    <row r="36" spans="1:22" x14ac:dyDescent="0.25">
      <c r="A36" s="28" t="s">
        <v>218</v>
      </c>
      <c r="B36" t="s">
        <v>71</v>
      </c>
      <c r="C36" s="29" t="s">
        <v>243</v>
      </c>
      <c r="E36" s="32">
        <v>4</v>
      </c>
      <c r="F36" s="48">
        <f>G36/$AE$7</f>
        <v>0.42553191489361708</v>
      </c>
      <c r="G36" s="57">
        <v>0.4</v>
      </c>
      <c r="H36" s="48">
        <f t="shared" ref="H36:H42" si="5">E36*F36</f>
        <v>1.7021276595744683</v>
      </c>
      <c r="I36" s="41">
        <f t="shared" si="2"/>
        <v>1.6</v>
      </c>
      <c r="J36" t="s">
        <v>267</v>
      </c>
      <c r="K36" s="66" t="s">
        <v>247</v>
      </c>
      <c r="P36" s="41">
        <v>6.7560970526315813</v>
      </c>
      <c r="Q36" s="41" t="s">
        <v>254</v>
      </c>
      <c r="V36" s="41"/>
    </row>
    <row r="37" spans="1:22" x14ac:dyDescent="0.25">
      <c r="A37" s="28" t="s">
        <v>219</v>
      </c>
      <c r="B37" t="s">
        <v>268</v>
      </c>
      <c r="C37" s="106" t="s">
        <v>276</v>
      </c>
      <c r="E37" s="108">
        <v>1</v>
      </c>
      <c r="F37" s="105">
        <f>G37/$AE$7</f>
        <v>1.0638297872340425</v>
      </c>
      <c r="G37" s="104">
        <v>1</v>
      </c>
      <c r="H37" s="105">
        <f t="shared" si="5"/>
        <v>1.0638297872340425</v>
      </c>
      <c r="I37" s="109">
        <f t="shared" si="2"/>
        <v>1</v>
      </c>
      <c r="J37" s="107" t="s">
        <v>267</v>
      </c>
      <c r="K37" s="103" t="s">
        <v>247</v>
      </c>
      <c r="L37" t="s">
        <v>292</v>
      </c>
      <c r="Q37" s="41"/>
    </row>
    <row r="38" spans="1:22" x14ac:dyDescent="0.25">
      <c r="A38" s="28" t="s">
        <v>220</v>
      </c>
      <c r="B38" t="s">
        <v>73</v>
      </c>
      <c r="C38" s="107"/>
      <c r="E38" s="108"/>
      <c r="F38" s="105"/>
      <c r="G38" s="104"/>
      <c r="H38" s="105"/>
      <c r="I38" s="109"/>
      <c r="J38" s="107"/>
      <c r="K38" s="103"/>
      <c r="L38" t="s">
        <v>292</v>
      </c>
      <c r="P38" s="41">
        <v>128.36584400000004</v>
      </c>
      <c r="Q38" t="s">
        <v>255</v>
      </c>
      <c r="S38" s="41"/>
    </row>
    <row r="39" spans="1:22" x14ac:dyDescent="0.25">
      <c r="A39" s="28" t="s">
        <v>221</v>
      </c>
      <c r="B39" t="s">
        <v>74</v>
      </c>
      <c r="C39" s="107"/>
      <c r="E39" s="108"/>
      <c r="F39" s="105"/>
      <c r="G39" s="104"/>
      <c r="H39" s="105"/>
      <c r="I39" s="109"/>
      <c r="J39" s="107"/>
      <c r="K39" s="103"/>
      <c r="L39" t="s">
        <v>292</v>
      </c>
    </row>
    <row r="40" spans="1:22" x14ac:dyDescent="0.25">
      <c r="A40" s="28" t="s">
        <v>222</v>
      </c>
      <c r="B40" t="s">
        <v>75</v>
      </c>
      <c r="C40" s="107"/>
      <c r="E40" s="108"/>
      <c r="F40" s="105"/>
      <c r="G40" s="104"/>
      <c r="H40" s="105"/>
      <c r="I40" s="109"/>
      <c r="J40" s="107"/>
      <c r="K40" s="103"/>
      <c r="L40" t="s">
        <v>292</v>
      </c>
      <c r="Q40" s="41"/>
    </row>
    <row r="41" spans="1:22" x14ac:dyDescent="0.25">
      <c r="A41" s="28" t="s">
        <v>223</v>
      </c>
      <c r="B41" t="s">
        <v>76</v>
      </c>
      <c r="C41" s="107"/>
      <c r="E41" s="108"/>
      <c r="F41" s="105"/>
      <c r="G41" s="104"/>
      <c r="H41" s="105"/>
      <c r="I41" s="109"/>
      <c r="J41" s="107"/>
      <c r="K41" s="103"/>
      <c r="L41" t="s">
        <v>292</v>
      </c>
    </row>
    <row r="42" spans="1:22" x14ac:dyDescent="0.25">
      <c r="A42" s="28" t="s">
        <v>224</v>
      </c>
      <c r="B42" t="s">
        <v>225</v>
      </c>
      <c r="C42" s="29" t="s">
        <v>240</v>
      </c>
      <c r="D42" t="s">
        <v>241</v>
      </c>
      <c r="E42" s="32">
        <v>2</v>
      </c>
      <c r="F42" s="48">
        <f>G42/$AE$7</f>
        <v>0.79787234042553201</v>
      </c>
      <c r="G42" s="57">
        <v>0.75</v>
      </c>
      <c r="H42" s="48">
        <f t="shared" si="5"/>
        <v>1.595744680851064</v>
      </c>
      <c r="I42" s="41">
        <f t="shared" si="2"/>
        <v>1.5</v>
      </c>
      <c r="J42" t="s">
        <v>267</v>
      </c>
      <c r="K42" s="68" t="s">
        <v>248</v>
      </c>
      <c r="L42" t="s">
        <v>292</v>
      </c>
    </row>
    <row r="43" spans="1:22" ht="15.75" customHeight="1" x14ac:dyDescent="0.25">
      <c r="A43" s="39" t="s">
        <v>189</v>
      </c>
      <c r="B43" s="40"/>
      <c r="C43" s="40"/>
      <c r="D43" s="40"/>
      <c r="E43" s="40"/>
      <c r="F43" s="55"/>
      <c r="G43" s="61"/>
      <c r="H43" s="46"/>
      <c r="I43" s="46"/>
      <c r="J43" s="40"/>
      <c r="K43" s="40"/>
      <c r="L43" s="40"/>
    </row>
    <row r="44" spans="1:22" ht="18.75" customHeight="1" x14ac:dyDescent="0.25">
      <c r="A44" s="28" t="s">
        <v>226</v>
      </c>
      <c r="C44" s="29" t="s">
        <v>242</v>
      </c>
      <c r="E44" s="32">
        <v>1</v>
      </c>
      <c r="F44" s="48">
        <f t="shared" ref="F44:F50" si="6">G44/$AE$7</f>
        <v>52.159574468085111</v>
      </c>
      <c r="G44" s="57">
        <v>49.03</v>
      </c>
      <c r="H44" s="48">
        <f t="shared" ref="H44:H50" si="7">E44*F44</f>
        <v>52.159574468085111</v>
      </c>
      <c r="I44" s="41">
        <f t="shared" si="2"/>
        <v>49.03</v>
      </c>
      <c r="J44" t="s">
        <v>264</v>
      </c>
      <c r="L44" t="s">
        <v>292</v>
      </c>
    </row>
    <row r="45" spans="1:22" x14ac:dyDescent="0.25">
      <c r="A45" s="28" t="s">
        <v>227</v>
      </c>
      <c r="C45" s="29" t="s">
        <v>272</v>
      </c>
      <c r="E45" s="32">
        <v>5</v>
      </c>
      <c r="F45" s="48">
        <f t="shared" si="6"/>
        <v>0.22340425531914895</v>
      </c>
      <c r="G45" s="57">
        <v>0.21</v>
      </c>
      <c r="H45" s="48">
        <f t="shared" si="7"/>
        <v>1.1170212765957448</v>
      </c>
      <c r="I45" s="41">
        <f t="shared" si="2"/>
        <v>1.05</v>
      </c>
      <c r="J45" t="s">
        <v>277</v>
      </c>
      <c r="L45" t="s">
        <v>292</v>
      </c>
    </row>
    <row r="46" spans="1:22" x14ac:dyDescent="0.25">
      <c r="A46" s="28" t="s">
        <v>228</v>
      </c>
      <c r="C46" s="29" t="s">
        <v>273</v>
      </c>
      <c r="E46" s="32">
        <v>5</v>
      </c>
      <c r="F46" s="48">
        <f t="shared" si="6"/>
        <v>0.19148936170212766</v>
      </c>
      <c r="G46" s="57">
        <v>0.18</v>
      </c>
      <c r="H46" s="48">
        <f t="shared" si="7"/>
        <v>0.95744680851063824</v>
      </c>
      <c r="I46" s="41">
        <f t="shared" si="2"/>
        <v>0.89999999999999991</v>
      </c>
      <c r="J46" t="s">
        <v>277</v>
      </c>
      <c r="L46" t="s">
        <v>292</v>
      </c>
    </row>
    <row r="47" spans="1:22" x14ac:dyDescent="0.25">
      <c r="A47" s="28" t="s">
        <v>229</v>
      </c>
      <c r="C47" s="29" t="s">
        <v>238</v>
      </c>
      <c r="E47" s="32">
        <v>1</v>
      </c>
      <c r="F47" s="48">
        <f t="shared" si="6"/>
        <v>10.627659574468085</v>
      </c>
      <c r="G47" s="57">
        <v>9.99</v>
      </c>
      <c r="H47" s="48">
        <f t="shared" si="7"/>
        <v>10.627659574468085</v>
      </c>
      <c r="I47" s="41">
        <f t="shared" si="2"/>
        <v>9.99</v>
      </c>
      <c r="J47" t="s">
        <v>277</v>
      </c>
      <c r="L47" t="s">
        <v>292</v>
      </c>
    </row>
    <row r="48" spans="1:22" x14ac:dyDescent="0.25">
      <c r="A48" s="28" t="s">
        <v>230</v>
      </c>
      <c r="C48" s="29" t="s">
        <v>239</v>
      </c>
      <c r="E48">
        <v>2</v>
      </c>
      <c r="F48" s="48">
        <f t="shared" si="6"/>
        <v>0.59574468085106391</v>
      </c>
      <c r="G48" s="57">
        <v>0.56000000000000005</v>
      </c>
      <c r="H48" s="48">
        <f t="shared" si="7"/>
        <v>1.1914893617021278</v>
      </c>
      <c r="I48" s="41">
        <f t="shared" si="2"/>
        <v>1.1200000000000001</v>
      </c>
      <c r="J48" t="s">
        <v>267</v>
      </c>
      <c r="L48" t="s">
        <v>292</v>
      </c>
    </row>
    <row r="49" spans="1:12" x14ac:dyDescent="0.25">
      <c r="A49" s="28" t="s">
        <v>231</v>
      </c>
      <c r="C49" s="35" t="s">
        <v>198</v>
      </c>
      <c r="E49">
        <v>1</v>
      </c>
      <c r="F49" s="48">
        <f t="shared" si="6"/>
        <v>1.2340425531914894</v>
      </c>
      <c r="G49" s="57">
        <v>1.1599999999999999</v>
      </c>
      <c r="H49" s="48">
        <f t="shared" si="7"/>
        <v>1.2340425531914894</v>
      </c>
      <c r="I49" s="41">
        <f t="shared" si="2"/>
        <v>1.1599999999999999</v>
      </c>
      <c r="J49" t="s">
        <v>267</v>
      </c>
      <c r="L49" t="s">
        <v>292</v>
      </c>
    </row>
    <row r="50" spans="1:12" x14ac:dyDescent="0.25">
      <c r="A50" s="28" t="s">
        <v>274</v>
      </c>
      <c r="C50" s="29" t="s">
        <v>275</v>
      </c>
      <c r="E50" s="32">
        <v>2</v>
      </c>
      <c r="F50" s="48">
        <f t="shared" si="6"/>
        <v>1.5851063829787235</v>
      </c>
      <c r="G50" s="57">
        <v>1.49</v>
      </c>
      <c r="H50" s="48">
        <f t="shared" si="7"/>
        <v>3.1702127659574471</v>
      </c>
      <c r="I50" s="41">
        <f t="shared" si="2"/>
        <v>2.98</v>
      </c>
      <c r="J50" t="s">
        <v>277</v>
      </c>
      <c r="L50" t="s">
        <v>292</v>
      </c>
    </row>
    <row r="51" spans="1:12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</row>
    <row r="52" spans="1:12" x14ac:dyDescent="0.25">
      <c r="E52">
        <f>SUM(E3:E49)</f>
        <v>85</v>
      </c>
      <c r="H52" s="48">
        <f>SUM(H3:H50)</f>
        <v>100.05459999999999</v>
      </c>
      <c r="I52" s="41">
        <f>SUM(I3:I50)</f>
        <v>94.051324000000008</v>
      </c>
    </row>
    <row r="54" spans="1:12" x14ac:dyDescent="0.25">
      <c r="A54" s="1"/>
      <c r="C54" s="1"/>
      <c r="D54" s="1"/>
      <c r="E54" s="1"/>
    </row>
    <row r="55" spans="1:12" x14ac:dyDescent="0.25">
      <c r="A55" s="1" t="s">
        <v>263</v>
      </c>
      <c r="C55" s="1"/>
      <c r="D55" s="1"/>
      <c r="E55" s="1"/>
    </row>
    <row r="56" spans="1:12" x14ac:dyDescent="0.25">
      <c r="A56" s="1" t="s">
        <v>265</v>
      </c>
      <c r="C56" s="72" t="s">
        <v>262</v>
      </c>
      <c r="D56" s="1"/>
      <c r="E56" s="1">
        <v>2</v>
      </c>
      <c r="G56">
        <v>1.29</v>
      </c>
      <c r="J56" t="s">
        <v>264</v>
      </c>
    </row>
    <row r="57" spans="1:12" x14ac:dyDescent="0.25">
      <c r="A57" s="1" t="s">
        <v>266</v>
      </c>
      <c r="D57" s="1"/>
      <c r="E57" s="1"/>
    </row>
    <row r="58" spans="1:12" x14ac:dyDescent="0.25">
      <c r="A58" s="1" t="s">
        <v>269</v>
      </c>
      <c r="C58" s="7" t="s">
        <v>270</v>
      </c>
      <c r="D58" s="1"/>
      <c r="E58" s="1">
        <v>10</v>
      </c>
      <c r="G58">
        <v>4.16</v>
      </c>
    </row>
    <row r="59" spans="1:12" x14ac:dyDescent="0.25">
      <c r="A59" s="1"/>
      <c r="C59" s="2"/>
      <c r="D59" s="1"/>
      <c r="E59" s="1"/>
    </row>
    <row r="60" spans="1:12" x14ac:dyDescent="0.25">
      <c r="A60" s="1"/>
      <c r="D60" s="1"/>
      <c r="E60" s="1"/>
    </row>
    <row r="61" spans="1:12" x14ac:dyDescent="0.25">
      <c r="A61" s="1" t="s">
        <v>271</v>
      </c>
    </row>
  </sheetData>
  <mergeCells count="8">
    <mergeCell ref="K37:K41"/>
    <mergeCell ref="G37:G41"/>
    <mergeCell ref="F37:F41"/>
    <mergeCell ref="C37:C41"/>
    <mergeCell ref="E37:E41"/>
    <mergeCell ref="H37:H41"/>
    <mergeCell ref="I37:I41"/>
    <mergeCell ref="J37:J41"/>
  </mergeCells>
  <hyperlinks>
    <hyperlink ref="C34" r:id="rId1" xr:uid="{6AF00EDC-69E7-4B88-A944-F8CEFBA4187A}"/>
    <hyperlink ref="C3" r:id="rId2" xr:uid="{D5B8ED5B-C8F4-49B1-B474-82D88E431403}"/>
    <hyperlink ref="C22" r:id="rId3" xr:uid="{114BEE0D-2B5E-4479-A93F-20A7E5810414}"/>
    <hyperlink ref="C49" r:id="rId4" xr:uid="{E65E1B4A-265D-4B9D-9B10-BB0AA50997FB}"/>
    <hyperlink ref="C4" r:id="rId5" xr:uid="{4BBF654D-6C75-4A3B-95E0-CF189F97058C}"/>
    <hyperlink ref="C7" r:id="rId6" xr:uid="{5F15BE29-2E10-438B-BA58-B7DF980A817E}"/>
    <hyperlink ref="C8" r:id="rId7" xr:uid="{A4EF692A-35BC-4801-8DB1-43E828786C79}"/>
    <hyperlink ref="C9" r:id="rId8" xr:uid="{828946E7-609E-49A1-915C-07CD0FAB77F6}"/>
    <hyperlink ref="C10" r:id="rId9" xr:uid="{6636487A-AA9B-4A7E-9A58-AAE57D0195A3}"/>
    <hyperlink ref="C12" r:id="rId10" xr:uid="{7B327FDD-6506-4B3F-9904-EFE52675DBED}"/>
    <hyperlink ref="C13" r:id="rId11" xr:uid="{0C0D8E80-5B69-4F19-A762-07441B2C8409}"/>
    <hyperlink ref="C15" r:id="rId12" xr:uid="{6FCC1447-6802-49D1-8340-6998C1758D55}"/>
    <hyperlink ref="C16" r:id="rId13" xr:uid="{803DF9D1-1B48-4A34-B287-86DF2CEBF1FB}"/>
    <hyperlink ref="C18" r:id="rId14" xr:uid="{3833A6DE-F813-4C9A-94BD-62F23A2EFC64}"/>
    <hyperlink ref="C19" r:id="rId15" xr:uid="{EDE986CA-6A8D-4B85-BD6A-931766EFC211}"/>
    <hyperlink ref="C23" r:id="rId16" xr:uid="{7858C1EF-56A3-4685-8C61-912852CA9EC5}"/>
    <hyperlink ref="C25" r:id="rId17" xr:uid="{020CC912-77D2-45F2-AA8A-914CD341D702}"/>
    <hyperlink ref="C26" r:id="rId18" xr:uid="{27385089-720E-42EB-9FC9-39C5F975B3D8}"/>
    <hyperlink ref="C27" r:id="rId19" xr:uid="{061E4B26-2741-49BE-99B4-9037F41B67E2}"/>
    <hyperlink ref="C28" r:id="rId20" xr:uid="{566F65E8-8253-47E2-B34D-A5F682DD35FF}"/>
    <hyperlink ref="C24" r:id="rId21" xr:uid="{58E424AB-833B-4B98-9B6E-93F7C45A37CF}"/>
    <hyperlink ref="C29" r:id="rId22" xr:uid="{625A5715-C816-4A6C-ACAE-E854496159D7}"/>
    <hyperlink ref="C30" r:id="rId23" xr:uid="{961C2ADC-8F6C-4F77-BC50-8B5B1F1D6F63}"/>
    <hyperlink ref="C31" r:id="rId24" xr:uid="{4C1AAF5C-BECB-4E47-A906-104F7DA6A85E}"/>
    <hyperlink ref="C32" r:id="rId25" xr:uid="{0B4F7867-A6C0-45B0-AA0D-7505A4426828}"/>
    <hyperlink ref="C33" r:id="rId26" xr:uid="{4BE3DAA2-D7BB-4FCA-A2A6-955D50DA7BBD}"/>
    <hyperlink ref="C47" r:id="rId27" xr:uid="{52708245-6B47-4C09-ABCA-FB9F5584DD74}"/>
    <hyperlink ref="C48" r:id="rId28" xr:uid="{C1B6EEFD-D11F-4D63-B258-A977B3558858}"/>
    <hyperlink ref="C42" r:id="rId29" xr:uid="{278E3338-4751-4A7C-84A8-B9131B70D37C}"/>
    <hyperlink ref="C44" r:id="rId30" xr:uid="{21939C56-9AA9-469D-9551-5439D488B46A}"/>
    <hyperlink ref="C36" r:id="rId31" xr:uid="{B04FFEA3-4018-4845-93D3-E24A1E278C2B}"/>
    <hyperlink ref="D34" r:id="rId32" display="https://www.lcsc.com/product-detail/span-style-background-color-ff0-Led-span-span-style-background-color-ff0-Segment-span-Display_Shenzhen-Zhihao-Elec-FJ3661BH_C68298.html" xr:uid="{5E648631-E01B-4ED4-9519-CCAAFDFF66F9}"/>
    <hyperlink ref="C45" r:id="rId33" xr:uid="{9FFCAB6B-B425-4662-9851-FFC8B94CAE45}"/>
    <hyperlink ref="C46" r:id="rId34" xr:uid="{0F6E49AF-4BAA-49B1-87E6-98CA56E983C2}"/>
    <hyperlink ref="C56" r:id="rId35" xr:uid="{A9AEA7C2-91AB-4B6E-A63D-CE8D39625EB5}"/>
    <hyperlink ref="C58" r:id="rId36" xr:uid="{E633E699-1ADE-4ACF-A106-60857CABBAE4}"/>
    <hyperlink ref="C37" r:id="rId37" xr:uid="{F4A0B343-AD81-4925-8716-65AFC60B59B7}"/>
    <hyperlink ref="C50" r:id="rId38" xr:uid="{3E7BB3FB-1219-453D-9E66-DB7DAC2872F2}"/>
  </hyperlinks>
  <pageMargins left="0.7" right="0.7" top="0.75" bottom="0.75" header="0.3" footer="0.3"/>
  <pageSetup orientation="portrait" horizontalDpi="300" verticalDpi="300" r:id="rId3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A533-6849-4619-AAE0-326B7A495CAD}">
  <dimension ref="A1:G44"/>
  <sheetViews>
    <sheetView topLeftCell="A9" workbookViewId="0">
      <selection sqref="A1:D44"/>
    </sheetView>
  </sheetViews>
  <sheetFormatPr defaultRowHeight="15" x14ac:dyDescent="0.25"/>
  <cols>
    <col min="1" max="1" width="20.7109375" customWidth="1"/>
    <col min="2" max="2" width="44" customWidth="1"/>
    <col min="3" max="3" width="18.5703125" customWidth="1"/>
    <col min="7" max="7" width="90.5703125" customWidth="1"/>
  </cols>
  <sheetData>
    <row r="1" spans="1:6" ht="15.75" thickBot="1" x14ac:dyDescent="0.3">
      <c r="A1" s="11" t="s">
        <v>116</v>
      </c>
      <c r="B1" s="11" t="s">
        <v>117</v>
      </c>
      <c r="C1" s="11" t="s">
        <v>118</v>
      </c>
      <c r="D1" s="12"/>
    </row>
    <row r="2" spans="1:6" ht="15.75" thickBot="1" x14ac:dyDescent="0.3">
      <c r="A2" s="13" t="s">
        <v>119</v>
      </c>
      <c r="B2" s="13"/>
      <c r="C2" s="13"/>
      <c r="D2" s="13"/>
    </row>
    <row r="3" spans="1:6" ht="21" customHeight="1" thickBot="1" x14ac:dyDescent="0.3">
      <c r="A3" s="12" t="s">
        <v>120</v>
      </c>
      <c r="B3" s="14" t="s">
        <v>121</v>
      </c>
      <c r="C3" s="15">
        <v>805</v>
      </c>
      <c r="D3" s="15">
        <v>3</v>
      </c>
    </row>
    <row r="4" spans="1:6" ht="19.5" customHeight="1" thickBot="1" x14ac:dyDescent="0.3">
      <c r="A4" s="12" t="s">
        <v>122</v>
      </c>
      <c r="B4" s="16" t="s">
        <v>123</v>
      </c>
      <c r="C4" s="15">
        <v>805</v>
      </c>
      <c r="D4" s="15">
        <v>1</v>
      </c>
    </row>
    <row r="5" spans="1:6" ht="20.25" customHeight="1" thickBot="1" x14ac:dyDescent="0.3">
      <c r="A5" s="12" t="s">
        <v>124</v>
      </c>
      <c r="B5" s="16" t="s">
        <v>125</v>
      </c>
      <c r="C5" s="15">
        <v>805</v>
      </c>
      <c r="D5" s="15">
        <v>1</v>
      </c>
    </row>
    <row r="6" spans="1:6" ht="18.75" customHeight="1" thickBot="1" x14ac:dyDescent="0.3">
      <c r="A6" s="12" t="s">
        <v>126</v>
      </c>
      <c r="B6" s="14" t="s">
        <v>127</v>
      </c>
      <c r="C6" s="15">
        <v>805</v>
      </c>
      <c r="D6" s="15">
        <v>4</v>
      </c>
    </row>
    <row r="7" spans="1:6" ht="21.75" customHeight="1" thickBot="1" x14ac:dyDescent="0.3">
      <c r="A7" s="12" t="s">
        <v>128</v>
      </c>
      <c r="B7" s="16" t="s">
        <v>129</v>
      </c>
      <c r="C7" s="15">
        <v>805</v>
      </c>
      <c r="D7" s="15">
        <v>6</v>
      </c>
    </row>
    <row r="8" spans="1:6" ht="23.25" customHeight="1" thickBot="1" x14ac:dyDescent="0.3">
      <c r="A8" s="12" t="s">
        <v>130</v>
      </c>
      <c r="B8" s="16" t="s">
        <v>131</v>
      </c>
      <c r="C8" s="15">
        <v>805</v>
      </c>
      <c r="D8" s="15">
        <v>3</v>
      </c>
    </row>
    <row r="9" spans="1:6" ht="22.5" customHeight="1" thickBot="1" x14ac:dyDescent="0.3">
      <c r="A9" s="12" t="s">
        <v>132</v>
      </c>
      <c r="B9" s="16" t="s">
        <v>133</v>
      </c>
      <c r="C9" s="15">
        <v>805</v>
      </c>
      <c r="D9" s="15">
        <v>1</v>
      </c>
    </row>
    <row r="10" spans="1:6" ht="27.75" customHeight="1" thickBot="1" x14ac:dyDescent="0.3">
      <c r="A10" s="12" t="s">
        <v>134</v>
      </c>
      <c r="B10" s="14" t="s">
        <v>135</v>
      </c>
      <c r="C10" s="15">
        <v>805</v>
      </c>
      <c r="D10" s="15">
        <v>6</v>
      </c>
    </row>
    <row r="11" spans="1:6" ht="15.75" thickBot="1" x14ac:dyDescent="0.3">
      <c r="A11" s="17" t="s">
        <v>136</v>
      </c>
      <c r="B11" s="17"/>
      <c r="C11" s="17"/>
      <c r="D11" s="17"/>
    </row>
    <row r="12" spans="1:6" ht="29.25" customHeight="1" thickBot="1" x14ac:dyDescent="0.3">
      <c r="A12" s="12" t="s">
        <v>5</v>
      </c>
      <c r="B12" s="18" t="s">
        <v>137</v>
      </c>
      <c r="C12" s="19" t="s">
        <v>138</v>
      </c>
      <c r="D12" s="15">
        <v>1</v>
      </c>
      <c r="F12" t="s">
        <v>187</v>
      </c>
    </row>
    <row r="13" spans="1:6" ht="15.75" thickBot="1" x14ac:dyDescent="0.3">
      <c r="A13" s="12" t="s">
        <v>6</v>
      </c>
      <c r="B13" s="20" t="s">
        <v>139</v>
      </c>
      <c r="C13" s="15">
        <v>2545</v>
      </c>
      <c r="D13" s="15">
        <v>1</v>
      </c>
      <c r="F13" t="s">
        <v>187</v>
      </c>
    </row>
    <row r="14" spans="1:6" ht="15.75" thickBot="1" x14ac:dyDescent="0.3">
      <c r="A14" s="21" t="s">
        <v>140</v>
      </c>
      <c r="B14" s="21"/>
      <c r="C14" s="21"/>
      <c r="D14" s="21"/>
    </row>
    <row r="15" spans="1:6" ht="24" customHeight="1" thickBot="1" x14ac:dyDescent="0.3">
      <c r="A15" s="12" t="s">
        <v>141</v>
      </c>
      <c r="B15" s="16" t="s">
        <v>142</v>
      </c>
      <c r="C15" s="12" t="s">
        <v>143</v>
      </c>
      <c r="D15" s="15">
        <v>1</v>
      </c>
      <c r="F15" t="s">
        <v>187</v>
      </c>
    </row>
    <row r="16" spans="1:6" ht="20.25" customHeight="1" thickBot="1" x14ac:dyDescent="0.3">
      <c r="A16" s="12" t="s">
        <v>144</v>
      </c>
      <c r="B16" s="16" t="s">
        <v>145</v>
      </c>
      <c r="C16" s="15">
        <v>805</v>
      </c>
      <c r="D16" s="15">
        <v>3</v>
      </c>
      <c r="F16" t="s">
        <v>187</v>
      </c>
    </row>
    <row r="17" spans="1:7" ht="15.75" thickBot="1" x14ac:dyDescent="0.3">
      <c r="A17" s="12" t="s">
        <v>146</v>
      </c>
      <c r="B17" s="12"/>
      <c r="C17" s="15">
        <v>805</v>
      </c>
      <c r="D17" s="15">
        <v>6</v>
      </c>
    </row>
    <row r="18" spans="1:7" ht="19.5" customHeight="1" thickBot="1" x14ac:dyDescent="0.3">
      <c r="A18" s="12" t="s">
        <v>147</v>
      </c>
      <c r="B18" s="16" t="s">
        <v>148</v>
      </c>
      <c r="C18" s="12" t="s">
        <v>149</v>
      </c>
      <c r="D18" s="15">
        <v>2</v>
      </c>
      <c r="F18" t="s">
        <v>187</v>
      </c>
    </row>
    <row r="19" spans="1:7" ht="17.25" customHeight="1" thickBot="1" x14ac:dyDescent="0.3">
      <c r="A19" s="12" t="s">
        <v>150</v>
      </c>
      <c r="B19" s="16" t="s">
        <v>151</v>
      </c>
      <c r="C19" s="15">
        <v>805</v>
      </c>
      <c r="D19" s="15">
        <v>7</v>
      </c>
      <c r="F19" t="s">
        <v>187</v>
      </c>
    </row>
    <row r="20" spans="1:7" ht="15.75" thickBot="1" x14ac:dyDescent="0.3">
      <c r="A20" s="22" t="s">
        <v>152</v>
      </c>
      <c r="B20" s="22"/>
      <c r="C20" s="22"/>
      <c r="D20" s="22"/>
    </row>
    <row r="21" spans="1:7" ht="15.75" thickBot="1" x14ac:dyDescent="0.3">
      <c r="A21" s="12" t="s">
        <v>153</v>
      </c>
      <c r="B21" s="14" t="s">
        <v>154</v>
      </c>
      <c r="C21" s="12" t="s">
        <v>155</v>
      </c>
      <c r="D21" s="15">
        <v>1</v>
      </c>
    </row>
    <row r="22" spans="1:7" ht="15.75" thickBot="1" x14ac:dyDescent="0.3">
      <c r="A22" s="12" t="s">
        <v>156</v>
      </c>
      <c r="B22" s="14" t="s">
        <v>157</v>
      </c>
      <c r="C22" s="19" t="s">
        <v>155</v>
      </c>
      <c r="D22" s="15">
        <v>1</v>
      </c>
      <c r="F22" t="s">
        <v>187</v>
      </c>
    </row>
    <row r="23" spans="1:7" ht="15.75" thickBot="1" x14ac:dyDescent="0.3">
      <c r="A23" s="12" t="s">
        <v>158</v>
      </c>
      <c r="B23" s="14" t="s">
        <v>159</v>
      </c>
      <c r="C23" s="23" t="s">
        <v>155</v>
      </c>
      <c r="D23" s="15">
        <v>1</v>
      </c>
      <c r="F23" t="s">
        <v>187</v>
      </c>
    </row>
    <row r="24" spans="1:7" ht="23.25" customHeight="1" thickBot="1" x14ac:dyDescent="0.3">
      <c r="A24" s="12" t="s">
        <v>160</v>
      </c>
      <c r="B24" s="24" t="s">
        <v>161</v>
      </c>
      <c r="C24" s="19" t="s">
        <v>162</v>
      </c>
      <c r="D24" s="15">
        <v>2</v>
      </c>
      <c r="F24" t="s">
        <v>187</v>
      </c>
    </row>
    <row r="25" spans="1:7" ht="17.25" customHeight="1" thickBot="1" x14ac:dyDescent="0.3">
      <c r="A25" s="12" t="s">
        <v>163</v>
      </c>
      <c r="B25" s="18" t="s">
        <v>164</v>
      </c>
      <c r="C25" s="12" t="s">
        <v>165</v>
      </c>
      <c r="D25" s="15">
        <v>3</v>
      </c>
      <c r="F25" t="s">
        <v>187</v>
      </c>
    </row>
    <row r="26" spans="1:7" ht="21" customHeight="1" thickBot="1" x14ac:dyDescent="0.3">
      <c r="A26" s="12" t="s">
        <v>166</v>
      </c>
      <c r="B26" s="14" t="s">
        <v>167</v>
      </c>
      <c r="C26" s="12" t="s">
        <v>168</v>
      </c>
      <c r="D26" s="15">
        <v>1</v>
      </c>
      <c r="F26" t="s">
        <v>187</v>
      </c>
      <c r="G26" s="29" t="s">
        <v>196</v>
      </c>
    </row>
    <row r="27" spans="1:7" ht="20.25" customHeight="1" thickBot="1" x14ac:dyDescent="0.3">
      <c r="A27" s="12" t="s">
        <v>169</v>
      </c>
      <c r="B27" s="18" t="s">
        <v>170</v>
      </c>
      <c r="C27" s="12" t="s">
        <v>171</v>
      </c>
      <c r="D27" s="15">
        <v>1</v>
      </c>
      <c r="F27" t="s">
        <v>187</v>
      </c>
    </row>
    <row r="28" spans="1:7" ht="17.25" customHeight="1" thickBot="1" x14ac:dyDescent="0.3">
      <c r="A28" s="12" t="s">
        <v>172</v>
      </c>
      <c r="B28" s="25" t="s">
        <v>173</v>
      </c>
      <c r="C28" s="12" t="s">
        <v>174</v>
      </c>
      <c r="D28" s="15">
        <v>1</v>
      </c>
      <c r="F28" t="s">
        <v>187</v>
      </c>
    </row>
    <row r="29" spans="1:7" ht="16.5" customHeight="1" thickBot="1" x14ac:dyDescent="0.3">
      <c r="A29" s="12" t="s">
        <v>175</v>
      </c>
      <c r="B29" s="14" t="s">
        <v>175</v>
      </c>
      <c r="C29" s="12" t="s">
        <v>176</v>
      </c>
      <c r="D29" s="15">
        <v>1</v>
      </c>
      <c r="F29" t="s">
        <v>187</v>
      </c>
    </row>
    <row r="30" spans="1:7" ht="19.5" customHeight="1" thickBot="1" x14ac:dyDescent="0.3">
      <c r="A30" s="12" t="s">
        <v>177</v>
      </c>
      <c r="B30" s="27" t="s">
        <v>178</v>
      </c>
      <c r="C30" s="19" t="s">
        <v>179</v>
      </c>
      <c r="D30" s="15">
        <v>1</v>
      </c>
      <c r="F30" t="s">
        <v>187</v>
      </c>
    </row>
    <row r="31" spans="1:7" ht="27.75" customHeight="1" thickBot="1" x14ac:dyDescent="0.3">
      <c r="A31" s="12" t="s">
        <v>180</v>
      </c>
      <c r="B31" s="25" t="s">
        <v>181</v>
      </c>
      <c r="C31" s="12" t="s">
        <v>174</v>
      </c>
      <c r="D31" s="15">
        <v>1</v>
      </c>
      <c r="F31" t="s">
        <v>187</v>
      </c>
    </row>
    <row r="32" spans="1:7" ht="18" customHeight="1" thickBot="1" x14ac:dyDescent="0.3">
      <c r="A32" s="12" t="s">
        <v>182</v>
      </c>
      <c r="B32" s="26" t="s">
        <v>183</v>
      </c>
      <c r="C32" s="12" t="s">
        <v>184</v>
      </c>
      <c r="D32" s="15">
        <v>1</v>
      </c>
      <c r="F32" t="s">
        <v>187</v>
      </c>
    </row>
    <row r="33" spans="1:6" ht="15" customHeight="1" thickBot="1" x14ac:dyDescent="0.3">
      <c r="A33" s="12" t="s">
        <v>185</v>
      </c>
      <c r="B33" s="26" t="s">
        <v>186</v>
      </c>
      <c r="C33" s="12" t="s">
        <v>174</v>
      </c>
      <c r="D33" s="15">
        <v>1</v>
      </c>
      <c r="F33" t="s">
        <v>187</v>
      </c>
    </row>
    <row r="35" spans="1:6" x14ac:dyDescent="0.25">
      <c r="A35" s="28" t="s">
        <v>188</v>
      </c>
    </row>
    <row r="38" spans="1:6" x14ac:dyDescent="0.25">
      <c r="A38" s="1" t="s">
        <v>189</v>
      </c>
      <c r="B38" s="1"/>
      <c r="C38" s="1"/>
      <c r="D38" s="1"/>
    </row>
    <row r="39" spans="1:6" x14ac:dyDescent="0.25">
      <c r="A39" s="1" t="s">
        <v>190</v>
      </c>
      <c r="B39" s="1"/>
      <c r="C39" s="1"/>
      <c r="D39" s="1"/>
    </row>
    <row r="40" spans="1:6" x14ac:dyDescent="0.25">
      <c r="A40" s="1" t="s">
        <v>191</v>
      </c>
      <c r="B40" s="1"/>
      <c r="C40" s="1"/>
      <c r="D40" s="1"/>
    </row>
    <row r="41" spans="1:6" x14ac:dyDescent="0.25">
      <c r="A41" s="1" t="s">
        <v>192</v>
      </c>
      <c r="B41" s="1"/>
      <c r="C41" s="1"/>
      <c r="D41" s="1"/>
    </row>
    <row r="42" spans="1:6" x14ac:dyDescent="0.25">
      <c r="A42" s="1" t="s">
        <v>193</v>
      </c>
      <c r="B42" s="1"/>
      <c r="C42" s="1"/>
      <c r="D42" s="1"/>
    </row>
    <row r="43" spans="1:6" ht="45" x14ac:dyDescent="0.25">
      <c r="A43" s="1" t="s">
        <v>194</v>
      </c>
      <c r="B43" s="2" t="s">
        <v>198</v>
      </c>
      <c r="C43" s="1"/>
      <c r="D43" s="1">
        <v>1</v>
      </c>
      <c r="F43" t="s">
        <v>187</v>
      </c>
    </row>
    <row r="44" spans="1:6" ht="45" x14ac:dyDescent="0.25">
      <c r="A44" s="1" t="s">
        <v>195</v>
      </c>
      <c r="B44" s="30" t="s">
        <v>197</v>
      </c>
      <c r="C44" s="1"/>
      <c r="D44" s="1">
        <v>1</v>
      </c>
    </row>
  </sheetData>
  <hyperlinks>
    <hyperlink ref="B30" r:id="rId1" xr:uid="{341BB77C-0539-4999-BA9D-D935DD9413E7}"/>
    <hyperlink ref="G26" r:id="rId2" xr:uid="{83047C65-B107-4E54-BE44-19A635874773}"/>
    <hyperlink ref="B44" r:id="rId3" xr:uid="{980D0C1A-A45B-4B09-A9F4-6EFF007929AC}"/>
  </hyperlinks>
  <pageMargins left="0.7" right="0.7" top="0.75" bottom="0.75" header="0.3" footer="0.3"/>
  <pageSetup orientation="portrait" horizontalDpi="300" verticalDpi="3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92C0-86D4-40A0-B6BE-37E6A89A7294}">
  <dimension ref="A1:F58"/>
  <sheetViews>
    <sheetView tabSelected="1" topLeftCell="A25" workbookViewId="0">
      <selection activeCell="I17" sqref="I17"/>
    </sheetView>
  </sheetViews>
  <sheetFormatPr defaultRowHeight="15" x14ac:dyDescent="0.25"/>
  <cols>
    <col min="1" max="1" width="18.42578125" customWidth="1"/>
    <col min="2" max="2" width="9.140625" customWidth="1"/>
    <col min="3" max="3" width="11.140625" customWidth="1"/>
    <col min="4" max="4" width="11.7109375" customWidth="1"/>
    <col min="5" max="5" width="16.7109375" customWidth="1"/>
    <col min="6" max="6" width="13.140625" customWidth="1"/>
  </cols>
  <sheetData>
    <row r="1" spans="1:6" x14ac:dyDescent="0.25">
      <c r="A1" s="73" t="s">
        <v>116</v>
      </c>
      <c r="B1" s="73" t="s">
        <v>281</v>
      </c>
      <c r="C1" s="73" t="s">
        <v>285</v>
      </c>
      <c r="D1" s="73" t="s">
        <v>286</v>
      </c>
      <c r="E1" s="73" t="s">
        <v>282</v>
      </c>
      <c r="F1" s="73" t="s">
        <v>283</v>
      </c>
    </row>
    <row r="2" spans="1:6" x14ac:dyDescent="0.25">
      <c r="A2" s="74" t="s">
        <v>119</v>
      </c>
      <c r="B2" s="75"/>
      <c r="C2" s="75"/>
      <c r="D2" s="75"/>
      <c r="E2" s="75"/>
      <c r="F2" s="75"/>
    </row>
    <row r="3" spans="1:6" x14ac:dyDescent="0.25">
      <c r="A3" s="76" t="s">
        <v>120</v>
      </c>
      <c r="B3" s="77">
        <v>3</v>
      </c>
      <c r="C3" s="78">
        <v>9.3999999999999997E-4</v>
      </c>
      <c r="D3" s="79">
        <f>C3*B3</f>
        <v>2.82E-3</v>
      </c>
      <c r="E3" s="73" t="s">
        <v>249</v>
      </c>
      <c r="F3" s="80">
        <v>45021</v>
      </c>
    </row>
    <row r="4" spans="1:6" x14ac:dyDescent="0.25">
      <c r="A4" s="76" t="s">
        <v>122</v>
      </c>
      <c r="B4" s="77">
        <v>1</v>
      </c>
      <c r="C4" s="78">
        <v>1.41E-3</v>
      </c>
      <c r="D4" s="79">
        <f t="shared" ref="D4:D51" si="0">C4*B4</f>
        <v>1.41E-3</v>
      </c>
      <c r="E4" s="73" t="s">
        <v>249</v>
      </c>
      <c r="F4" s="80">
        <v>45021</v>
      </c>
    </row>
    <row r="5" spans="1:6" x14ac:dyDescent="0.25">
      <c r="A5" s="76" t="s">
        <v>124</v>
      </c>
      <c r="B5" s="77">
        <v>1</v>
      </c>
      <c r="C5" s="78">
        <v>9.3999999999999997E-4</v>
      </c>
      <c r="D5" s="79">
        <f t="shared" si="0"/>
        <v>9.3999999999999997E-4</v>
      </c>
      <c r="E5" s="73" t="s">
        <v>249</v>
      </c>
      <c r="F5" s="80">
        <v>45021</v>
      </c>
    </row>
    <row r="6" spans="1:6" x14ac:dyDescent="0.25">
      <c r="A6" s="76" t="s">
        <v>126</v>
      </c>
      <c r="B6" s="77">
        <v>4</v>
      </c>
      <c r="C6" s="78">
        <v>9.3999999999999997E-4</v>
      </c>
      <c r="D6" s="79">
        <f t="shared" si="0"/>
        <v>3.7599999999999999E-3</v>
      </c>
      <c r="E6" s="73" t="s">
        <v>249</v>
      </c>
      <c r="F6" s="80">
        <v>45021</v>
      </c>
    </row>
    <row r="7" spans="1:6" x14ac:dyDescent="0.25">
      <c r="A7" s="76" t="s">
        <v>128</v>
      </c>
      <c r="B7" s="77">
        <v>6</v>
      </c>
      <c r="C7" s="78">
        <v>9.3999999999999997E-4</v>
      </c>
      <c r="D7" s="79">
        <f t="shared" si="0"/>
        <v>5.64E-3</v>
      </c>
      <c r="E7" s="73" t="s">
        <v>249</v>
      </c>
      <c r="F7" s="80">
        <v>45021</v>
      </c>
    </row>
    <row r="8" spans="1:6" x14ac:dyDescent="0.25">
      <c r="A8" s="76" t="s">
        <v>130</v>
      </c>
      <c r="B8" s="77">
        <v>3</v>
      </c>
      <c r="C8" s="78">
        <v>1.6919999999999999E-3</v>
      </c>
      <c r="D8" s="79">
        <f t="shared" si="0"/>
        <v>5.0759999999999998E-3</v>
      </c>
      <c r="E8" s="73" t="s">
        <v>249</v>
      </c>
      <c r="F8" s="80">
        <v>45021</v>
      </c>
    </row>
    <row r="9" spans="1:6" x14ac:dyDescent="0.25">
      <c r="A9" s="76" t="s">
        <v>132</v>
      </c>
      <c r="B9" s="77">
        <v>1</v>
      </c>
      <c r="C9" s="78">
        <v>1.3159999999999999E-3</v>
      </c>
      <c r="D9" s="79">
        <f t="shared" si="0"/>
        <v>1.3159999999999999E-3</v>
      </c>
      <c r="E9" s="73" t="s">
        <v>249</v>
      </c>
      <c r="F9" s="80">
        <v>45021</v>
      </c>
    </row>
    <row r="10" spans="1:6" x14ac:dyDescent="0.25">
      <c r="A10" s="76" t="s">
        <v>134</v>
      </c>
      <c r="B10" s="77">
        <v>6</v>
      </c>
      <c r="C10" s="78">
        <v>1.41E-3</v>
      </c>
      <c r="D10" s="79">
        <f t="shared" si="0"/>
        <v>8.4600000000000005E-3</v>
      </c>
      <c r="E10" s="73" t="s">
        <v>249</v>
      </c>
      <c r="F10" s="80">
        <v>45021</v>
      </c>
    </row>
    <row r="11" spans="1:6" x14ac:dyDescent="0.25">
      <c r="A11" s="81" t="s">
        <v>136</v>
      </c>
      <c r="B11" s="82"/>
      <c r="C11" s="83"/>
      <c r="D11" s="83"/>
      <c r="E11" s="83"/>
      <c r="F11" s="83"/>
    </row>
    <row r="12" spans="1:6" x14ac:dyDescent="0.25">
      <c r="A12" s="76" t="s">
        <v>200</v>
      </c>
      <c r="B12" s="77">
        <v>1</v>
      </c>
      <c r="C12" s="78">
        <v>0.15040000000000001</v>
      </c>
      <c r="D12" s="79">
        <f t="shared" si="0"/>
        <v>0.15040000000000001</v>
      </c>
      <c r="E12" s="73" t="s">
        <v>249</v>
      </c>
      <c r="F12" s="80">
        <v>45021</v>
      </c>
    </row>
    <row r="13" spans="1:6" ht="26.25" x14ac:dyDescent="0.25">
      <c r="A13" s="76" t="s">
        <v>201</v>
      </c>
      <c r="B13" s="77">
        <v>1</v>
      </c>
      <c r="C13" s="78">
        <v>2.4</v>
      </c>
      <c r="D13" s="79">
        <f t="shared" si="0"/>
        <v>2.4</v>
      </c>
      <c r="E13" s="73" t="s">
        <v>249</v>
      </c>
      <c r="F13" s="80">
        <v>45021</v>
      </c>
    </row>
    <row r="14" spans="1:6" x14ac:dyDescent="0.25">
      <c r="A14" s="84" t="s">
        <v>140</v>
      </c>
      <c r="B14" s="85"/>
      <c r="C14" s="86"/>
      <c r="D14" s="86"/>
      <c r="E14" s="86"/>
      <c r="F14" s="86"/>
    </row>
    <row r="15" spans="1:6" x14ac:dyDescent="0.25">
      <c r="A15" s="76" t="s">
        <v>141</v>
      </c>
      <c r="B15" s="77">
        <v>1</v>
      </c>
      <c r="C15" s="78">
        <v>0.95879999999999999</v>
      </c>
      <c r="D15" s="79">
        <f t="shared" si="0"/>
        <v>0.95879999999999999</v>
      </c>
      <c r="E15" s="73" t="s">
        <v>249</v>
      </c>
      <c r="F15" s="80">
        <v>45021</v>
      </c>
    </row>
    <row r="16" spans="1:6" x14ac:dyDescent="0.25">
      <c r="A16" s="76" t="s">
        <v>144</v>
      </c>
      <c r="B16" s="77">
        <v>3</v>
      </c>
      <c r="C16" s="78">
        <v>1.8800000000000001E-2</v>
      </c>
      <c r="D16" s="79">
        <f t="shared" si="0"/>
        <v>5.6400000000000006E-2</v>
      </c>
      <c r="E16" s="73" t="s">
        <v>249</v>
      </c>
      <c r="F16" s="80">
        <v>45021</v>
      </c>
    </row>
    <row r="17" spans="1:6" x14ac:dyDescent="0.25">
      <c r="A17" s="76" t="s">
        <v>146</v>
      </c>
      <c r="B17" s="77">
        <v>6</v>
      </c>
      <c r="C17" s="78"/>
      <c r="D17" s="79">
        <f t="shared" si="0"/>
        <v>0</v>
      </c>
      <c r="E17" s="73" t="s">
        <v>249</v>
      </c>
      <c r="F17" s="80">
        <v>45021</v>
      </c>
    </row>
    <row r="18" spans="1:6" x14ac:dyDescent="0.25">
      <c r="A18" s="76" t="s">
        <v>147</v>
      </c>
      <c r="B18" s="77">
        <v>2</v>
      </c>
      <c r="C18" s="78">
        <v>0.16919999999999999</v>
      </c>
      <c r="D18" s="79">
        <f t="shared" si="0"/>
        <v>0.33839999999999998</v>
      </c>
      <c r="E18" s="73" t="s">
        <v>249</v>
      </c>
      <c r="F18" s="80">
        <v>45021</v>
      </c>
    </row>
    <row r="19" spans="1:6" x14ac:dyDescent="0.25">
      <c r="A19" s="76" t="s">
        <v>150</v>
      </c>
      <c r="B19" s="77">
        <v>7</v>
      </c>
      <c r="C19" s="78">
        <v>3.1019999999999997E-3</v>
      </c>
      <c r="D19" s="79">
        <f t="shared" si="0"/>
        <v>2.1713999999999997E-2</v>
      </c>
      <c r="E19" s="73" t="s">
        <v>249</v>
      </c>
      <c r="F19" s="80">
        <v>45021</v>
      </c>
    </row>
    <row r="20" spans="1:6" x14ac:dyDescent="0.25">
      <c r="A20" s="87" t="s">
        <v>152</v>
      </c>
      <c r="B20" s="88"/>
      <c r="C20" s="89"/>
      <c r="D20" s="89"/>
      <c r="E20" s="89"/>
      <c r="F20" s="89"/>
    </row>
    <row r="21" spans="1:6" x14ac:dyDescent="0.25">
      <c r="A21" s="76" t="s">
        <v>153</v>
      </c>
      <c r="B21" s="77">
        <v>1</v>
      </c>
      <c r="C21" s="78">
        <v>0.01</v>
      </c>
      <c r="D21" s="79">
        <f t="shared" si="0"/>
        <v>0.01</v>
      </c>
      <c r="E21" s="73" t="s">
        <v>249</v>
      </c>
      <c r="F21" s="80">
        <v>45021</v>
      </c>
    </row>
    <row r="22" spans="1:6" x14ac:dyDescent="0.25">
      <c r="A22" s="76" t="s">
        <v>156</v>
      </c>
      <c r="B22" s="77">
        <v>1</v>
      </c>
      <c r="C22" s="78">
        <v>9.4000000000000004E-3</v>
      </c>
      <c r="D22" s="79">
        <f t="shared" si="0"/>
        <v>9.4000000000000004E-3</v>
      </c>
      <c r="E22" s="73" t="s">
        <v>249</v>
      </c>
      <c r="F22" s="80">
        <v>45021</v>
      </c>
    </row>
    <row r="23" spans="1:6" x14ac:dyDescent="0.25">
      <c r="A23" s="76" t="s">
        <v>158</v>
      </c>
      <c r="B23" s="77">
        <v>1</v>
      </c>
      <c r="C23" s="78">
        <v>6.0159999999999996E-3</v>
      </c>
      <c r="D23" s="79">
        <f t="shared" si="0"/>
        <v>6.0159999999999996E-3</v>
      </c>
      <c r="E23" s="73" t="s">
        <v>249</v>
      </c>
      <c r="F23" s="80">
        <v>45021</v>
      </c>
    </row>
    <row r="24" spans="1:6" x14ac:dyDescent="0.25">
      <c r="A24" s="76" t="s">
        <v>160</v>
      </c>
      <c r="B24" s="77">
        <v>2</v>
      </c>
      <c r="C24" s="78">
        <v>0.29139999999999999</v>
      </c>
      <c r="D24" s="79">
        <f t="shared" si="0"/>
        <v>0.58279999999999998</v>
      </c>
      <c r="E24" s="73" t="s">
        <v>249</v>
      </c>
      <c r="F24" s="80">
        <v>45021</v>
      </c>
    </row>
    <row r="25" spans="1:6" x14ac:dyDescent="0.25">
      <c r="A25" s="76" t="s">
        <v>163</v>
      </c>
      <c r="B25" s="77">
        <v>3</v>
      </c>
      <c r="C25" s="78">
        <v>1.3724E-2</v>
      </c>
      <c r="D25" s="79">
        <f t="shared" si="0"/>
        <v>4.1172E-2</v>
      </c>
      <c r="E25" s="73" t="s">
        <v>249</v>
      </c>
      <c r="F25" s="80">
        <v>45021</v>
      </c>
    </row>
    <row r="26" spans="1:6" x14ac:dyDescent="0.25">
      <c r="A26" s="76" t="s">
        <v>166</v>
      </c>
      <c r="B26" s="77">
        <v>1</v>
      </c>
      <c r="C26" s="78">
        <v>0.32899999999999996</v>
      </c>
      <c r="D26" s="79">
        <f t="shared" si="0"/>
        <v>0.32899999999999996</v>
      </c>
      <c r="E26" s="73" t="s">
        <v>249</v>
      </c>
      <c r="F26" s="80">
        <v>45021</v>
      </c>
    </row>
    <row r="27" spans="1:6" x14ac:dyDescent="0.25">
      <c r="A27" s="76" t="s">
        <v>169</v>
      </c>
      <c r="B27" s="77">
        <v>1</v>
      </c>
      <c r="C27" s="78">
        <v>1.8800000000000001E-2</v>
      </c>
      <c r="D27" s="79">
        <f t="shared" si="0"/>
        <v>1.8800000000000001E-2</v>
      </c>
      <c r="E27" s="73" t="s">
        <v>249</v>
      </c>
      <c r="F27" s="80">
        <v>45021</v>
      </c>
    </row>
    <row r="28" spans="1:6" x14ac:dyDescent="0.25">
      <c r="A28" s="76" t="s">
        <v>172</v>
      </c>
      <c r="B28" s="77">
        <v>1</v>
      </c>
      <c r="C28" s="78">
        <v>7.05</v>
      </c>
      <c r="D28" s="79">
        <f t="shared" si="0"/>
        <v>7.05</v>
      </c>
      <c r="E28" s="73" t="s">
        <v>250</v>
      </c>
      <c r="F28" s="80">
        <v>45021</v>
      </c>
    </row>
    <row r="29" spans="1:6" x14ac:dyDescent="0.25">
      <c r="A29" s="76" t="s">
        <v>175</v>
      </c>
      <c r="B29" s="77">
        <v>1</v>
      </c>
      <c r="C29" s="78">
        <v>0.44</v>
      </c>
      <c r="D29" s="79">
        <f t="shared" si="0"/>
        <v>0.44</v>
      </c>
      <c r="E29" s="73" t="s">
        <v>250</v>
      </c>
      <c r="F29" s="80">
        <v>45021</v>
      </c>
    </row>
    <row r="30" spans="1:6" x14ac:dyDescent="0.25">
      <c r="A30" s="76" t="s">
        <v>177</v>
      </c>
      <c r="B30" s="77">
        <v>1</v>
      </c>
      <c r="C30" s="78">
        <v>1.82</v>
      </c>
      <c r="D30" s="79">
        <f t="shared" si="0"/>
        <v>1.82</v>
      </c>
      <c r="E30" s="73" t="s">
        <v>250</v>
      </c>
      <c r="F30" s="80">
        <v>45021</v>
      </c>
    </row>
    <row r="31" spans="1:6" x14ac:dyDescent="0.25">
      <c r="A31" s="76" t="s">
        <v>180</v>
      </c>
      <c r="B31" s="77">
        <v>1</v>
      </c>
      <c r="C31" s="78">
        <v>5.38</v>
      </c>
      <c r="D31" s="79">
        <f t="shared" si="0"/>
        <v>5.38</v>
      </c>
      <c r="E31" s="73" t="s">
        <v>250</v>
      </c>
      <c r="F31" s="80">
        <v>45021</v>
      </c>
    </row>
    <row r="32" spans="1:6" x14ac:dyDescent="0.25">
      <c r="A32" s="76" t="s">
        <v>182</v>
      </c>
      <c r="B32" s="77">
        <v>1</v>
      </c>
      <c r="C32" s="78">
        <v>0.16919999999999999</v>
      </c>
      <c r="D32" s="79">
        <f t="shared" si="0"/>
        <v>0.16919999999999999</v>
      </c>
      <c r="E32" s="73" t="s">
        <v>249</v>
      </c>
      <c r="F32" s="80">
        <v>45021</v>
      </c>
    </row>
    <row r="33" spans="1:6" x14ac:dyDescent="0.25">
      <c r="A33" s="76" t="s">
        <v>185</v>
      </c>
      <c r="B33" s="77">
        <v>1</v>
      </c>
      <c r="C33" s="78">
        <v>1.6637999999999999</v>
      </c>
      <c r="D33" s="79">
        <f t="shared" si="0"/>
        <v>1.6637999999999999</v>
      </c>
      <c r="E33" s="73" t="s">
        <v>249</v>
      </c>
      <c r="F33" s="80">
        <v>45021</v>
      </c>
    </row>
    <row r="34" spans="1:6" x14ac:dyDescent="0.25">
      <c r="A34" s="76" t="s">
        <v>195</v>
      </c>
      <c r="B34" s="77">
        <v>1</v>
      </c>
      <c r="C34" s="78">
        <v>2.2559999999999998</v>
      </c>
      <c r="D34" s="79">
        <f t="shared" si="0"/>
        <v>2.2559999999999998</v>
      </c>
      <c r="E34" s="73" t="s">
        <v>249</v>
      </c>
      <c r="F34" s="80">
        <v>45022</v>
      </c>
    </row>
    <row r="35" spans="1:6" x14ac:dyDescent="0.25">
      <c r="A35" s="90" t="s">
        <v>188</v>
      </c>
      <c r="B35" s="91"/>
      <c r="C35" s="92"/>
      <c r="D35" s="92"/>
      <c r="E35" s="92"/>
      <c r="F35" s="92"/>
    </row>
    <row r="36" spans="1:6" ht="18" customHeight="1" x14ac:dyDescent="0.25">
      <c r="A36" s="76" t="s">
        <v>218</v>
      </c>
      <c r="B36" s="77">
        <v>4</v>
      </c>
      <c r="C36" s="78">
        <v>0.4</v>
      </c>
      <c r="D36" s="79">
        <f t="shared" si="0"/>
        <v>1.6</v>
      </c>
      <c r="E36" s="73" t="s">
        <v>251</v>
      </c>
      <c r="F36" s="80">
        <v>45010</v>
      </c>
    </row>
    <row r="37" spans="1:6" x14ac:dyDescent="0.25">
      <c r="A37" s="76" t="s">
        <v>284</v>
      </c>
      <c r="B37" s="93">
        <v>1</v>
      </c>
      <c r="C37" s="94">
        <v>1</v>
      </c>
      <c r="D37" s="79">
        <f t="shared" si="0"/>
        <v>1</v>
      </c>
      <c r="E37" s="73" t="s">
        <v>287</v>
      </c>
      <c r="F37" s="80">
        <v>45020</v>
      </c>
    </row>
    <row r="38" spans="1:6" x14ac:dyDescent="0.25">
      <c r="A38" s="76" t="s">
        <v>224</v>
      </c>
      <c r="B38" s="77">
        <v>2</v>
      </c>
      <c r="C38" s="78">
        <v>0.75</v>
      </c>
      <c r="D38" s="79">
        <f t="shared" si="0"/>
        <v>1.5</v>
      </c>
      <c r="E38" s="73" t="s">
        <v>251</v>
      </c>
      <c r="F38" s="80">
        <v>45010</v>
      </c>
    </row>
    <row r="39" spans="1:6" x14ac:dyDescent="0.25">
      <c r="A39" s="95" t="s">
        <v>189</v>
      </c>
      <c r="B39" s="96"/>
      <c r="C39" s="97"/>
      <c r="D39" s="97"/>
      <c r="E39" s="97"/>
      <c r="F39" s="97"/>
    </row>
    <row r="40" spans="1:6" x14ac:dyDescent="0.25">
      <c r="A40" s="76" t="s">
        <v>226</v>
      </c>
      <c r="B40" s="77">
        <v>1</v>
      </c>
      <c r="C40" s="78">
        <v>49.03</v>
      </c>
      <c r="D40" s="79">
        <f t="shared" si="0"/>
        <v>49.03</v>
      </c>
      <c r="E40" s="73" t="s">
        <v>252</v>
      </c>
      <c r="F40" s="73"/>
    </row>
    <row r="41" spans="1:6" x14ac:dyDescent="0.25">
      <c r="A41" s="76" t="s">
        <v>227</v>
      </c>
      <c r="B41" s="77">
        <v>5</v>
      </c>
      <c r="C41" s="78">
        <v>0.21</v>
      </c>
      <c r="D41" s="79">
        <f t="shared" si="0"/>
        <v>1.05</v>
      </c>
      <c r="E41" s="73" t="s">
        <v>253</v>
      </c>
      <c r="F41" s="80">
        <v>45021</v>
      </c>
    </row>
    <row r="42" spans="1:6" x14ac:dyDescent="0.25">
      <c r="A42" s="76" t="s">
        <v>228</v>
      </c>
      <c r="B42" s="77">
        <v>5</v>
      </c>
      <c r="C42" s="78">
        <v>0.18</v>
      </c>
      <c r="D42" s="79">
        <f t="shared" si="0"/>
        <v>0.89999999999999991</v>
      </c>
      <c r="E42" s="73" t="s">
        <v>253</v>
      </c>
      <c r="F42" s="80">
        <v>45021</v>
      </c>
    </row>
    <row r="43" spans="1:6" x14ac:dyDescent="0.25">
      <c r="A43" s="76" t="s">
        <v>229</v>
      </c>
      <c r="B43" s="77">
        <v>1</v>
      </c>
      <c r="C43" s="78">
        <v>9.99</v>
      </c>
      <c r="D43" s="79">
        <f t="shared" si="0"/>
        <v>9.99</v>
      </c>
      <c r="E43" s="73" t="s">
        <v>253</v>
      </c>
      <c r="F43" s="80">
        <v>45021</v>
      </c>
    </row>
    <row r="44" spans="1:6" ht="26.25" x14ac:dyDescent="0.25">
      <c r="A44" s="76" t="s">
        <v>230</v>
      </c>
      <c r="B44" s="73">
        <v>2</v>
      </c>
      <c r="C44" s="78">
        <v>0.56000000000000005</v>
      </c>
      <c r="D44" s="79">
        <f t="shared" si="0"/>
        <v>1.1200000000000001</v>
      </c>
      <c r="E44" s="73" t="s">
        <v>251</v>
      </c>
      <c r="F44" s="80">
        <v>45010</v>
      </c>
    </row>
    <row r="45" spans="1:6" x14ac:dyDescent="0.25">
      <c r="A45" s="76" t="s">
        <v>231</v>
      </c>
      <c r="B45" s="73">
        <v>1</v>
      </c>
      <c r="C45" s="78">
        <v>1.1599999999999999</v>
      </c>
      <c r="D45" s="79">
        <f t="shared" si="0"/>
        <v>1.1599999999999999</v>
      </c>
      <c r="E45" s="73" t="s">
        <v>251</v>
      </c>
      <c r="F45" s="80">
        <v>45010</v>
      </c>
    </row>
    <row r="46" spans="1:6" x14ac:dyDescent="0.25">
      <c r="A46" s="76" t="s">
        <v>274</v>
      </c>
      <c r="B46" s="77">
        <v>2</v>
      </c>
      <c r="C46" s="78">
        <v>1.49</v>
      </c>
      <c r="D46" s="79">
        <f t="shared" si="0"/>
        <v>2.98</v>
      </c>
      <c r="E46" s="73" t="s">
        <v>253</v>
      </c>
      <c r="F46" s="80">
        <v>45021</v>
      </c>
    </row>
    <row r="47" spans="1:6" x14ac:dyDescent="0.25">
      <c r="A47" s="98" t="s">
        <v>278</v>
      </c>
      <c r="B47" s="99"/>
      <c r="C47" s="99"/>
      <c r="D47" s="99"/>
      <c r="E47" s="99"/>
      <c r="F47" s="99"/>
    </row>
    <row r="48" spans="1:6" x14ac:dyDescent="0.25">
      <c r="A48" s="100" t="s">
        <v>265</v>
      </c>
      <c r="B48" s="73">
        <v>1</v>
      </c>
      <c r="C48" s="78">
        <v>5</v>
      </c>
      <c r="D48" s="79">
        <f t="shared" si="0"/>
        <v>5</v>
      </c>
      <c r="E48" s="73" t="s">
        <v>251</v>
      </c>
      <c r="F48" s="80">
        <v>45010</v>
      </c>
    </row>
    <row r="49" spans="1:6" x14ac:dyDescent="0.25">
      <c r="A49" s="100" t="s">
        <v>266</v>
      </c>
      <c r="B49" s="73">
        <v>1</v>
      </c>
      <c r="C49" s="78">
        <v>30</v>
      </c>
      <c r="D49" s="79">
        <f t="shared" si="0"/>
        <v>30</v>
      </c>
      <c r="E49" s="73" t="s">
        <v>251</v>
      </c>
      <c r="F49" s="80">
        <v>45010</v>
      </c>
    </row>
    <row r="50" spans="1:6" x14ac:dyDescent="0.25">
      <c r="A50" s="100" t="s">
        <v>279</v>
      </c>
      <c r="B50" s="101">
        <v>1</v>
      </c>
      <c r="C50" s="78">
        <v>4</v>
      </c>
      <c r="D50" s="79">
        <f t="shared" si="0"/>
        <v>4</v>
      </c>
      <c r="E50" s="73" t="s">
        <v>251</v>
      </c>
      <c r="F50" s="80">
        <v>45010</v>
      </c>
    </row>
    <row r="51" spans="1:6" x14ac:dyDescent="0.25">
      <c r="A51" s="100" t="s">
        <v>280</v>
      </c>
      <c r="B51" s="73">
        <v>0.3</v>
      </c>
      <c r="C51" s="78">
        <v>25</v>
      </c>
      <c r="D51" s="79">
        <f t="shared" si="0"/>
        <v>7.5</v>
      </c>
      <c r="E51" s="73" t="s">
        <v>288</v>
      </c>
      <c r="F51" s="80">
        <v>44846</v>
      </c>
    </row>
    <row r="55" spans="1:6" x14ac:dyDescent="0.25">
      <c r="D55" s="41">
        <f>SUM(D3:D51)</f>
        <v>140.56132400000001</v>
      </c>
    </row>
    <row r="56" spans="1:6" x14ac:dyDescent="0.25">
      <c r="B56" s="1"/>
    </row>
    <row r="57" spans="1:6" x14ac:dyDescent="0.25">
      <c r="B57" s="1"/>
    </row>
    <row r="58" spans="1:6" x14ac:dyDescent="0.25">
      <c r="B58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037E-8C38-45D3-A02A-1DAB32D96C80}">
  <dimension ref="A1:B3"/>
  <sheetViews>
    <sheetView workbookViewId="0">
      <selection activeCell="D3" sqref="D3"/>
    </sheetView>
  </sheetViews>
  <sheetFormatPr defaultRowHeight="15" x14ac:dyDescent="0.25"/>
  <cols>
    <col min="1" max="1" width="127.85546875" customWidth="1"/>
  </cols>
  <sheetData>
    <row r="1" spans="1:2" x14ac:dyDescent="0.25">
      <c r="A1" s="29" t="s">
        <v>289</v>
      </c>
      <c r="B1" s="102">
        <v>1.48</v>
      </c>
    </row>
    <row r="2" spans="1:2" x14ac:dyDescent="0.25">
      <c r="A2" s="29" t="s">
        <v>290</v>
      </c>
      <c r="B2" s="102">
        <v>5.51</v>
      </c>
    </row>
    <row r="3" spans="1:2" x14ac:dyDescent="0.25">
      <c r="A3" s="29" t="s">
        <v>291</v>
      </c>
      <c r="B3" s="102">
        <v>1.1299999999999999</v>
      </c>
    </row>
  </sheetData>
  <hyperlinks>
    <hyperlink ref="A2" r:id="rId1" xr:uid="{8C081ED5-5A29-4F14-BC82-D67532D6BBA1}"/>
    <hyperlink ref="A1" r:id="rId2" xr:uid="{FEC7093B-4AB8-43CB-A919-2381DAAD4B15}"/>
    <hyperlink ref="A3" r:id="rId3" xr:uid="{1487BA86-249A-46F7-8ADD-30E6F3B5B0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Kenis</dc:creator>
  <cp:lastModifiedBy>Patrick Kenis</cp:lastModifiedBy>
  <dcterms:created xsi:type="dcterms:W3CDTF">2023-03-05T14:07:42Z</dcterms:created>
  <dcterms:modified xsi:type="dcterms:W3CDTF">2023-04-23T17:04:38Z</dcterms:modified>
</cp:coreProperties>
</file>