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08 Linked In\02 DWSim\00 Plan Personal\30 Adiabatic Flame Temperature Calculation\"/>
    </mc:Choice>
  </mc:AlternateContent>
  <xr:revisionPtr revIDLastSave="0" documentId="13_ncr:1_{7D9C3C70-B169-4624-9742-2A40BF0B3A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bustion Cal" sheetId="1" r:id="rId1"/>
    <sheet name="References" sheetId="2" r:id="rId2"/>
  </sheets>
  <definedNames>
    <definedName name="solver_adj" localSheetId="0" hidden="1">'Combustion Cal'!$B$23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'Combustion Cal'!$B$23</definedName>
    <definedName name="solver_lhs2" localSheetId="0" hidden="1">'Combustion Cal'!$B$65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'Combustion Cal'!$C$65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'Combustion Cal'!$B$65</definedName>
    <definedName name="solver_rhs2" localSheetId="0" hidden="1">'Combustion Cal'!$B$23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56" i="1"/>
  <c r="D57" i="1" s="1"/>
  <c r="B49" i="1"/>
  <c r="D52" i="1" s="1"/>
  <c r="B42" i="1"/>
  <c r="D44" i="1" s="1"/>
  <c r="D37" i="1"/>
  <c r="D38" i="1"/>
  <c r="D39" i="1"/>
  <c r="D36" i="1"/>
  <c r="D6" i="1"/>
  <c r="D7" i="1"/>
  <c r="D8" i="1"/>
  <c r="D5" i="1"/>
  <c r="D43" i="1" l="1"/>
  <c r="D60" i="1"/>
  <c r="D45" i="1"/>
  <c r="D40" i="1"/>
  <c r="D51" i="1"/>
  <c r="D46" i="1"/>
  <c r="D47" i="1" s="1"/>
  <c r="D50" i="1"/>
  <c r="D59" i="1"/>
  <c r="D9" i="1"/>
  <c r="D53" i="1"/>
  <c r="D58" i="1"/>
  <c r="D61" i="1" l="1"/>
  <c r="D54" i="1"/>
  <c r="B64" i="1" s="1"/>
  <c r="B65" i="1" s="1"/>
  <c r="C65" i="1" s="1"/>
</calcChain>
</file>

<file path=xl/sharedStrings.xml><?xml version="1.0" encoding="utf-8"?>
<sst xmlns="http://schemas.openxmlformats.org/spreadsheetml/2006/main" count="598" uniqueCount="330">
  <si>
    <t>The reaction is CH4 + 2O2 → CO2 + 2H2O(g) for which</t>
  </si>
  <si>
    <t xml:space="preserve"> Δ H 298</t>
  </si>
  <si>
    <t xml:space="preserve"> CH4</t>
  </si>
  <si>
    <t>O2</t>
  </si>
  <si>
    <t xml:space="preserve"> CO2</t>
  </si>
  <si>
    <t>H2O</t>
  </si>
  <si>
    <t>Elements</t>
  </si>
  <si>
    <t xml:space="preserve"> Δ H 298 (J/mol)</t>
  </si>
  <si>
    <t xml:space="preserve"> Δ H 298 x Stoichiometry Coeff (J/mol)</t>
  </si>
  <si>
    <t>Stoichiometry Coeff (mol)</t>
  </si>
  <si>
    <t>Total</t>
  </si>
  <si>
    <t>R</t>
  </si>
  <si>
    <t>Constants</t>
  </si>
  <si>
    <t>kJ/kmol K</t>
  </si>
  <si>
    <t>Inputs</t>
  </si>
  <si>
    <t>K</t>
  </si>
  <si>
    <t>Values</t>
  </si>
  <si>
    <t>Units</t>
  </si>
  <si>
    <t>bar</t>
  </si>
  <si>
    <t>mol</t>
  </si>
  <si>
    <t>N2</t>
  </si>
  <si>
    <t>Products</t>
  </si>
  <si>
    <t>CO2</t>
  </si>
  <si>
    <t>Calculations</t>
  </si>
  <si>
    <t xml:space="preserve"> Δ H P ° =  ⟨ C P ° ⟩ H (T − 298.15)</t>
  </si>
  <si>
    <t xml:space="preserve"> ⟨ C P ° ⟩ H ≡  ∑ i   n i  ⟨ C Pi °  ⟩ H</t>
  </si>
  <si>
    <t xml:space="preserve"> ⟨ C P ° ⟩ H =  ∑ i   n i  ⟨ C Pi °  ⟩ H = R [ ∑ i   n i  A i +   ∑ i  n i  B i  _ 2   (T −  T 0 ) +    ∑ i  n i  D i  _ T  T 0   ]</t>
  </si>
  <si>
    <t>A</t>
  </si>
  <si>
    <t>B</t>
  </si>
  <si>
    <t>D</t>
  </si>
  <si>
    <t xml:space="preserve">C </t>
  </si>
  <si>
    <t>τ</t>
  </si>
  <si>
    <t>⟨ C P ° ⟩ H</t>
  </si>
  <si>
    <t>What is the maximum temperature that can be reached by the combustion of methane with 20% excess air? Both the methane and the air enter the burner at 25°C.</t>
  </si>
  <si>
    <t>Temp init</t>
  </si>
  <si>
    <t>Pressure init</t>
  </si>
  <si>
    <t>Pressure final</t>
  </si>
  <si>
    <t>Temp final</t>
  </si>
  <si>
    <t>Methane</t>
  </si>
  <si>
    <t>CH4</t>
  </si>
  <si>
    <t>−2.164</t>
  </si>
  <si>
    <t>. . . . . .</t>
  </si>
  <si>
    <t>Ethane</t>
  </si>
  <si>
    <t>C2H6</t>
  </si>
  <si>
    <t>−5.561</t>
  </si>
  <si>
    <t>Propane</t>
  </si>
  <si>
    <t>C3H8</t>
  </si>
  <si>
    <t>−8.824</t>
  </si>
  <si>
    <t>n-Butane</t>
  </si>
  <si>
    <t>C4H10</t>
  </si>
  <si>
    <t>−11.402</t>
  </si>
  <si>
    <t>iso-Butane</t>
  </si>
  <si>
    <t>−11.945</t>
  </si>
  <si>
    <t>n-Pentane</t>
  </si>
  <si>
    <t>C5H12</t>
  </si>
  <si>
    <t>−14.111</t>
  </si>
  <si>
    <t>n-Hexane</t>
  </si>
  <si>
    <t>C6H14</t>
  </si>
  <si>
    <t>−16.791</t>
  </si>
  <si>
    <t>n-Heptane</t>
  </si>
  <si>
    <t>C7H16</t>
  </si>
  <si>
    <t>−19.486</t>
  </si>
  <si>
    <t>n-Octane</t>
  </si>
  <si>
    <t>C8H18</t>
  </si>
  <si>
    <t>−22.208</t>
  </si>
  <si>
    <t>Tmax</t>
  </si>
  <si>
    <t>10−5 D</t>
  </si>
  <si>
    <t>Chemical species</t>
  </si>
  <si>
    <t>Ethylene</t>
  </si>
  <si>
    <t>C2H4</t>
  </si>
  <si>
    <t>−4.392</t>
  </si>
  <si>
    <t>Propylene</t>
  </si>
  <si>
    <t>C3H6</t>
  </si>
  <si>
    <t>−6.915</t>
  </si>
  <si>
    <t>1-Butene</t>
  </si>
  <si>
    <t>C4H8</t>
  </si>
  <si>
    <t>−9.873</t>
  </si>
  <si>
    <t>1-Pentene</t>
  </si>
  <si>
    <t>C5H10</t>
  </si>
  <si>
    <t>−12.447</t>
  </si>
  <si>
    <t>1-Hexene</t>
  </si>
  <si>
    <t>C6H12</t>
  </si>
  <si>
    <t>−15.157</t>
  </si>
  <si>
    <t>1-Heptene</t>
  </si>
  <si>
    <t>C7H14</t>
  </si>
  <si>
    <t>−17.847</t>
  </si>
  <si>
    <t>1-Octene</t>
  </si>
  <si>
    <t>C8H16</t>
  </si>
  <si>
    <t>−20.521</t>
  </si>
  <si>
    <t>Acetaldehyde</t>
  </si>
  <si>
    <t>C2H4O</t>
  </si>
  <si>
    <t>−6.158</t>
  </si>
  <si>
    <t>Acetylene</t>
  </si>
  <si>
    <t>C2H2</t>
  </si>
  <si>
    <t>−1.299</t>
  </si>
  <si>
    <t>Benzene</t>
  </si>
  <si>
    <t>C6H6</t>
  </si>
  <si>
    <t>−0.206</t>
  </si>
  <si>
    <t>−13.301</t>
  </si>
  <si>
    <t>1,3-Butadiene</t>
  </si>
  <si>
    <t>C4H6</t>
  </si>
  <si>
    <t>−8.882</t>
  </si>
  <si>
    <t>Cyclohexane</t>
  </si>
  <si>
    <t>−3.876</t>
  </si>
  <si>
    <t>−20.928</t>
  </si>
  <si>
    <t>Ethanol</t>
  </si>
  <si>
    <t>C2H6O</t>
  </si>
  <si>
    <t>−6.002</t>
  </si>
  <si>
    <t>Ethylbenzene</t>
  </si>
  <si>
    <t>C8H10</t>
  </si>
  <si>
    <t>−18.476</t>
  </si>
  <si>
    <t>−0.385</t>
  </si>
  <si>
    <t>−9.296</t>
  </si>
  <si>
    <t>Formaldehyde</t>
  </si>
  <si>
    <t>CH2O</t>
  </si>
  <si>
    <t>−1.877</t>
  </si>
  <si>
    <t>Methanol</t>
  </si>
  <si>
    <t>CH4O</t>
  </si>
  <si>
    <t>−3.450</t>
  </si>
  <si>
    <t>Styrene</t>
  </si>
  <si>
    <t>C8H8</t>
  </si>
  <si>
    <t>−16.662</t>
  </si>
  <si>
    <t>Toluene</t>
  </si>
  <si>
    <t>C7H8</t>
  </si>
  <si>
    <t>−15.716</t>
  </si>
  <si>
    <t>Air</t>
  </si>
  <si>
    <t>−0.016</t>
  </si>
  <si>
    <t>Ammonia</t>
  </si>
  <si>
    <t>NH3</t>
  </si>
  <si>
    <t>−0.186</t>
  </si>
  <si>
    <t>Bromine</t>
  </si>
  <si>
    <t>Br2</t>
  </si>
  <si>
    <t>−0.154</t>
  </si>
  <si>
    <t>CO</t>
  </si>
  <si>
    <t>−0.031</t>
  </si>
  <si>
    <t>−1.157</t>
  </si>
  <si>
    <t>CS2</t>
  </si>
  <si>
    <t>−0.906</t>
  </si>
  <si>
    <t>Chlorine</t>
  </si>
  <si>
    <t>Cl2</t>
  </si>
  <si>
    <t>−0.344</t>
  </si>
  <si>
    <t>Hydrogen</t>
  </si>
  <si>
    <t>H2</t>
  </si>
  <si>
    <t>H2S</t>
  </si>
  <si>
    <t>−0.232</t>
  </si>
  <si>
    <t>HCl</t>
  </si>
  <si>
    <t>HCN</t>
  </si>
  <si>
    <t>−0.725</t>
  </si>
  <si>
    <t>Nitrogen</t>
  </si>
  <si>
    <t>N2O</t>
  </si>
  <si>
    <t>−0.928</t>
  </si>
  <si>
    <t>NO</t>
  </si>
  <si>
    <t>NO2</t>
  </si>
  <si>
    <t>−0.792</t>
  </si>
  <si>
    <t>N2O4</t>
  </si>
  <si>
    <t>−2.787</t>
  </si>
  <si>
    <t>Oxygen</t>
  </si>
  <si>
    <t>−0.227</t>
  </si>
  <si>
    <t>SO2</t>
  </si>
  <si>
    <t>−1.015</t>
  </si>
  <si>
    <t>SO3</t>
  </si>
  <si>
    <t>−2.028</t>
  </si>
  <si>
    <t>Water</t>
  </si>
  <si>
    <t>Heat Capacities of Gases in the Ideal-Gas State</t>
  </si>
  <si>
    <t>Constant in equation Cp/R =  A + BT + C T 2 + D T −2  for T (K) from 298 K to Tmax</t>
  </si>
  <si>
    <t xml:space="preserve">C  P 298
   ∕ R </t>
  </si>
  <si>
    <t>103 B</t>
  </si>
  <si>
    <t>106 C</t>
  </si>
  <si>
    <t>Ethylene oxide</t>
  </si>
  <si>
    <t>Carbon monoxide</t>
  </si>
  <si>
    <t>Carbon dioxide</t>
  </si>
  <si>
    <t>Carbon disulfide</t>
  </si>
  <si>
    <t>Hydrogen sulfide</t>
  </si>
  <si>
    <t>Hydrogen chloride</t>
  </si>
  <si>
    <t>Hydrogen cyanide</t>
  </si>
  <si>
    <t>Nitrous oxide</t>
  </si>
  <si>
    <t>Nitric oxide</t>
  </si>
  <si>
    <t>Nitrogen dioxide</t>
  </si>
  <si>
    <t>Dinitrogen tetroxide</t>
  </si>
  <si>
    <t>Sulfur dioxide</t>
  </si>
  <si>
    <t>Sulfur trioxide</t>
  </si>
  <si>
    <t>(g)</t>
  </si>
  <si>
    <t>−74,520</t>
  </si>
  <si>
    <t>−50,460</t>
  </si>
  <si>
    <t>−83,820</t>
  </si>
  <si>
    <t>−31,855</t>
  </si>
  <si>
    <t>−104,680</t>
  </si>
  <si>
    <t>−24,290</t>
  </si>
  <si>
    <t>−125,790</t>
  </si>
  <si>
    <t>−16,570</t>
  </si>
  <si>
    <t>−146,760</t>
  </si>
  <si>
    <t>−8,650</t>
  </si>
  <si>
    <t>−166,920</t>
  </si>
  <si>
    <t>−187,780</t>
  </si>
  <si>
    <t>−208,750</t>
  </si>
  <si>
    <t>State  
(Note 2)</t>
  </si>
  <si>
    <t>−540</t>
  </si>
  <si>
    <t>−21,280</t>
  </si>
  <si>
    <t>−41,950</t>
  </si>
  <si>
    <t>−62,760</t>
  </si>
  <si>
    <t>−166,190</t>
  </si>
  <si>
    <t>−128,860</t>
  </si>
  <si>
    <t>C2H4O2</t>
  </si>
  <si>
    <t>(l)</t>
  </si>
  <si>
    <t>−484,500</t>
  </si>
  <si>
    <t>−389,900</t>
  </si>
  <si>
    <t>−123,140</t>
  </si>
  <si>
    <t>−156,230</t>
  </si>
  <si>
    <t>1,2-Ethanediol</t>
  </si>
  <si>
    <t>C2H6O2</t>
  </si>
  <si>
    <t>−454,800</t>
  </si>
  <si>
    <t>−323,080</t>
  </si>
  <si>
    <t>−235,100</t>
  </si>
  <si>
    <t>−168,490</t>
  </si>
  <si>
    <t>−277,690</t>
  </si>
  <si>
    <t>−174,780</t>
  </si>
  <si>
    <t>−52,630</t>
  </si>
  <si>
    <t>−13,010</t>
  </si>
  <si>
    <t>−108,570</t>
  </si>
  <si>
    <t>−102,530</t>
  </si>
  <si>
    <t>−200,660</t>
  </si>
  <si>
    <t>−161,960</t>
  </si>
  <si>
    <t>−238,660</t>
  </si>
  <si>
    <t>−166,270</t>
  </si>
  <si>
    <t>Methylcyclohexane</t>
  </si>
  <si>
    <t>−154,770</t>
  </si>
  <si>
    <t>−190,160</t>
  </si>
  <si>
    <t>Acetic acid</t>
  </si>
  <si>
    <t>−46,110</t>
  </si>
  <si>
    <t>−16,400</t>
  </si>
  <si>
    <t>(aq)</t>
  </si>
  <si>
    <t>−26,500</t>
  </si>
  <si>
    <t>CaC2</t>
  </si>
  <si>
    <t>(s)</t>
  </si>
  <si>
    <t>−59,800</t>
  </si>
  <si>
    <t>−64,900</t>
  </si>
  <si>
    <t>CaCO3</t>
  </si>
  <si>
    <t>−1,206,920</t>
  </si>
  <si>
    <t>−1,128,790</t>
  </si>
  <si>
    <t>CaCl2</t>
  </si>
  <si>
    <t>−795,800</t>
  </si>
  <si>
    <t>−748,100</t>
  </si>
  <si>
    <t>−8,101,900</t>
  </si>
  <si>
    <t>CaCl2·6H2O</t>
  </si>
  <si>
    <t>−2,607,900</t>
  </si>
  <si>
    <t>Ca(OH)2</t>
  </si>
  <si>
    <t>−986,090</t>
  </si>
  <si>
    <t>−898,490</t>
  </si>
  <si>
    <t>−868,070</t>
  </si>
  <si>
    <t>CaO</t>
  </si>
  <si>
    <t>−635,090</t>
  </si>
  <si>
    <t>−604,030</t>
  </si>
  <si>
    <t>−393,509</t>
  </si>
  <si>
    <t>−394,359</t>
  </si>
  <si>
    <t>−110,525</t>
  </si>
  <si>
    <t>−137,169</t>
  </si>
  <si>
    <t>−92,307</t>
  </si>
  <si>
    <t>−95,299</t>
  </si>
  <si>
    <t>−20,630</t>
  </si>
  <si>
    <t>−33,560</t>
  </si>
  <si>
    <t>FeO</t>
  </si>
  <si>
    <t>−272,000</t>
  </si>
  <si>
    <t>Fe2O3</t>
  </si>
  <si>
    <t>−824,200</t>
  </si>
  <si>
    <t>−742,200</t>
  </si>
  <si>
    <t>Fe3O4</t>
  </si>
  <si>
    <t>−1,118,400</t>
  </si>
  <si>
    <t>−1,015,400</t>
  </si>
  <si>
    <t>FeS2</t>
  </si>
  <si>
    <t>−178,200</t>
  </si>
  <si>
    <t>−166,900</t>
  </si>
  <si>
    <t>LiCl</t>
  </si>
  <si>
    <t>−408,610</t>
  </si>
  <si>
    <t>LiCl·H2O</t>
  </si>
  <si>
    <t>−712,580</t>
  </si>
  <si>
    <t>LiCl·2H2O</t>
  </si>
  <si>
    <t>−1,012,650</t>
  </si>
  <si>
    <t>LiCl·3H2O</t>
  </si>
  <si>
    <t>−1,311,300</t>
  </si>
  <si>
    <t>HNO3</t>
  </si>
  <si>
    <t>−174,100</t>
  </si>
  <si>
    <t>−80,710</t>
  </si>
  <si>
    <t>−111,250</t>
  </si>
  <si>
    <t>Calcium carbide</t>
  </si>
  <si>
    <t>Calcium carbonate</t>
  </si>
  <si>
    <t>Calcium chloride</t>
  </si>
  <si>
    <t>Calcium hydroxide</t>
  </si>
  <si>
    <t>Calcium oxide</t>
  </si>
  <si>
    <t>Hydrochloric acid</t>
  </si>
  <si>
    <t>Iron oxide</t>
  </si>
  <si>
    <t>Lithium chloride</t>
  </si>
  <si>
    <t>Nitric acid</t>
  </si>
  <si>
    <t>Nitrogen oxides</t>
  </si>
  <si>
    <t>Iron oxide (hematite)</t>
  </si>
  <si>
    <t>Iron oxide (magnetite)</t>
  </si>
  <si>
    <t>Iron sulfide (pyrite)</t>
  </si>
  <si>
    <t>Na2CO3</t>
  </si>
  <si>
    <t>−1,130,680</t>
  </si>
  <si>
    <t>−1,044,440</t>
  </si>
  <si>
    <t>Na2CO3·10H2O</t>
  </si>
  <si>
    <t>−4,081,320</t>
  </si>
  <si>
    <t>NaCl</t>
  </si>
  <si>
    <t>−411,153</t>
  </si>
  <si>
    <t>−384,138</t>
  </si>
  <si>
    <t>−393,133</t>
  </si>
  <si>
    <t>NaOH</t>
  </si>
  <si>
    <t>−425,609</t>
  </si>
  <si>
    <t>−379,494</t>
  </si>
  <si>
    <t>−419,150</t>
  </si>
  <si>
    <t>−296,830</t>
  </si>
  <si>
    <t>−300,194</t>
  </si>
  <si>
    <t>−395,720</t>
  </si>
  <si>
    <t>−371,060</t>
  </si>
  <si>
    <t>−441,040</t>
  </si>
  <si>
    <t>H2SO4</t>
  </si>
  <si>
    <t>−813,989</t>
  </si>
  <si>
    <t>−690,003</t>
  </si>
  <si>
    <t>−744,530</t>
  </si>
  <si>
    <t>−241,818</t>
  </si>
  <si>
    <t>−228,572</t>
  </si>
  <si>
    <t>−285,830</t>
  </si>
  <si>
    <t>−237,129</t>
  </si>
  <si>
    <t>Sodium carbonate</t>
  </si>
  <si>
    <t>Sodium chloride</t>
  </si>
  <si>
    <t>Sodium hydroxide</t>
  </si>
  <si>
    <t>Sulfuric acid</t>
  </si>
  <si>
    <t xml:space="preserve"> Δ H  f 298° (Note 1)</t>
  </si>
  <si>
    <t xml:space="preserve"> Δ G  f 298° (Note 1)</t>
  </si>
  <si>
    <t>Standard Enthalpies and Gibbs Energies of Formation at 298.15 K</t>
  </si>
  <si>
    <t>Error Fxn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</si>
</sst>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rebuchet MS"/>
      <family val="2"/>
    </font>
    <font>
      <sz val="12"/>
      <color rgb="FF006100"/>
      <name val="Trebuchet MS"/>
      <family val="2"/>
    </font>
    <font>
      <sz val="12"/>
      <color rgb="FF9C5700"/>
      <name val="Trebuchet MS"/>
      <family val="2"/>
    </font>
    <font>
      <sz val="12"/>
      <color rgb="FF3F3F76"/>
      <name val="Trebuchet MS"/>
      <family val="2"/>
    </font>
    <font>
      <b/>
      <sz val="12"/>
      <color rgb="FF3F3F3F"/>
      <name val="Trebuchet MS"/>
      <family val="2"/>
    </font>
    <font>
      <b/>
      <sz val="12"/>
      <color rgb="FFFA7D00"/>
      <name val="Trebuchet MS"/>
      <family val="2"/>
    </font>
    <font>
      <b/>
      <sz val="12"/>
      <color theme="0"/>
      <name val="Trebuchet MS"/>
      <family val="2"/>
    </font>
    <font>
      <i/>
      <sz val="12"/>
      <color rgb="FF7F7F7F"/>
      <name val="Trebuchet MS"/>
      <family val="2"/>
    </font>
    <font>
      <i/>
      <sz val="9"/>
      <color rgb="FF7F7F7F"/>
      <name val="Trebuchet MS"/>
      <family val="2"/>
    </font>
    <font>
      <sz val="9"/>
      <color rgb="FF9C5700"/>
      <name val="Trebuchet MS"/>
      <family val="2"/>
    </font>
    <font>
      <sz val="9"/>
      <color rgb="FF3F3F76"/>
      <name val="Trebuchet MS"/>
      <family val="2"/>
    </font>
    <font>
      <b/>
      <sz val="9"/>
      <color rgb="FF3F3F3F"/>
      <name val="Trebuchet MS"/>
      <family val="2"/>
    </font>
    <font>
      <b/>
      <sz val="9"/>
      <color rgb="FFFA7D00"/>
      <name val="Trebuchet MS"/>
      <family val="2"/>
    </font>
    <font>
      <sz val="9"/>
      <color theme="1"/>
      <name val="Calibri"/>
      <family val="2"/>
      <scheme val="minor"/>
    </font>
    <font>
      <b/>
      <sz val="9"/>
      <color theme="0"/>
      <name val="Trebuchet MS"/>
      <family val="2"/>
    </font>
    <font>
      <b/>
      <sz val="10"/>
      <color theme="3"/>
      <name val="Trebuchet MS"/>
      <family val="2"/>
    </font>
    <font>
      <i/>
      <sz val="10"/>
      <color rgb="FF7F7F7F"/>
      <name val="Trebuchet MS"/>
      <family val="2"/>
    </font>
    <font>
      <b/>
      <sz val="8"/>
      <color theme="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7" fillId="5" borderId="1" applyNumberFormat="0" applyAlignment="0" applyProtection="0"/>
    <xf numFmtId="0" fontId="8" fillId="6" borderId="3" applyNumberFormat="0" applyAlignment="0" applyProtection="0"/>
    <xf numFmtId="0" fontId="1" fillId="7" borderId="4" applyNumberFormat="0" applyFont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9" applyAlignment="1">
      <alignment vertical="center"/>
    </xf>
    <xf numFmtId="0" fontId="3" fillId="2" borderId="8" xfId="2" applyBorder="1" applyAlignment="1">
      <alignment horizontal="left" vertical="center"/>
    </xf>
    <xf numFmtId="0" fontId="3" fillId="2" borderId="0" xfId="2" applyBorder="1" applyAlignment="1">
      <alignment horizontal="left" vertical="center"/>
    </xf>
    <xf numFmtId="0" fontId="3" fillId="2" borderId="9" xfId="2" applyBorder="1" applyAlignment="1">
      <alignment horizontal="left" vertical="center"/>
    </xf>
    <xf numFmtId="0" fontId="3" fillId="2" borderId="13" xfId="2" applyBorder="1" applyAlignment="1">
      <alignment horizontal="left" vertical="center"/>
    </xf>
    <xf numFmtId="0" fontId="3" fillId="2" borderId="14" xfId="2" applyBorder="1" applyAlignment="1">
      <alignment horizontal="left" vertical="center"/>
    </xf>
    <xf numFmtId="0" fontId="3" fillId="2" borderId="14" xfId="2" applyBorder="1" applyAlignment="1">
      <alignment horizontal="left" vertical="center" wrapText="1"/>
    </xf>
    <xf numFmtId="0" fontId="3" fillId="2" borderId="15" xfId="2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2" borderId="10" xfId="2" applyBorder="1" applyAlignment="1">
      <alignment horizontal="left" vertical="center"/>
    </xf>
    <xf numFmtId="0" fontId="3" fillId="2" borderId="11" xfId="2" applyBorder="1" applyAlignment="1">
      <alignment horizontal="left" vertical="center"/>
    </xf>
    <xf numFmtId="0" fontId="3" fillId="2" borderId="12" xfId="2" applyBorder="1" applyAlignment="1">
      <alignment horizontal="left" vertical="center"/>
    </xf>
    <xf numFmtId="3" fontId="3" fillId="2" borderId="9" xfId="2" applyNumberFormat="1" applyBorder="1" applyAlignment="1">
      <alignment horizontal="left" vertical="center"/>
    </xf>
    <xf numFmtId="3" fontId="3" fillId="2" borderId="0" xfId="2" applyNumberFormat="1" applyBorder="1" applyAlignment="1">
      <alignment horizontal="left" vertical="center"/>
    </xf>
    <xf numFmtId="0" fontId="3" fillId="2" borderId="15" xfId="2" applyBorder="1" applyAlignment="1">
      <alignment horizontal="left" vertical="center" wrapText="1"/>
    </xf>
    <xf numFmtId="0" fontId="2" fillId="0" borderId="0" xfId="1" applyAlignment="1">
      <alignment vertical="center" wrapText="1"/>
    </xf>
    <xf numFmtId="0" fontId="10" fillId="0" borderId="0" xfId="9" applyFont="1" applyAlignment="1">
      <alignment vertical="center"/>
    </xf>
    <xf numFmtId="0" fontId="11" fillId="3" borderId="0" xfId="3" applyFont="1" applyAlignment="1">
      <alignment vertical="center"/>
    </xf>
    <xf numFmtId="0" fontId="12" fillId="4" borderId="1" xfId="4" applyFont="1" applyAlignment="1">
      <alignment vertical="center"/>
    </xf>
    <xf numFmtId="0" fontId="13" fillId="5" borderId="2" xfId="5" applyFont="1" applyAlignment="1">
      <alignment vertical="center"/>
    </xf>
    <xf numFmtId="0" fontId="14" fillId="5" borderId="1" xfId="6" applyFont="1" applyAlignment="1">
      <alignment vertical="center"/>
    </xf>
    <xf numFmtId="0" fontId="15" fillId="0" borderId="0" xfId="0" applyFont="1" applyAlignment="1">
      <alignment vertical="center"/>
    </xf>
    <xf numFmtId="0" fontId="16" fillId="6" borderId="3" xfId="7" applyFont="1" applyAlignment="1">
      <alignment vertical="center"/>
    </xf>
    <xf numFmtId="0" fontId="12" fillId="4" borderId="1" xfId="4" applyFont="1" applyAlignment="1">
      <alignment vertical="center" wrapText="1"/>
    </xf>
    <xf numFmtId="0" fontId="14" fillId="5" borderId="1" xfId="6" applyFont="1" applyAlignment="1">
      <alignment vertical="center" wrapText="1"/>
    </xf>
    <xf numFmtId="164" fontId="19" fillId="6" borderId="3" xfId="7" applyNumberFormat="1" applyFont="1" applyAlignment="1">
      <alignment vertical="center"/>
    </xf>
    <xf numFmtId="0" fontId="17" fillId="0" borderId="0" xfId="1" applyFont="1" applyAlignment="1">
      <alignment horizontal="left" vertical="center" wrapText="1"/>
    </xf>
    <xf numFmtId="0" fontId="13" fillId="5" borderId="2" xfId="5" applyFont="1" applyAlignment="1">
      <alignment horizontal="left" vertical="center"/>
    </xf>
    <xf numFmtId="0" fontId="14" fillId="5" borderId="18" xfId="6" applyFont="1" applyBorder="1" applyAlignment="1">
      <alignment horizontal="left" vertical="center" wrapText="1"/>
    </xf>
    <xf numFmtId="0" fontId="14" fillId="5" borderId="0" xfId="6" applyFont="1" applyBorder="1" applyAlignment="1">
      <alignment horizontal="left" vertical="center" wrapText="1"/>
    </xf>
    <xf numFmtId="0" fontId="12" fillId="4" borderId="1" xfId="4" applyFont="1" applyAlignment="1">
      <alignment horizontal="center" vertical="center"/>
    </xf>
    <xf numFmtId="0" fontId="13" fillId="5" borderId="2" xfId="5" applyFont="1" applyAlignment="1">
      <alignment horizontal="center" vertical="center"/>
    </xf>
    <xf numFmtId="0" fontId="18" fillId="0" borderId="0" xfId="9" applyFont="1" applyAlignment="1">
      <alignment horizontal="left" vertical="center" wrapText="1"/>
    </xf>
    <xf numFmtId="0" fontId="15" fillId="7" borderId="16" xfId="8" applyFont="1" applyBorder="1" applyAlignment="1">
      <alignment horizontal="left" vertical="center"/>
    </xf>
    <xf numFmtId="0" fontId="15" fillId="7" borderId="17" xfId="8" applyFont="1" applyBorder="1" applyAlignment="1">
      <alignment horizontal="left" vertical="center"/>
    </xf>
    <xf numFmtId="0" fontId="9" fillId="0" borderId="5" xfId="9" applyBorder="1" applyAlignment="1">
      <alignment horizontal="left" vertical="center"/>
    </xf>
    <xf numFmtId="0" fontId="9" fillId="0" borderId="6" xfId="9" applyBorder="1" applyAlignment="1">
      <alignment horizontal="left" vertical="center"/>
    </xf>
    <xf numFmtId="0" fontId="9" fillId="0" borderId="7" xfId="9" applyBorder="1" applyAlignment="1">
      <alignment horizontal="left" vertical="center"/>
    </xf>
    <xf numFmtId="0" fontId="9" fillId="0" borderId="10" xfId="9" applyBorder="1" applyAlignment="1">
      <alignment horizontal="left" vertical="center"/>
    </xf>
    <xf numFmtId="0" fontId="9" fillId="0" borderId="11" xfId="9" applyBorder="1" applyAlignment="1">
      <alignment horizontal="left" vertical="center"/>
    </xf>
    <xf numFmtId="0" fontId="9" fillId="0" borderId="12" xfId="9" applyBorder="1" applyAlignment="1">
      <alignment horizontal="left" vertical="center"/>
    </xf>
    <xf numFmtId="0" fontId="9" fillId="0" borderId="5" xfId="9" applyBorder="1" applyAlignment="1">
      <alignment horizontal="left" vertical="center" wrapText="1"/>
    </xf>
    <xf numFmtId="0" fontId="9" fillId="0" borderId="6" xfId="9" applyBorder="1" applyAlignment="1">
      <alignment horizontal="left" vertical="center" wrapText="1"/>
    </xf>
    <xf numFmtId="0" fontId="9" fillId="0" borderId="7" xfId="9" applyBorder="1" applyAlignment="1">
      <alignment horizontal="left" vertical="center" wrapText="1"/>
    </xf>
    <xf numFmtId="0" fontId="3" fillId="2" borderId="8" xfId="2" applyBorder="1" applyAlignment="1">
      <alignment horizontal="left" vertical="center"/>
    </xf>
  </cellXfs>
  <cellStyles count="10">
    <cellStyle name="Calculation" xfId="6" builtinId="22"/>
    <cellStyle name="Check Cell" xfId="7" builtinId="23"/>
    <cellStyle name="Explanatory Text" xfId="9" builtinId="53"/>
    <cellStyle name="Good" xfId="2" builtinId="26"/>
    <cellStyle name="Heading 4" xfId="1" builtinId="19"/>
    <cellStyle name="Input" xfId="4" builtinId="20"/>
    <cellStyle name="Neutral" xfId="3" builtinId="28"/>
    <cellStyle name="Normal" xfId="0" builtinId="0"/>
    <cellStyle name="Note" xfId="8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81</xdr:row>
      <xdr:rowOff>0</xdr:rowOff>
    </xdr:from>
    <xdr:to>
      <xdr:col>13</xdr:col>
      <xdr:colOff>210683</xdr:colOff>
      <xdr:row>88</xdr:row>
      <xdr:rowOff>46216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F2DA05-7AD7-4174-A40B-7B8E724F1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8211800"/>
          <a:ext cx="5392283" cy="1379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view="pageBreakPreview" zoomScale="130" zoomScaleNormal="100" zoomScaleSheetLayoutView="130" workbookViewId="0">
      <selection activeCell="D65" sqref="D65"/>
    </sheetView>
  </sheetViews>
  <sheetFormatPr defaultRowHeight="15" x14ac:dyDescent="0.25"/>
  <cols>
    <col min="1" max="1" width="16.28515625" style="1" customWidth="1"/>
    <col min="2" max="2" width="16.7109375" style="1" customWidth="1"/>
    <col min="3" max="3" width="9.140625" style="1" customWidth="1"/>
    <col min="4" max="4" width="13.42578125" style="1" customWidth="1"/>
    <col min="5" max="7" width="9.140625" style="1"/>
    <col min="8" max="8" width="17.42578125" style="1" customWidth="1"/>
    <col min="9" max="16384" width="9.140625" style="1"/>
  </cols>
  <sheetData>
    <row r="1" spans="1:8" ht="42" customHeight="1" x14ac:dyDescent="0.25">
      <c r="A1" s="31" t="s">
        <v>33</v>
      </c>
      <c r="B1" s="31"/>
      <c r="C1" s="31"/>
      <c r="D1" s="31"/>
      <c r="E1" s="20"/>
      <c r="F1" s="20"/>
      <c r="G1" s="20"/>
      <c r="H1" s="20"/>
    </row>
    <row r="2" spans="1:8" ht="18.75" customHeight="1" x14ac:dyDescent="0.25">
      <c r="A2" s="37" t="s">
        <v>0</v>
      </c>
      <c r="B2" s="37"/>
      <c r="C2" s="37"/>
      <c r="D2" s="37"/>
      <c r="E2" s="4"/>
      <c r="F2" s="4"/>
      <c r="G2" s="4"/>
      <c r="H2" s="4"/>
    </row>
    <row r="3" spans="1:8" x14ac:dyDescent="0.25">
      <c r="A3" s="38" t="s">
        <v>1</v>
      </c>
      <c r="B3" s="39"/>
      <c r="C3" s="39"/>
      <c r="D3" s="39"/>
    </row>
    <row r="4" spans="1:8" ht="45" x14ac:dyDescent="0.25">
      <c r="A4" s="28" t="s">
        <v>6</v>
      </c>
      <c r="B4" s="28" t="s">
        <v>9</v>
      </c>
      <c r="C4" s="28" t="s">
        <v>7</v>
      </c>
      <c r="D4" s="29" t="s">
        <v>8</v>
      </c>
    </row>
    <row r="5" spans="1:8" x14ac:dyDescent="0.25">
      <c r="A5" s="23" t="s">
        <v>2</v>
      </c>
      <c r="B5" s="23">
        <v>-1</v>
      </c>
      <c r="C5" s="23">
        <v>-74520</v>
      </c>
      <c r="D5" s="25">
        <f>B5*C5</f>
        <v>74520</v>
      </c>
    </row>
    <row r="6" spans="1:8" x14ac:dyDescent="0.25">
      <c r="A6" s="23" t="s">
        <v>3</v>
      </c>
      <c r="B6" s="23">
        <v>0</v>
      </c>
      <c r="C6" s="23">
        <v>0</v>
      </c>
      <c r="D6" s="25">
        <f t="shared" ref="D6:D8" si="0">B6*C6</f>
        <v>0</v>
      </c>
    </row>
    <row r="7" spans="1:8" x14ac:dyDescent="0.25">
      <c r="A7" s="23" t="s">
        <v>4</v>
      </c>
      <c r="B7" s="23">
        <v>1</v>
      </c>
      <c r="C7" s="23">
        <v>-393509</v>
      </c>
      <c r="D7" s="25">
        <f t="shared" si="0"/>
        <v>-393509</v>
      </c>
    </row>
    <row r="8" spans="1:8" x14ac:dyDescent="0.25">
      <c r="A8" s="23" t="s">
        <v>5</v>
      </c>
      <c r="B8" s="23">
        <v>2</v>
      </c>
      <c r="C8" s="23">
        <v>-241818</v>
      </c>
      <c r="D8" s="25">
        <f t="shared" si="0"/>
        <v>-483636</v>
      </c>
    </row>
    <row r="9" spans="1:8" x14ac:dyDescent="0.25">
      <c r="A9" s="32" t="s">
        <v>10</v>
      </c>
      <c r="B9" s="32"/>
      <c r="C9" s="32"/>
      <c r="D9" s="24">
        <f>SUM(D5:D8)</f>
        <v>-802625</v>
      </c>
    </row>
    <row r="11" spans="1:8" x14ac:dyDescent="0.25">
      <c r="A11" s="21" t="s">
        <v>12</v>
      </c>
      <c r="B11" s="21" t="s">
        <v>16</v>
      </c>
      <c r="C11" s="21" t="s">
        <v>17</v>
      </c>
    </row>
    <row r="12" spans="1:8" x14ac:dyDescent="0.25">
      <c r="A12" s="22" t="s">
        <v>11</v>
      </c>
      <c r="B12" s="22">
        <v>8.3140000000000001</v>
      </c>
      <c r="C12" s="22" t="s">
        <v>13</v>
      </c>
      <c r="D12"/>
    </row>
    <row r="14" spans="1:8" x14ac:dyDescent="0.25">
      <c r="A14" s="35" t="s">
        <v>14</v>
      </c>
      <c r="B14" s="35"/>
      <c r="C14" s="35"/>
    </row>
    <row r="15" spans="1:8" x14ac:dyDescent="0.25">
      <c r="A15" s="23" t="s">
        <v>34</v>
      </c>
      <c r="B15" s="23">
        <v>298.14999999999998</v>
      </c>
      <c r="C15" s="23" t="s">
        <v>15</v>
      </c>
    </row>
    <row r="16" spans="1:8" x14ac:dyDescent="0.25">
      <c r="A16" s="23" t="s">
        <v>35</v>
      </c>
      <c r="B16" s="23">
        <v>1</v>
      </c>
      <c r="C16" s="23" t="s">
        <v>18</v>
      </c>
    </row>
    <row r="17" spans="1:4" x14ac:dyDescent="0.25">
      <c r="A17" s="23" t="s">
        <v>2</v>
      </c>
      <c r="B17" s="23">
        <v>1</v>
      </c>
      <c r="C17" s="23" t="s">
        <v>19</v>
      </c>
    </row>
    <row r="18" spans="1:4" x14ac:dyDescent="0.25">
      <c r="A18" s="23" t="s">
        <v>3</v>
      </c>
      <c r="B18" s="23">
        <v>2.4</v>
      </c>
      <c r="C18" s="23" t="s">
        <v>19</v>
      </c>
    </row>
    <row r="19" spans="1:4" x14ac:dyDescent="0.25">
      <c r="A19" s="23" t="s">
        <v>20</v>
      </c>
      <c r="B19" s="23">
        <v>9.0299999999999994</v>
      </c>
      <c r="C19" s="23" t="s">
        <v>19</v>
      </c>
    </row>
    <row r="21" spans="1:4" x14ac:dyDescent="0.25">
      <c r="A21" s="36" t="s">
        <v>21</v>
      </c>
      <c r="B21" s="36"/>
      <c r="C21" s="36"/>
    </row>
    <row r="22" spans="1:4" x14ac:dyDescent="0.25">
      <c r="A22" s="24" t="s">
        <v>36</v>
      </c>
      <c r="B22" s="24">
        <v>1</v>
      </c>
      <c r="C22" s="24" t="s">
        <v>18</v>
      </c>
    </row>
    <row r="23" spans="1:4" x14ac:dyDescent="0.25">
      <c r="A23" s="24" t="s">
        <v>37</v>
      </c>
      <c r="B23" s="24">
        <v>2066.2653220454463</v>
      </c>
      <c r="C23" s="24" t="s">
        <v>15</v>
      </c>
    </row>
    <row r="24" spans="1:4" x14ac:dyDescent="0.25">
      <c r="A24" s="24" t="s">
        <v>22</v>
      </c>
      <c r="B24" s="24">
        <v>1</v>
      </c>
      <c r="C24" s="24" t="s">
        <v>19</v>
      </c>
    </row>
    <row r="25" spans="1:4" x14ac:dyDescent="0.25">
      <c r="A25" s="24" t="s">
        <v>5</v>
      </c>
      <c r="B25" s="24">
        <v>2</v>
      </c>
      <c r="C25" s="24" t="s">
        <v>19</v>
      </c>
    </row>
    <row r="26" spans="1:4" x14ac:dyDescent="0.25">
      <c r="A26" s="24" t="s">
        <v>3</v>
      </c>
      <c r="B26" s="24">
        <v>0.4</v>
      </c>
      <c r="C26" s="24" t="s">
        <v>19</v>
      </c>
    </row>
    <row r="27" spans="1:4" x14ac:dyDescent="0.25">
      <c r="A27" s="24" t="s">
        <v>20</v>
      </c>
      <c r="B27" s="24">
        <v>9.0299999999999994</v>
      </c>
      <c r="C27" s="24" t="s">
        <v>19</v>
      </c>
    </row>
    <row r="30" spans="1:4" x14ac:dyDescent="0.25">
      <c r="A30" s="25" t="s">
        <v>23</v>
      </c>
      <c r="B30" s="26"/>
      <c r="C30" s="26"/>
      <c r="D30" s="26"/>
    </row>
    <row r="31" spans="1:4" x14ac:dyDescent="0.25">
      <c r="A31" s="33" t="s">
        <v>24</v>
      </c>
      <c r="B31" s="34"/>
      <c r="C31" s="34"/>
      <c r="D31" s="34"/>
    </row>
    <row r="32" spans="1:4" ht="24" customHeight="1" x14ac:dyDescent="0.25">
      <c r="A32" s="33" t="s">
        <v>25</v>
      </c>
      <c r="B32" s="34"/>
      <c r="C32" s="34"/>
      <c r="D32" s="34"/>
    </row>
    <row r="33" spans="1:4" ht="39" customHeight="1" x14ac:dyDescent="0.25">
      <c r="A33" s="33" t="s">
        <v>26</v>
      </c>
      <c r="B33" s="34"/>
      <c r="C33" s="34"/>
      <c r="D33" s="34"/>
    </row>
    <row r="35" spans="1:4" x14ac:dyDescent="0.25">
      <c r="A35" s="25" t="s">
        <v>27</v>
      </c>
      <c r="B35" s="25"/>
      <c r="C35" s="25"/>
      <c r="D35" s="25"/>
    </row>
    <row r="36" spans="1:4" x14ac:dyDescent="0.25">
      <c r="A36" s="25" t="s">
        <v>22</v>
      </c>
      <c r="B36" s="25">
        <v>1</v>
      </c>
      <c r="C36" s="25">
        <v>5.4569999999999999</v>
      </c>
      <c r="D36" s="25">
        <f>B36*C36</f>
        <v>5.4569999999999999</v>
      </c>
    </row>
    <row r="37" spans="1:4" x14ac:dyDescent="0.25">
      <c r="A37" s="25" t="s">
        <v>5</v>
      </c>
      <c r="B37" s="25">
        <v>2</v>
      </c>
      <c r="C37" s="25">
        <v>3.47</v>
      </c>
      <c r="D37" s="25">
        <f t="shared" ref="D37:D39" si="1">B37*C37</f>
        <v>6.94</v>
      </c>
    </row>
    <row r="38" spans="1:4" x14ac:dyDescent="0.25">
      <c r="A38" s="25" t="s">
        <v>3</v>
      </c>
      <c r="B38" s="25">
        <v>0.4</v>
      </c>
      <c r="C38" s="25">
        <v>3.6389999999999998</v>
      </c>
      <c r="D38" s="25">
        <f t="shared" si="1"/>
        <v>1.4556</v>
      </c>
    </row>
    <row r="39" spans="1:4" x14ac:dyDescent="0.25">
      <c r="A39" s="25" t="s">
        <v>20</v>
      </c>
      <c r="B39" s="25">
        <v>9.0299999999999994</v>
      </c>
      <c r="C39" s="25">
        <v>3.28</v>
      </c>
      <c r="D39" s="25">
        <f t="shared" si="1"/>
        <v>29.618399999999998</v>
      </c>
    </row>
    <row r="40" spans="1:4" x14ac:dyDescent="0.25">
      <c r="A40" s="25"/>
      <c r="B40" s="25"/>
      <c r="C40" s="25"/>
      <c r="D40" s="25">
        <f>SUM(D36:D39)</f>
        <v>43.470999999999997</v>
      </c>
    </row>
    <row r="42" spans="1:4" x14ac:dyDescent="0.25">
      <c r="A42" s="25" t="s">
        <v>28</v>
      </c>
      <c r="B42" s="25">
        <f>10^-3</f>
        <v>1E-3</v>
      </c>
      <c r="C42" s="25"/>
      <c r="D42" s="25"/>
    </row>
    <row r="43" spans="1:4" x14ac:dyDescent="0.25">
      <c r="A43" s="25" t="s">
        <v>22</v>
      </c>
      <c r="B43" s="25">
        <v>1</v>
      </c>
      <c r="C43" s="25">
        <v>1.0449999999999999</v>
      </c>
      <c r="D43" s="25">
        <f>B43*C43*$B$42</f>
        <v>1.0449999999999999E-3</v>
      </c>
    </row>
    <row r="44" spans="1:4" x14ac:dyDescent="0.25">
      <c r="A44" s="25" t="s">
        <v>5</v>
      </c>
      <c r="B44" s="25">
        <v>2</v>
      </c>
      <c r="C44" s="25">
        <v>1.45</v>
      </c>
      <c r="D44" s="25">
        <f t="shared" ref="D44:D46" si="2">B44*C44*$B$42</f>
        <v>2.8999999999999998E-3</v>
      </c>
    </row>
    <row r="45" spans="1:4" x14ac:dyDescent="0.25">
      <c r="A45" s="25" t="s">
        <v>3</v>
      </c>
      <c r="B45" s="25">
        <v>0.4</v>
      </c>
      <c r="C45" s="25">
        <v>0.50600000000000001</v>
      </c>
      <c r="D45" s="25">
        <f t="shared" si="2"/>
        <v>2.0240000000000004E-4</v>
      </c>
    </row>
    <row r="46" spans="1:4" x14ac:dyDescent="0.25">
      <c r="A46" s="25" t="s">
        <v>20</v>
      </c>
      <c r="B46" s="25">
        <v>9.0299999999999994</v>
      </c>
      <c r="C46" s="25">
        <v>0.59299999999999997</v>
      </c>
      <c r="D46" s="25">
        <f t="shared" si="2"/>
        <v>5.3547899999999999E-3</v>
      </c>
    </row>
    <row r="47" spans="1:4" x14ac:dyDescent="0.25">
      <c r="A47" s="25"/>
      <c r="B47" s="25"/>
      <c r="C47" s="25"/>
      <c r="D47" s="25">
        <f>SUM(D43:D46)</f>
        <v>9.5021900000000006E-3</v>
      </c>
    </row>
    <row r="49" spans="1:4" x14ac:dyDescent="0.25">
      <c r="A49" s="25" t="s">
        <v>30</v>
      </c>
      <c r="B49" s="25">
        <f>10^-6</f>
        <v>9.9999999999999995E-7</v>
      </c>
      <c r="C49" s="25"/>
      <c r="D49" s="25"/>
    </row>
    <row r="50" spans="1:4" x14ac:dyDescent="0.25">
      <c r="A50" s="25" t="s">
        <v>22</v>
      </c>
      <c r="B50" s="25">
        <v>1</v>
      </c>
      <c r="C50" s="25">
        <v>0</v>
      </c>
      <c r="D50" s="25">
        <f>B50*C50*$B$49</f>
        <v>0</v>
      </c>
    </row>
    <row r="51" spans="1:4" x14ac:dyDescent="0.25">
      <c r="A51" s="25" t="s">
        <v>5</v>
      </c>
      <c r="B51" s="25">
        <v>2</v>
      </c>
      <c r="C51" s="25">
        <v>0</v>
      </c>
      <c r="D51" s="25">
        <f t="shared" ref="D51:D53" si="3">B51*C51*$B$49</f>
        <v>0</v>
      </c>
    </row>
    <row r="52" spans="1:4" x14ac:dyDescent="0.25">
      <c r="A52" s="25" t="s">
        <v>3</v>
      </c>
      <c r="B52" s="25">
        <v>0.4</v>
      </c>
      <c r="C52" s="25">
        <v>0</v>
      </c>
      <c r="D52" s="25">
        <f t="shared" si="3"/>
        <v>0</v>
      </c>
    </row>
    <row r="53" spans="1:4" x14ac:dyDescent="0.25">
      <c r="A53" s="25" t="s">
        <v>20</v>
      </c>
      <c r="B53" s="25">
        <v>9.0299999999999994</v>
      </c>
      <c r="C53" s="25">
        <v>0</v>
      </c>
      <c r="D53" s="25">
        <f t="shared" si="3"/>
        <v>0</v>
      </c>
    </row>
    <row r="54" spans="1:4" x14ac:dyDescent="0.25">
      <c r="A54" s="25"/>
      <c r="B54" s="25"/>
      <c r="C54" s="25"/>
      <c r="D54" s="25">
        <f>SUM(D50:D53)</f>
        <v>0</v>
      </c>
    </row>
    <row r="56" spans="1:4" x14ac:dyDescent="0.25">
      <c r="A56" s="25" t="s">
        <v>29</v>
      </c>
      <c r="B56" s="25">
        <f>10^5</f>
        <v>100000</v>
      </c>
      <c r="C56" s="25"/>
      <c r="D56" s="25"/>
    </row>
    <row r="57" spans="1:4" x14ac:dyDescent="0.25">
      <c r="A57" s="25" t="s">
        <v>22</v>
      </c>
      <c r="B57" s="25">
        <v>1</v>
      </c>
      <c r="C57" s="25">
        <v>-1.157</v>
      </c>
      <c r="D57" s="25">
        <f>B57*C57*$B$56</f>
        <v>-115700</v>
      </c>
    </row>
    <row r="58" spans="1:4" x14ac:dyDescent="0.25">
      <c r="A58" s="25" t="s">
        <v>5</v>
      </c>
      <c r="B58" s="25">
        <v>2</v>
      </c>
      <c r="C58" s="25">
        <v>0.121</v>
      </c>
      <c r="D58" s="25">
        <f t="shared" ref="D58:D60" si="4">B58*C58*$B$56</f>
        <v>24200</v>
      </c>
    </row>
    <row r="59" spans="1:4" x14ac:dyDescent="0.25">
      <c r="A59" s="25" t="s">
        <v>3</v>
      </c>
      <c r="B59" s="25">
        <v>0.4</v>
      </c>
      <c r="C59" s="25">
        <v>-0.22700000000000001</v>
      </c>
      <c r="D59" s="25">
        <f t="shared" si="4"/>
        <v>-9080</v>
      </c>
    </row>
    <row r="60" spans="1:4" x14ac:dyDescent="0.25">
      <c r="A60" s="25" t="s">
        <v>20</v>
      </c>
      <c r="B60" s="25">
        <v>9.0299999999999994</v>
      </c>
      <c r="C60" s="25">
        <v>0.04</v>
      </c>
      <c r="D60" s="25">
        <f t="shared" si="4"/>
        <v>36120</v>
      </c>
    </row>
    <row r="61" spans="1:4" x14ac:dyDescent="0.25">
      <c r="A61" s="25"/>
      <c r="B61" s="25"/>
      <c r="C61" s="25"/>
      <c r="D61" s="25">
        <f>SUM(D57:D60)</f>
        <v>-64460</v>
      </c>
    </row>
    <row r="63" spans="1:4" ht="15.75" thickBot="1" x14ac:dyDescent="0.3">
      <c r="A63" s="25" t="s">
        <v>31</v>
      </c>
      <c r="B63" s="25">
        <f>B23/B15</f>
        <v>6.9302878485508854</v>
      </c>
    </row>
    <row r="64" spans="1:4" ht="16.5" thickTop="1" thickBot="1" x14ac:dyDescent="0.3">
      <c r="A64" s="25" t="s">
        <v>32</v>
      </c>
      <c r="B64" s="25">
        <f>B12*(D40+((D47/2)*B15*(B63+1))+((D54/3)*B15^2*(B63^2+B63+1))+(D61/(B63*B15^2)))</f>
        <v>453.94380671542234</v>
      </c>
      <c r="C64" s="27" t="s">
        <v>329</v>
      </c>
    </row>
    <row r="65" spans="1:3" ht="16.5" thickTop="1" thickBot="1" x14ac:dyDescent="0.3">
      <c r="A65" s="27" t="s">
        <v>37</v>
      </c>
      <c r="B65" s="27">
        <f>B15-((D9/B64))</f>
        <v>2066.2653220428583</v>
      </c>
      <c r="C65" s="30">
        <f>B23-B65</f>
        <v>2.5879671738948673E-9</v>
      </c>
    </row>
    <row r="66" spans="1:3" ht="15.75" thickTop="1" x14ac:dyDescent="0.25"/>
  </sheetData>
  <mergeCells count="9">
    <mergeCell ref="A1:D1"/>
    <mergeCell ref="A9:C9"/>
    <mergeCell ref="A32:D32"/>
    <mergeCell ref="A33:D33"/>
    <mergeCell ref="A14:C14"/>
    <mergeCell ref="A21:C21"/>
    <mergeCell ref="A2:D2"/>
    <mergeCell ref="A3:D3"/>
    <mergeCell ref="A31:D31"/>
  </mergeCells>
  <pageMargins left="0.25" right="0.25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E161-49F9-48BF-BEF3-8FA5C1DDAC1E}">
  <dimension ref="A1:N83"/>
  <sheetViews>
    <sheetView zoomScaleNormal="100" workbookViewId="0">
      <selection activeCell="J6" sqref="J6"/>
    </sheetView>
  </sheetViews>
  <sheetFormatPr defaultRowHeight="15" x14ac:dyDescent="0.25"/>
  <cols>
    <col min="1" max="1" width="22.28515625" style="2" bestFit="1" customWidth="1"/>
    <col min="2" max="3" width="9.140625" style="2"/>
    <col min="4" max="4" width="7.5703125" style="2" bestFit="1" customWidth="1"/>
    <col min="5" max="7" width="9.140625" style="2"/>
    <col min="8" max="8" width="13" style="2" customWidth="1"/>
    <col min="9" max="9" width="9.140625" style="2"/>
    <col min="10" max="10" width="47.5703125" style="2" customWidth="1"/>
    <col min="11" max="12" width="9.140625" style="2"/>
    <col min="13" max="14" width="11.85546875" style="2" bestFit="1" customWidth="1"/>
    <col min="15" max="16384" width="9.140625" style="2"/>
  </cols>
  <sheetData>
    <row r="1" spans="1:14" ht="45" customHeight="1" x14ac:dyDescent="0.25">
      <c r="A1" s="40" t="s">
        <v>163</v>
      </c>
      <c r="B1" s="41"/>
      <c r="C1" s="41"/>
      <c r="D1" s="41"/>
      <c r="E1" s="41"/>
      <c r="F1" s="41"/>
      <c r="G1" s="41"/>
      <c r="H1" s="42"/>
      <c r="J1" s="46" t="s">
        <v>328</v>
      </c>
      <c r="K1" s="47"/>
      <c r="L1" s="47"/>
      <c r="M1" s="47"/>
      <c r="N1" s="48"/>
    </row>
    <row r="2" spans="1:14" ht="18.75" thickBot="1" x14ac:dyDescent="0.3">
      <c r="A2" s="43" t="s">
        <v>164</v>
      </c>
      <c r="B2" s="44"/>
      <c r="C2" s="44"/>
      <c r="D2" s="44"/>
      <c r="E2" s="44"/>
      <c r="F2" s="44"/>
      <c r="G2" s="44"/>
      <c r="H2" s="45"/>
      <c r="J2" s="12"/>
      <c r="N2" s="13"/>
    </row>
    <row r="3" spans="1:14" ht="15.75" thickBot="1" x14ac:dyDescent="0.3">
      <c r="A3" s="12"/>
      <c r="H3" s="13"/>
      <c r="J3" s="12"/>
      <c r="N3" s="13"/>
    </row>
    <row r="4" spans="1:14" ht="54.75" thickBot="1" x14ac:dyDescent="0.3">
      <c r="A4" s="8" t="s">
        <v>67</v>
      </c>
      <c r="B4" s="9"/>
      <c r="C4" s="9" t="s">
        <v>65</v>
      </c>
      <c r="D4" s="10" t="s">
        <v>165</v>
      </c>
      <c r="E4" s="9" t="s">
        <v>27</v>
      </c>
      <c r="F4" s="9" t="s">
        <v>166</v>
      </c>
      <c r="G4" s="9" t="s">
        <v>167</v>
      </c>
      <c r="H4" s="11" t="s">
        <v>66</v>
      </c>
      <c r="J4" s="8" t="s">
        <v>67</v>
      </c>
      <c r="K4" s="9"/>
      <c r="L4" s="10" t="s">
        <v>195</v>
      </c>
      <c r="M4" s="10" t="s">
        <v>326</v>
      </c>
      <c r="N4" s="19" t="s">
        <v>327</v>
      </c>
    </row>
    <row r="5" spans="1:14" ht="18" x14ac:dyDescent="0.25">
      <c r="A5" s="5" t="s">
        <v>38</v>
      </c>
      <c r="B5" s="6" t="s">
        <v>39</v>
      </c>
      <c r="C5" s="6">
        <v>1500</v>
      </c>
      <c r="D5" s="6">
        <v>4.2169999999999996</v>
      </c>
      <c r="E5" s="6">
        <v>1.702</v>
      </c>
      <c r="F5" s="6">
        <v>9.0809999999999995</v>
      </c>
      <c r="G5" s="6" t="s">
        <v>40</v>
      </c>
      <c r="H5" s="7" t="s">
        <v>41</v>
      </c>
      <c r="J5" s="5" t="s">
        <v>38</v>
      </c>
      <c r="K5" s="6" t="s">
        <v>39</v>
      </c>
      <c r="L5" s="6" t="s">
        <v>181</v>
      </c>
      <c r="M5" s="6" t="s">
        <v>182</v>
      </c>
      <c r="N5" s="7" t="s">
        <v>183</v>
      </c>
    </row>
    <row r="6" spans="1:14" ht="18" x14ac:dyDescent="0.25">
      <c r="A6" s="5" t="s">
        <v>42</v>
      </c>
      <c r="B6" s="6" t="s">
        <v>43</v>
      </c>
      <c r="C6" s="6">
        <v>1500</v>
      </c>
      <c r="D6" s="6">
        <v>6.3689999999999998</v>
      </c>
      <c r="E6" s="6">
        <v>1.131</v>
      </c>
      <c r="F6" s="6">
        <v>19.225000000000001</v>
      </c>
      <c r="G6" s="6" t="s">
        <v>44</v>
      </c>
      <c r="H6" s="7" t="s">
        <v>41</v>
      </c>
      <c r="J6" s="5" t="s">
        <v>42</v>
      </c>
      <c r="K6" s="6" t="s">
        <v>43</v>
      </c>
      <c r="L6" s="6" t="s">
        <v>181</v>
      </c>
      <c r="M6" s="6" t="s">
        <v>184</v>
      </c>
      <c r="N6" s="7" t="s">
        <v>185</v>
      </c>
    </row>
    <row r="7" spans="1:14" ht="18" x14ac:dyDescent="0.25">
      <c r="A7" s="5" t="s">
        <v>45</v>
      </c>
      <c r="B7" s="6" t="s">
        <v>46</v>
      </c>
      <c r="C7" s="6">
        <v>1500</v>
      </c>
      <c r="D7" s="6">
        <v>9.0109999999999992</v>
      </c>
      <c r="E7" s="6">
        <v>1.2130000000000001</v>
      </c>
      <c r="F7" s="6">
        <v>28.785</v>
      </c>
      <c r="G7" s="6" t="s">
        <v>47</v>
      </c>
      <c r="H7" s="7" t="s">
        <v>41</v>
      </c>
      <c r="J7" s="5" t="s">
        <v>45</v>
      </c>
      <c r="K7" s="6" t="s">
        <v>46</v>
      </c>
      <c r="L7" s="6" t="s">
        <v>181</v>
      </c>
      <c r="M7" s="6" t="s">
        <v>186</v>
      </c>
      <c r="N7" s="7" t="s">
        <v>187</v>
      </c>
    </row>
    <row r="8" spans="1:14" ht="18" x14ac:dyDescent="0.25">
      <c r="A8" s="5" t="s">
        <v>48</v>
      </c>
      <c r="B8" s="6" t="s">
        <v>49</v>
      </c>
      <c r="C8" s="6">
        <v>1500</v>
      </c>
      <c r="D8" s="6">
        <v>11.928000000000001</v>
      </c>
      <c r="E8" s="6">
        <v>1.9350000000000001</v>
      </c>
      <c r="F8" s="6">
        <v>36.914999999999999</v>
      </c>
      <c r="G8" s="6" t="s">
        <v>50</v>
      </c>
      <c r="H8" s="7" t="s">
        <v>41</v>
      </c>
      <c r="J8" s="5" t="s">
        <v>48</v>
      </c>
      <c r="K8" s="6" t="s">
        <v>49</v>
      </c>
      <c r="L8" s="6" t="s">
        <v>181</v>
      </c>
      <c r="M8" s="6" t="s">
        <v>188</v>
      </c>
      <c r="N8" s="7" t="s">
        <v>189</v>
      </c>
    </row>
    <row r="9" spans="1:14" ht="18" x14ac:dyDescent="0.25">
      <c r="A9" s="5" t="s">
        <v>51</v>
      </c>
      <c r="B9" s="6" t="s">
        <v>49</v>
      </c>
      <c r="C9" s="6">
        <v>1500</v>
      </c>
      <c r="D9" s="6">
        <v>11.901</v>
      </c>
      <c r="E9" s="6">
        <v>1.677</v>
      </c>
      <c r="F9" s="6">
        <v>37.853000000000002</v>
      </c>
      <c r="G9" s="6" t="s">
        <v>52</v>
      </c>
      <c r="H9" s="7" t="s">
        <v>41</v>
      </c>
      <c r="J9" s="5" t="s">
        <v>53</v>
      </c>
      <c r="K9" s="6" t="s">
        <v>54</v>
      </c>
      <c r="L9" s="6" t="s">
        <v>181</v>
      </c>
      <c r="M9" s="6" t="s">
        <v>190</v>
      </c>
      <c r="N9" s="7" t="s">
        <v>191</v>
      </c>
    </row>
    <row r="10" spans="1:14" ht="18" x14ac:dyDescent="0.25">
      <c r="A10" s="5" t="s">
        <v>53</v>
      </c>
      <c r="B10" s="6" t="s">
        <v>54</v>
      </c>
      <c r="C10" s="6">
        <v>1500</v>
      </c>
      <c r="D10" s="6">
        <v>14.731</v>
      </c>
      <c r="E10" s="6">
        <v>2.464</v>
      </c>
      <c r="F10" s="6">
        <v>45.350999999999999</v>
      </c>
      <c r="G10" s="6" t="s">
        <v>55</v>
      </c>
      <c r="H10" s="7" t="s">
        <v>41</v>
      </c>
      <c r="J10" s="5" t="s">
        <v>56</v>
      </c>
      <c r="K10" s="6" t="s">
        <v>57</v>
      </c>
      <c r="L10" s="6" t="s">
        <v>181</v>
      </c>
      <c r="M10" s="6" t="s">
        <v>192</v>
      </c>
      <c r="N10" s="7">
        <v>150</v>
      </c>
    </row>
    <row r="11" spans="1:14" ht="18" x14ac:dyDescent="0.25">
      <c r="A11" s="5" t="s">
        <v>56</v>
      </c>
      <c r="B11" s="6" t="s">
        <v>57</v>
      </c>
      <c r="C11" s="6">
        <v>1500</v>
      </c>
      <c r="D11" s="6">
        <v>17.55</v>
      </c>
      <c r="E11" s="6">
        <v>3.0249999999999999</v>
      </c>
      <c r="F11" s="6">
        <v>53.722000000000001</v>
      </c>
      <c r="G11" s="6" t="s">
        <v>58</v>
      </c>
      <c r="H11" s="7" t="s">
        <v>41</v>
      </c>
      <c r="J11" s="5" t="s">
        <v>59</v>
      </c>
      <c r="K11" s="6" t="s">
        <v>60</v>
      </c>
      <c r="L11" s="6" t="s">
        <v>181</v>
      </c>
      <c r="M11" s="6" t="s">
        <v>193</v>
      </c>
      <c r="N11" s="17">
        <v>8260</v>
      </c>
    </row>
    <row r="12" spans="1:14" ht="18" x14ac:dyDescent="0.25">
      <c r="A12" s="5" t="s">
        <v>59</v>
      </c>
      <c r="B12" s="6" t="s">
        <v>60</v>
      </c>
      <c r="C12" s="6">
        <v>1500</v>
      </c>
      <c r="D12" s="6">
        <v>20.361000000000001</v>
      </c>
      <c r="E12" s="6">
        <v>3.57</v>
      </c>
      <c r="F12" s="6">
        <v>62.127000000000002</v>
      </c>
      <c r="G12" s="6" t="s">
        <v>61</v>
      </c>
      <c r="H12" s="7" t="s">
        <v>41</v>
      </c>
      <c r="J12" s="5" t="s">
        <v>62</v>
      </c>
      <c r="K12" s="6" t="s">
        <v>63</v>
      </c>
      <c r="L12" s="6" t="s">
        <v>181</v>
      </c>
      <c r="M12" s="6" t="s">
        <v>194</v>
      </c>
      <c r="N12" s="17">
        <v>16260</v>
      </c>
    </row>
    <row r="13" spans="1:14" ht="18" x14ac:dyDescent="0.25">
      <c r="A13" s="5" t="s">
        <v>62</v>
      </c>
      <c r="B13" s="6" t="s">
        <v>63</v>
      </c>
      <c r="C13" s="6">
        <v>1500</v>
      </c>
      <c r="D13" s="6">
        <v>23.173999999999999</v>
      </c>
      <c r="E13" s="6">
        <v>4.1079999999999997</v>
      </c>
      <c r="F13" s="6">
        <v>70.566999999999993</v>
      </c>
      <c r="G13" s="6" t="s">
        <v>64</v>
      </c>
      <c r="H13" s="7" t="s">
        <v>41</v>
      </c>
      <c r="J13" s="5" t="s">
        <v>68</v>
      </c>
      <c r="K13" s="6" t="s">
        <v>69</v>
      </c>
      <c r="L13" s="6" t="s">
        <v>181</v>
      </c>
      <c r="M13" s="18">
        <v>52510</v>
      </c>
      <c r="N13" s="17">
        <v>68460</v>
      </c>
    </row>
    <row r="14" spans="1:14" ht="18" x14ac:dyDescent="0.25">
      <c r="A14" s="5" t="s">
        <v>68</v>
      </c>
      <c r="B14" s="6" t="s">
        <v>69</v>
      </c>
      <c r="C14" s="6">
        <v>1500</v>
      </c>
      <c r="D14" s="6">
        <v>5.3250000000000002</v>
      </c>
      <c r="E14" s="6">
        <v>1.4239999999999999</v>
      </c>
      <c r="F14" s="6">
        <v>14.394</v>
      </c>
      <c r="G14" s="6" t="s">
        <v>70</v>
      </c>
      <c r="H14" s="7" t="s">
        <v>41</v>
      </c>
      <c r="J14" s="5" t="s">
        <v>71</v>
      </c>
      <c r="K14" s="6" t="s">
        <v>72</v>
      </c>
      <c r="L14" s="6" t="s">
        <v>181</v>
      </c>
      <c r="M14" s="18">
        <v>19710</v>
      </c>
      <c r="N14" s="17">
        <v>62205</v>
      </c>
    </row>
    <row r="15" spans="1:14" ht="18" x14ac:dyDescent="0.25">
      <c r="A15" s="5" t="s">
        <v>71</v>
      </c>
      <c r="B15" s="6" t="s">
        <v>72</v>
      </c>
      <c r="C15" s="6">
        <v>1500</v>
      </c>
      <c r="D15" s="6">
        <v>7.7919999999999998</v>
      </c>
      <c r="E15" s="6">
        <v>1.637</v>
      </c>
      <c r="F15" s="6">
        <v>22.706</v>
      </c>
      <c r="G15" s="6" t="s">
        <v>73</v>
      </c>
      <c r="H15" s="7" t="s">
        <v>41</v>
      </c>
      <c r="J15" s="5" t="s">
        <v>74</v>
      </c>
      <c r="K15" s="6" t="s">
        <v>75</v>
      </c>
      <c r="L15" s="6" t="s">
        <v>181</v>
      </c>
      <c r="M15" s="6" t="s">
        <v>196</v>
      </c>
      <c r="N15" s="17">
        <v>70340</v>
      </c>
    </row>
    <row r="16" spans="1:14" ht="18" x14ac:dyDescent="0.25">
      <c r="A16" s="5" t="s">
        <v>74</v>
      </c>
      <c r="B16" s="6" t="s">
        <v>75</v>
      </c>
      <c r="C16" s="6">
        <v>1500</v>
      </c>
      <c r="D16" s="6">
        <v>10.52</v>
      </c>
      <c r="E16" s="6">
        <v>1.9670000000000001</v>
      </c>
      <c r="F16" s="6">
        <v>31.63</v>
      </c>
      <c r="G16" s="6" t="s">
        <v>76</v>
      </c>
      <c r="H16" s="7" t="s">
        <v>41</v>
      </c>
      <c r="J16" s="5" t="s">
        <v>77</v>
      </c>
      <c r="K16" s="6" t="s">
        <v>78</v>
      </c>
      <c r="L16" s="6" t="s">
        <v>181</v>
      </c>
      <c r="M16" s="6" t="s">
        <v>197</v>
      </c>
      <c r="N16" s="17">
        <v>78410</v>
      </c>
    </row>
    <row r="17" spans="1:14" ht="18" x14ac:dyDescent="0.25">
      <c r="A17" s="5" t="s">
        <v>77</v>
      </c>
      <c r="B17" s="6" t="s">
        <v>78</v>
      </c>
      <c r="C17" s="6">
        <v>1500</v>
      </c>
      <c r="D17" s="6">
        <v>13.436999999999999</v>
      </c>
      <c r="E17" s="6">
        <v>2.6909999999999998</v>
      </c>
      <c r="F17" s="6">
        <v>39.753</v>
      </c>
      <c r="G17" s="6" t="s">
        <v>79</v>
      </c>
      <c r="H17" s="7" t="s">
        <v>41</v>
      </c>
      <c r="J17" s="5" t="s">
        <v>80</v>
      </c>
      <c r="K17" s="6" t="s">
        <v>81</v>
      </c>
      <c r="L17" s="6" t="s">
        <v>181</v>
      </c>
      <c r="M17" s="6" t="s">
        <v>198</v>
      </c>
      <c r="N17" s="17">
        <v>86830</v>
      </c>
    </row>
    <row r="18" spans="1:14" ht="18" x14ac:dyDescent="0.25">
      <c r="A18" s="5" t="s">
        <v>80</v>
      </c>
      <c r="B18" s="6" t="s">
        <v>81</v>
      </c>
      <c r="C18" s="6">
        <v>1500</v>
      </c>
      <c r="D18" s="6">
        <v>16.239999999999998</v>
      </c>
      <c r="E18" s="6">
        <v>3.22</v>
      </c>
      <c r="F18" s="6">
        <v>48.189</v>
      </c>
      <c r="G18" s="6" t="s">
        <v>82</v>
      </c>
      <c r="H18" s="7" t="s">
        <v>41</v>
      </c>
      <c r="J18" s="5" t="s">
        <v>83</v>
      </c>
      <c r="K18" s="6" t="s">
        <v>84</v>
      </c>
      <c r="L18" s="6" t="s">
        <v>181</v>
      </c>
      <c r="M18" s="6" t="s">
        <v>199</v>
      </c>
      <c r="N18" s="7"/>
    </row>
    <row r="19" spans="1:14" ht="18" x14ac:dyDescent="0.25">
      <c r="A19" s="5" t="s">
        <v>83</v>
      </c>
      <c r="B19" s="6" t="s">
        <v>84</v>
      </c>
      <c r="C19" s="6">
        <v>1500</v>
      </c>
      <c r="D19" s="6">
        <v>19.053000000000001</v>
      </c>
      <c r="E19" s="6">
        <v>3.7679999999999998</v>
      </c>
      <c r="F19" s="6">
        <v>56.588000000000001</v>
      </c>
      <c r="G19" s="6" t="s">
        <v>85</v>
      </c>
      <c r="H19" s="7" t="s">
        <v>41</v>
      </c>
      <c r="J19" s="5" t="s">
        <v>89</v>
      </c>
      <c r="K19" s="6" t="s">
        <v>90</v>
      </c>
      <c r="L19" s="6" t="s">
        <v>181</v>
      </c>
      <c r="M19" s="6" t="s">
        <v>200</v>
      </c>
      <c r="N19" s="7" t="s">
        <v>201</v>
      </c>
    </row>
    <row r="20" spans="1:14" ht="18" x14ac:dyDescent="0.25">
      <c r="A20" s="5" t="s">
        <v>86</v>
      </c>
      <c r="B20" s="6" t="s">
        <v>87</v>
      </c>
      <c r="C20" s="6">
        <v>1500</v>
      </c>
      <c r="D20" s="6">
        <v>21.867999999999999</v>
      </c>
      <c r="E20" s="6">
        <v>4.3239999999999998</v>
      </c>
      <c r="F20" s="6">
        <v>64.959999999999994</v>
      </c>
      <c r="G20" s="6" t="s">
        <v>88</v>
      </c>
      <c r="H20" s="7" t="s">
        <v>41</v>
      </c>
      <c r="J20" s="5" t="s">
        <v>227</v>
      </c>
      <c r="K20" s="6" t="s">
        <v>202</v>
      </c>
      <c r="L20" s="6" t="s">
        <v>203</v>
      </c>
      <c r="M20" s="6" t="s">
        <v>204</v>
      </c>
      <c r="N20" s="7" t="s">
        <v>205</v>
      </c>
    </row>
    <row r="21" spans="1:14" ht="18" x14ac:dyDescent="0.25">
      <c r="A21" s="5" t="s">
        <v>89</v>
      </c>
      <c r="B21" s="6" t="s">
        <v>90</v>
      </c>
      <c r="C21" s="6">
        <v>1000</v>
      </c>
      <c r="D21" s="6">
        <v>6.5060000000000002</v>
      </c>
      <c r="E21" s="6">
        <v>1.6930000000000001</v>
      </c>
      <c r="F21" s="6">
        <v>17.978000000000002</v>
      </c>
      <c r="G21" s="6" t="s">
        <v>91</v>
      </c>
      <c r="H21" s="7" t="s">
        <v>41</v>
      </c>
      <c r="J21" s="5" t="s">
        <v>92</v>
      </c>
      <c r="K21" s="6" t="s">
        <v>93</v>
      </c>
      <c r="L21" s="6" t="s">
        <v>181</v>
      </c>
      <c r="M21" s="18">
        <v>227480</v>
      </c>
      <c r="N21" s="17">
        <v>209970</v>
      </c>
    </row>
    <row r="22" spans="1:14" ht="18" x14ac:dyDescent="0.25">
      <c r="A22" s="5" t="s">
        <v>92</v>
      </c>
      <c r="B22" s="6" t="s">
        <v>93</v>
      </c>
      <c r="C22" s="6">
        <v>1500</v>
      </c>
      <c r="D22" s="6">
        <v>5.2530000000000001</v>
      </c>
      <c r="E22" s="6">
        <v>6.1319999999999997</v>
      </c>
      <c r="F22" s="6">
        <v>1.952</v>
      </c>
      <c r="G22" s="6" t="s">
        <v>41</v>
      </c>
      <c r="H22" s="7" t="s">
        <v>94</v>
      </c>
      <c r="J22" s="5" t="s">
        <v>95</v>
      </c>
      <c r="K22" s="6" t="s">
        <v>96</v>
      </c>
      <c r="L22" s="6" t="s">
        <v>181</v>
      </c>
      <c r="M22" s="18">
        <v>82930</v>
      </c>
      <c r="N22" s="17">
        <v>129665</v>
      </c>
    </row>
    <row r="23" spans="1:14" ht="18" x14ac:dyDescent="0.25">
      <c r="A23" s="5" t="s">
        <v>95</v>
      </c>
      <c r="B23" s="6" t="s">
        <v>96</v>
      </c>
      <c r="C23" s="6">
        <v>1500</v>
      </c>
      <c r="D23" s="6">
        <v>10.259</v>
      </c>
      <c r="E23" s="6" t="s">
        <v>97</v>
      </c>
      <c r="F23" s="6">
        <v>39.064</v>
      </c>
      <c r="G23" s="6" t="s">
        <v>98</v>
      </c>
      <c r="H23" s="7" t="s">
        <v>41</v>
      </c>
      <c r="J23" s="5" t="s">
        <v>95</v>
      </c>
      <c r="K23" s="6" t="s">
        <v>96</v>
      </c>
      <c r="L23" s="6" t="s">
        <v>203</v>
      </c>
      <c r="M23" s="18">
        <v>49080</v>
      </c>
      <c r="N23" s="17">
        <v>124520</v>
      </c>
    </row>
    <row r="24" spans="1:14" ht="18" x14ac:dyDescent="0.25">
      <c r="A24" s="5" t="s">
        <v>99</v>
      </c>
      <c r="B24" s="6" t="s">
        <v>100</v>
      </c>
      <c r="C24" s="6">
        <v>1500</v>
      </c>
      <c r="D24" s="6">
        <v>10.72</v>
      </c>
      <c r="E24" s="6">
        <v>2.734</v>
      </c>
      <c r="F24" s="6">
        <v>26.786000000000001</v>
      </c>
      <c r="G24" s="6" t="s">
        <v>101</v>
      </c>
      <c r="H24" s="7" t="s">
        <v>41</v>
      </c>
      <c r="J24" s="5" t="s">
        <v>99</v>
      </c>
      <c r="K24" s="6" t="s">
        <v>100</v>
      </c>
      <c r="L24" s="6" t="s">
        <v>181</v>
      </c>
      <c r="M24" s="18">
        <v>109240</v>
      </c>
      <c r="N24" s="17">
        <v>149795</v>
      </c>
    </row>
    <row r="25" spans="1:14" ht="18" x14ac:dyDescent="0.25">
      <c r="A25" s="5" t="s">
        <v>102</v>
      </c>
      <c r="B25" s="6" t="s">
        <v>81</v>
      </c>
      <c r="C25" s="6">
        <v>1500</v>
      </c>
      <c r="D25" s="6">
        <v>13.121</v>
      </c>
      <c r="E25" s="6" t="s">
        <v>103</v>
      </c>
      <c r="F25" s="6">
        <v>63.249000000000002</v>
      </c>
      <c r="G25" s="6" t="s">
        <v>104</v>
      </c>
      <c r="H25" s="7" t="s">
        <v>41</v>
      </c>
      <c r="J25" s="5" t="s">
        <v>102</v>
      </c>
      <c r="K25" s="6" t="s">
        <v>81</v>
      </c>
      <c r="L25" s="6" t="s">
        <v>181</v>
      </c>
      <c r="M25" s="6" t="s">
        <v>206</v>
      </c>
      <c r="N25" s="17">
        <v>31920</v>
      </c>
    </row>
    <row r="26" spans="1:14" ht="18" x14ac:dyDescent="0.25">
      <c r="A26" s="5" t="s">
        <v>105</v>
      </c>
      <c r="B26" s="6" t="s">
        <v>106</v>
      </c>
      <c r="C26" s="6">
        <v>1500</v>
      </c>
      <c r="D26" s="6">
        <v>8.9480000000000004</v>
      </c>
      <c r="E26" s="6">
        <v>3.5179999999999998</v>
      </c>
      <c r="F26" s="6">
        <v>20.001000000000001</v>
      </c>
      <c r="G26" s="6" t="s">
        <v>107</v>
      </c>
      <c r="H26" s="7" t="s">
        <v>41</v>
      </c>
      <c r="J26" s="5" t="s">
        <v>102</v>
      </c>
      <c r="K26" s="6" t="s">
        <v>81</v>
      </c>
      <c r="L26" s="6" t="s">
        <v>203</v>
      </c>
      <c r="M26" s="6" t="s">
        <v>207</v>
      </c>
      <c r="N26" s="17">
        <v>26850</v>
      </c>
    </row>
    <row r="27" spans="1:14" ht="18" x14ac:dyDescent="0.25">
      <c r="A27" s="5" t="s">
        <v>108</v>
      </c>
      <c r="B27" s="6" t="s">
        <v>109</v>
      </c>
      <c r="C27" s="6">
        <v>1500</v>
      </c>
      <c r="D27" s="6">
        <v>15.993</v>
      </c>
      <c r="E27" s="6">
        <v>1.1240000000000001</v>
      </c>
      <c r="F27" s="6">
        <v>55.38</v>
      </c>
      <c r="G27" s="6" t="s">
        <v>110</v>
      </c>
      <c r="H27" s="7" t="s">
        <v>41</v>
      </c>
      <c r="J27" s="5" t="s">
        <v>208</v>
      </c>
      <c r="K27" s="6" t="s">
        <v>209</v>
      </c>
      <c r="L27" s="6" t="s">
        <v>203</v>
      </c>
      <c r="M27" s="6" t="s">
        <v>210</v>
      </c>
      <c r="N27" s="7" t="s">
        <v>211</v>
      </c>
    </row>
    <row r="28" spans="1:14" ht="18" x14ac:dyDescent="0.25">
      <c r="A28" s="5" t="s">
        <v>168</v>
      </c>
      <c r="B28" s="6" t="s">
        <v>90</v>
      </c>
      <c r="C28" s="6">
        <v>1000</v>
      </c>
      <c r="D28" s="6">
        <v>5.7839999999999998</v>
      </c>
      <c r="E28" s="6" t="s">
        <v>111</v>
      </c>
      <c r="F28" s="6">
        <v>23.463000000000001</v>
      </c>
      <c r="G28" s="6" t="s">
        <v>112</v>
      </c>
      <c r="H28" s="7" t="s">
        <v>41</v>
      </c>
      <c r="J28" s="5" t="s">
        <v>105</v>
      </c>
      <c r="K28" s="6" t="s">
        <v>106</v>
      </c>
      <c r="L28" s="6" t="s">
        <v>181</v>
      </c>
      <c r="M28" s="6" t="s">
        <v>212</v>
      </c>
      <c r="N28" s="7" t="s">
        <v>213</v>
      </c>
    </row>
    <row r="29" spans="1:14" ht="18" x14ac:dyDescent="0.25">
      <c r="A29" s="5" t="s">
        <v>113</v>
      </c>
      <c r="B29" s="6" t="s">
        <v>114</v>
      </c>
      <c r="C29" s="6">
        <v>1500</v>
      </c>
      <c r="D29" s="6">
        <v>4.1909999999999998</v>
      </c>
      <c r="E29" s="6">
        <v>2.2639999999999998</v>
      </c>
      <c r="F29" s="6">
        <v>7.0220000000000002</v>
      </c>
      <c r="G29" s="6" t="s">
        <v>115</v>
      </c>
      <c r="H29" s="7" t="s">
        <v>41</v>
      </c>
      <c r="J29" s="5" t="s">
        <v>105</v>
      </c>
      <c r="K29" s="6" t="s">
        <v>106</v>
      </c>
      <c r="L29" s="6" t="s">
        <v>203</v>
      </c>
      <c r="M29" s="6" t="s">
        <v>214</v>
      </c>
      <c r="N29" s="7" t="s">
        <v>215</v>
      </c>
    </row>
    <row r="30" spans="1:14" ht="18" x14ac:dyDescent="0.25">
      <c r="A30" s="5" t="s">
        <v>116</v>
      </c>
      <c r="B30" s="6" t="s">
        <v>117</v>
      </c>
      <c r="C30" s="6">
        <v>1500</v>
      </c>
      <c r="D30" s="6">
        <v>5.5469999999999997</v>
      </c>
      <c r="E30" s="6">
        <v>2.2109999999999999</v>
      </c>
      <c r="F30" s="6">
        <v>12.215999999999999</v>
      </c>
      <c r="G30" s="6" t="s">
        <v>118</v>
      </c>
      <c r="H30" s="7" t="s">
        <v>41</v>
      </c>
      <c r="J30" s="5" t="s">
        <v>108</v>
      </c>
      <c r="K30" s="6" t="s">
        <v>109</v>
      </c>
      <c r="L30" s="6" t="s">
        <v>181</v>
      </c>
      <c r="M30" s="18">
        <v>29920</v>
      </c>
      <c r="N30" s="17">
        <v>130890</v>
      </c>
    </row>
    <row r="31" spans="1:14" ht="18" x14ac:dyDescent="0.25">
      <c r="A31" s="5" t="s">
        <v>119</v>
      </c>
      <c r="B31" s="6" t="s">
        <v>120</v>
      </c>
      <c r="C31" s="6">
        <v>1500</v>
      </c>
      <c r="D31" s="6">
        <v>15.534000000000001</v>
      </c>
      <c r="E31" s="6">
        <v>2.0499999999999998</v>
      </c>
      <c r="F31" s="6">
        <v>50.192</v>
      </c>
      <c r="G31" s="6" t="s">
        <v>121</v>
      </c>
      <c r="H31" s="7" t="s">
        <v>41</v>
      </c>
      <c r="J31" s="5" t="s">
        <v>168</v>
      </c>
      <c r="K31" s="6" t="s">
        <v>90</v>
      </c>
      <c r="L31" s="6" t="s">
        <v>181</v>
      </c>
      <c r="M31" s="6" t="s">
        <v>216</v>
      </c>
      <c r="N31" s="7" t="s">
        <v>217</v>
      </c>
    </row>
    <row r="32" spans="1:14" ht="18" x14ac:dyDescent="0.25">
      <c r="A32" s="5" t="s">
        <v>122</v>
      </c>
      <c r="B32" s="6" t="s">
        <v>123</v>
      </c>
      <c r="C32" s="6">
        <v>1500</v>
      </c>
      <c r="D32" s="6">
        <v>12.922000000000001</v>
      </c>
      <c r="E32" s="6">
        <v>0.28999999999999998</v>
      </c>
      <c r="F32" s="6">
        <v>47.052</v>
      </c>
      <c r="G32" s="6" t="s">
        <v>124</v>
      </c>
      <c r="H32" s="7" t="s">
        <v>41</v>
      </c>
      <c r="J32" s="5" t="s">
        <v>113</v>
      </c>
      <c r="K32" s="6" t="s">
        <v>114</v>
      </c>
      <c r="L32" s="6" t="s">
        <v>181</v>
      </c>
      <c r="M32" s="6" t="s">
        <v>218</v>
      </c>
      <c r="N32" s="7" t="s">
        <v>219</v>
      </c>
    </row>
    <row r="33" spans="1:14" ht="18" x14ac:dyDescent="0.25">
      <c r="A33" s="5" t="s">
        <v>125</v>
      </c>
      <c r="B33" s="6"/>
      <c r="C33" s="6">
        <v>2000</v>
      </c>
      <c r="D33" s="6">
        <v>3.5089999999999999</v>
      </c>
      <c r="E33" s="6">
        <v>3.355</v>
      </c>
      <c r="F33" s="6">
        <v>0.57499999999999996</v>
      </c>
      <c r="G33" s="6" t="s">
        <v>41</v>
      </c>
      <c r="H33" s="7" t="s">
        <v>126</v>
      </c>
      <c r="J33" s="5" t="s">
        <v>116</v>
      </c>
      <c r="K33" s="6" t="s">
        <v>117</v>
      </c>
      <c r="L33" s="6" t="s">
        <v>181</v>
      </c>
      <c r="M33" s="6" t="s">
        <v>220</v>
      </c>
      <c r="N33" s="7" t="s">
        <v>221</v>
      </c>
    </row>
    <row r="34" spans="1:14" ht="18" x14ac:dyDescent="0.25">
      <c r="A34" s="5" t="s">
        <v>127</v>
      </c>
      <c r="B34" s="6" t="s">
        <v>128</v>
      </c>
      <c r="C34" s="6">
        <v>1800</v>
      </c>
      <c r="D34" s="6">
        <v>4.2690000000000001</v>
      </c>
      <c r="E34" s="6">
        <v>3.5779999999999998</v>
      </c>
      <c r="F34" s="6">
        <v>3.02</v>
      </c>
      <c r="G34" s="6" t="s">
        <v>41</v>
      </c>
      <c r="H34" s="7" t="s">
        <v>129</v>
      </c>
      <c r="J34" s="5" t="s">
        <v>116</v>
      </c>
      <c r="K34" s="6" t="s">
        <v>117</v>
      </c>
      <c r="L34" s="6" t="s">
        <v>203</v>
      </c>
      <c r="M34" s="6" t="s">
        <v>222</v>
      </c>
      <c r="N34" s="7" t="s">
        <v>223</v>
      </c>
    </row>
    <row r="35" spans="1:14" ht="18" x14ac:dyDescent="0.25">
      <c r="A35" s="5" t="s">
        <v>130</v>
      </c>
      <c r="B35" s="6" t="s">
        <v>131</v>
      </c>
      <c r="C35" s="6">
        <v>3000</v>
      </c>
      <c r="D35" s="6">
        <v>4.3369999999999997</v>
      </c>
      <c r="E35" s="6">
        <v>4.4930000000000003</v>
      </c>
      <c r="F35" s="6">
        <v>5.6000000000000001E-2</v>
      </c>
      <c r="G35" s="6" t="s">
        <v>41</v>
      </c>
      <c r="H35" s="7" t="s">
        <v>132</v>
      </c>
      <c r="J35" s="5" t="s">
        <v>224</v>
      </c>
      <c r="K35" s="6" t="s">
        <v>84</v>
      </c>
      <c r="L35" s="6" t="s">
        <v>181</v>
      </c>
      <c r="M35" s="6" t="s">
        <v>225</v>
      </c>
      <c r="N35" s="17">
        <v>27480</v>
      </c>
    </row>
    <row r="36" spans="1:14" ht="18" x14ac:dyDescent="0.25">
      <c r="A36" s="5" t="s">
        <v>169</v>
      </c>
      <c r="B36" s="6" t="s">
        <v>133</v>
      </c>
      <c r="C36" s="6">
        <v>2500</v>
      </c>
      <c r="D36" s="6">
        <v>3.5070000000000001</v>
      </c>
      <c r="E36" s="6">
        <v>3.3759999999999999</v>
      </c>
      <c r="F36" s="6">
        <v>0.55700000000000005</v>
      </c>
      <c r="G36" s="6" t="s">
        <v>41</v>
      </c>
      <c r="H36" s="7" t="s">
        <v>134</v>
      </c>
      <c r="J36" s="5" t="s">
        <v>224</v>
      </c>
      <c r="K36" s="6" t="s">
        <v>84</v>
      </c>
      <c r="L36" s="6" t="s">
        <v>203</v>
      </c>
      <c r="M36" s="6" t="s">
        <v>226</v>
      </c>
      <c r="N36" s="17">
        <v>20560</v>
      </c>
    </row>
    <row r="37" spans="1:14" ht="18" x14ac:dyDescent="0.25">
      <c r="A37" s="5" t="s">
        <v>170</v>
      </c>
      <c r="B37" s="6" t="s">
        <v>22</v>
      </c>
      <c r="C37" s="6">
        <v>2000</v>
      </c>
      <c r="D37" s="6">
        <v>4.4669999999999996</v>
      </c>
      <c r="E37" s="6">
        <v>5.4569999999999999</v>
      </c>
      <c r="F37" s="6">
        <v>1.0449999999999999</v>
      </c>
      <c r="G37" s="6" t="s">
        <v>41</v>
      </c>
      <c r="H37" s="7" t="s">
        <v>135</v>
      </c>
      <c r="J37" s="5" t="s">
        <v>119</v>
      </c>
      <c r="K37" s="6" t="s">
        <v>120</v>
      </c>
      <c r="L37" s="6" t="s">
        <v>181</v>
      </c>
      <c r="M37" s="18">
        <v>147360</v>
      </c>
      <c r="N37" s="17">
        <v>213900</v>
      </c>
    </row>
    <row r="38" spans="1:14" ht="18" x14ac:dyDescent="0.25">
      <c r="A38" s="5" t="s">
        <v>171</v>
      </c>
      <c r="B38" s="6" t="s">
        <v>136</v>
      </c>
      <c r="C38" s="6">
        <v>1800</v>
      </c>
      <c r="D38" s="6">
        <v>5.532</v>
      </c>
      <c r="E38" s="6">
        <v>6.3109999999999999</v>
      </c>
      <c r="F38" s="6">
        <v>0.80500000000000005</v>
      </c>
      <c r="G38" s="6" t="s">
        <v>41</v>
      </c>
      <c r="H38" s="7" t="s">
        <v>137</v>
      </c>
      <c r="J38" s="5" t="s">
        <v>122</v>
      </c>
      <c r="K38" s="6" t="s">
        <v>123</v>
      </c>
      <c r="L38" s="6" t="s">
        <v>181</v>
      </c>
      <c r="M38" s="18">
        <v>50170</v>
      </c>
      <c r="N38" s="17">
        <v>122050</v>
      </c>
    </row>
    <row r="39" spans="1:14" ht="18" x14ac:dyDescent="0.25">
      <c r="A39" s="5" t="s">
        <v>138</v>
      </c>
      <c r="B39" s="6" t="s">
        <v>139</v>
      </c>
      <c r="C39" s="6">
        <v>3000</v>
      </c>
      <c r="D39" s="6">
        <v>4.0819999999999999</v>
      </c>
      <c r="E39" s="6">
        <v>4.4420000000000002</v>
      </c>
      <c r="F39" s="6">
        <v>8.8999999999999996E-2</v>
      </c>
      <c r="G39" s="6" t="s">
        <v>41</v>
      </c>
      <c r="H39" s="7" t="s">
        <v>140</v>
      </c>
      <c r="J39" s="5" t="s">
        <v>122</v>
      </c>
      <c r="K39" s="6" t="s">
        <v>123</v>
      </c>
      <c r="L39" s="6" t="s">
        <v>203</v>
      </c>
      <c r="M39" s="18">
        <v>12180</v>
      </c>
      <c r="N39" s="17">
        <v>113630</v>
      </c>
    </row>
    <row r="40" spans="1:14" ht="18" x14ac:dyDescent="0.25">
      <c r="A40" s="5" t="s">
        <v>141</v>
      </c>
      <c r="B40" s="6" t="s">
        <v>142</v>
      </c>
      <c r="C40" s="6">
        <v>3000</v>
      </c>
      <c r="D40" s="6">
        <v>3.468</v>
      </c>
      <c r="E40" s="6">
        <v>3.2490000000000001</v>
      </c>
      <c r="F40" s="6">
        <v>0.42199999999999999</v>
      </c>
      <c r="G40" s="6" t="s">
        <v>41</v>
      </c>
      <c r="H40" s="7">
        <v>8.3000000000000004E-2</v>
      </c>
      <c r="J40" s="5" t="s">
        <v>127</v>
      </c>
      <c r="K40" s="6" t="s">
        <v>128</v>
      </c>
      <c r="L40" s="6" t="s">
        <v>181</v>
      </c>
      <c r="M40" s="6" t="s">
        <v>228</v>
      </c>
      <c r="N40" s="7" t="s">
        <v>229</v>
      </c>
    </row>
    <row r="41" spans="1:14" ht="18" x14ac:dyDescent="0.25">
      <c r="A41" s="5" t="s">
        <v>172</v>
      </c>
      <c r="B41" s="6" t="s">
        <v>143</v>
      </c>
      <c r="C41" s="6">
        <v>2300</v>
      </c>
      <c r="D41" s="6">
        <v>4.1139999999999999</v>
      </c>
      <c r="E41" s="6">
        <v>3.931</v>
      </c>
      <c r="F41" s="6">
        <v>1.49</v>
      </c>
      <c r="G41" s="6" t="s">
        <v>41</v>
      </c>
      <c r="H41" s="7" t="s">
        <v>144</v>
      </c>
      <c r="J41" s="5" t="s">
        <v>127</v>
      </c>
      <c r="K41" s="6" t="s">
        <v>128</v>
      </c>
      <c r="L41" s="6" t="s">
        <v>230</v>
      </c>
      <c r="M41" s="6" t="s">
        <v>231</v>
      </c>
      <c r="N41" s="7"/>
    </row>
    <row r="42" spans="1:14" ht="18" x14ac:dyDescent="0.25">
      <c r="A42" s="5" t="s">
        <v>173</v>
      </c>
      <c r="B42" s="6" t="s">
        <v>145</v>
      </c>
      <c r="C42" s="6">
        <v>2000</v>
      </c>
      <c r="D42" s="6">
        <v>3.512</v>
      </c>
      <c r="E42" s="6">
        <v>3.1560000000000001</v>
      </c>
      <c r="F42" s="6">
        <v>0.623</v>
      </c>
      <c r="G42" s="6" t="s">
        <v>41</v>
      </c>
      <c r="H42" s="7">
        <v>0.151</v>
      </c>
      <c r="J42" s="5" t="s">
        <v>283</v>
      </c>
      <c r="K42" s="6" t="s">
        <v>232</v>
      </c>
      <c r="L42" s="6" t="s">
        <v>233</v>
      </c>
      <c r="M42" s="6" t="s">
        <v>234</v>
      </c>
      <c r="N42" s="7" t="s">
        <v>235</v>
      </c>
    </row>
    <row r="43" spans="1:14" ht="18" x14ac:dyDescent="0.25">
      <c r="A43" s="5" t="s">
        <v>174</v>
      </c>
      <c r="B43" s="6" t="s">
        <v>146</v>
      </c>
      <c r="C43" s="6">
        <v>2500</v>
      </c>
      <c r="D43" s="6">
        <v>4.3259999999999996</v>
      </c>
      <c r="E43" s="6">
        <v>4.7359999999999998</v>
      </c>
      <c r="F43" s="6">
        <v>1.359</v>
      </c>
      <c r="G43" s="6" t="s">
        <v>41</v>
      </c>
      <c r="H43" s="7" t="s">
        <v>147</v>
      </c>
      <c r="J43" s="5" t="s">
        <v>284</v>
      </c>
      <c r="K43" s="6" t="s">
        <v>236</v>
      </c>
      <c r="L43" s="6" t="s">
        <v>233</v>
      </c>
      <c r="M43" s="6" t="s">
        <v>237</v>
      </c>
      <c r="N43" s="7" t="s">
        <v>238</v>
      </c>
    </row>
    <row r="44" spans="1:14" ht="18" x14ac:dyDescent="0.25">
      <c r="A44" s="5" t="s">
        <v>148</v>
      </c>
      <c r="B44" s="6" t="s">
        <v>20</v>
      </c>
      <c r="C44" s="6">
        <v>2000</v>
      </c>
      <c r="D44" s="6">
        <v>3.5019999999999998</v>
      </c>
      <c r="E44" s="6">
        <v>3.28</v>
      </c>
      <c r="F44" s="6">
        <v>0.59299999999999997</v>
      </c>
      <c r="G44" s="6" t="s">
        <v>41</v>
      </c>
      <c r="H44" s="7">
        <v>0.04</v>
      </c>
      <c r="J44" s="5" t="s">
        <v>285</v>
      </c>
      <c r="K44" s="6" t="s">
        <v>239</v>
      </c>
      <c r="L44" s="6" t="s">
        <v>233</v>
      </c>
      <c r="M44" s="6" t="s">
        <v>240</v>
      </c>
      <c r="N44" s="7" t="s">
        <v>241</v>
      </c>
    </row>
    <row r="45" spans="1:14" ht="18" x14ac:dyDescent="0.25">
      <c r="A45" s="5" t="s">
        <v>175</v>
      </c>
      <c r="B45" s="6" t="s">
        <v>149</v>
      </c>
      <c r="C45" s="6">
        <v>2000</v>
      </c>
      <c r="D45" s="6">
        <v>4.6459999999999999</v>
      </c>
      <c r="E45" s="6">
        <v>5.3280000000000003</v>
      </c>
      <c r="F45" s="6">
        <v>1.214</v>
      </c>
      <c r="G45" s="6" t="s">
        <v>41</v>
      </c>
      <c r="H45" s="7" t="s">
        <v>150</v>
      </c>
      <c r="J45" s="5" t="s">
        <v>285</v>
      </c>
      <c r="K45" s="6" t="s">
        <v>239</v>
      </c>
      <c r="L45" s="6" t="s">
        <v>230</v>
      </c>
      <c r="M45" s="6" t="s">
        <v>242</v>
      </c>
      <c r="N45" s="7"/>
    </row>
    <row r="46" spans="1:14" ht="18" x14ac:dyDescent="0.25">
      <c r="A46" s="5" t="s">
        <v>176</v>
      </c>
      <c r="B46" s="6" t="s">
        <v>151</v>
      </c>
      <c r="C46" s="6">
        <v>2000</v>
      </c>
      <c r="D46" s="6">
        <v>3.59</v>
      </c>
      <c r="E46" s="6">
        <v>3.387</v>
      </c>
      <c r="F46" s="6">
        <v>0.629</v>
      </c>
      <c r="G46" s="6" t="s">
        <v>41</v>
      </c>
      <c r="H46" s="7">
        <v>1.4E-2</v>
      </c>
      <c r="J46" s="5" t="s">
        <v>285</v>
      </c>
      <c r="K46" s="6" t="s">
        <v>243</v>
      </c>
      <c r="L46" s="6" t="s">
        <v>233</v>
      </c>
      <c r="M46" s="6" t="s">
        <v>244</v>
      </c>
      <c r="N46" s="7"/>
    </row>
    <row r="47" spans="1:14" ht="18" x14ac:dyDescent="0.25">
      <c r="A47" s="5" t="s">
        <v>177</v>
      </c>
      <c r="B47" s="6" t="s">
        <v>152</v>
      </c>
      <c r="C47" s="6">
        <v>2000</v>
      </c>
      <c r="D47" s="6">
        <v>4.4470000000000001</v>
      </c>
      <c r="E47" s="6">
        <v>4.9820000000000002</v>
      </c>
      <c r="F47" s="6">
        <v>1.1950000000000001</v>
      </c>
      <c r="G47" s="6" t="s">
        <v>41</v>
      </c>
      <c r="H47" s="7" t="s">
        <v>153</v>
      </c>
      <c r="J47" s="5" t="s">
        <v>286</v>
      </c>
      <c r="K47" s="6" t="s">
        <v>245</v>
      </c>
      <c r="L47" s="6" t="s">
        <v>233</v>
      </c>
      <c r="M47" s="6" t="s">
        <v>246</v>
      </c>
      <c r="N47" s="7" t="s">
        <v>247</v>
      </c>
    </row>
    <row r="48" spans="1:14" ht="18" x14ac:dyDescent="0.25">
      <c r="A48" s="5" t="s">
        <v>178</v>
      </c>
      <c r="B48" s="6" t="s">
        <v>154</v>
      </c>
      <c r="C48" s="6">
        <v>2000</v>
      </c>
      <c r="D48" s="6">
        <v>9.1980000000000004</v>
      </c>
      <c r="E48" s="6">
        <v>11.66</v>
      </c>
      <c r="F48" s="6">
        <v>2.2570000000000001</v>
      </c>
      <c r="G48" s="6" t="s">
        <v>41</v>
      </c>
      <c r="H48" s="7" t="s">
        <v>155</v>
      </c>
      <c r="J48" s="5" t="s">
        <v>286</v>
      </c>
      <c r="K48" s="6" t="s">
        <v>245</v>
      </c>
      <c r="L48" s="6" t="s">
        <v>230</v>
      </c>
      <c r="M48" s="6" t="s">
        <v>248</v>
      </c>
      <c r="N48" s="7"/>
    </row>
    <row r="49" spans="1:14" ht="18" x14ac:dyDescent="0.25">
      <c r="A49" s="5" t="s">
        <v>156</v>
      </c>
      <c r="B49" s="6" t="s">
        <v>3</v>
      </c>
      <c r="C49" s="6">
        <v>2000</v>
      </c>
      <c r="D49" s="6">
        <v>3.5350000000000001</v>
      </c>
      <c r="E49" s="6">
        <v>3.6389999999999998</v>
      </c>
      <c r="F49" s="6">
        <v>0.50600000000000001</v>
      </c>
      <c r="G49" s="6" t="s">
        <v>41</v>
      </c>
      <c r="H49" s="7" t="s">
        <v>157</v>
      </c>
      <c r="J49" s="5" t="s">
        <v>287</v>
      </c>
      <c r="K49" s="6" t="s">
        <v>249</v>
      </c>
      <c r="L49" s="6" t="s">
        <v>233</v>
      </c>
      <c r="M49" s="6" t="s">
        <v>250</v>
      </c>
      <c r="N49" s="7" t="s">
        <v>251</v>
      </c>
    </row>
    <row r="50" spans="1:14" ht="18" x14ac:dyDescent="0.25">
      <c r="A50" s="5" t="s">
        <v>179</v>
      </c>
      <c r="B50" s="6" t="s">
        <v>158</v>
      </c>
      <c r="C50" s="6">
        <v>2000</v>
      </c>
      <c r="D50" s="6">
        <v>4.7960000000000003</v>
      </c>
      <c r="E50" s="6">
        <v>5.6989999999999998</v>
      </c>
      <c r="F50" s="6">
        <v>0.80100000000000005</v>
      </c>
      <c r="G50" s="6" t="s">
        <v>41</v>
      </c>
      <c r="H50" s="7" t="s">
        <v>159</v>
      </c>
      <c r="J50" s="5" t="s">
        <v>170</v>
      </c>
      <c r="K50" s="6" t="s">
        <v>22</v>
      </c>
      <c r="L50" s="6" t="s">
        <v>181</v>
      </c>
      <c r="M50" s="6" t="s">
        <v>252</v>
      </c>
      <c r="N50" s="7" t="s">
        <v>253</v>
      </c>
    </row>
    <row r="51" spans="1:14" ht="18" x14ac:dyDescent="0.25">
      <c r="A51" s="5" t="s">
        <v>180</v>
      </c>
      <c r="B51" s="6" t="s">
        <v>160</v>
      </c>
      <c r="C51" s="6">
        <v>2000</v>
      </c>
      <c r="D51" s="6">
        <v>6.0940000000000003</v>
      </c>
      <c r="E51" s="6">
        <v>8.06</v>
      </c>
      <c r="F51" s="6">
        <v>1.056</v>
      </c>
      <c r="G51" s="6" t="s">
        <v>41</v>
      </c>
      <c r="H51" s="7" t="s">
        <v>161</v>
      </c>
      <c r="J51" s="5" t="s">
        <v>169</v>
      </c>
      <c r="K51" s="6" t="s">
        <v>133</v>
      </c>
      <c r="L51" s="6" t="s">
        <v>181</v>
      </c>
      <c r="M51" s="6" t="s">
        <v>254</v>
      </c>
      <c r="N51" s="7" t="s">
        <v>255</v>
      </c>
    </row>
    <row r="52" spans="1:14" ht="18.75" thickBot="1" x14ac:dyDescent="0.3">
      <c r="A52" s="14" t="s">
        <v>162</v>
      </c>
      <c r="B52" s="15" t="s">
        <v>5</v>
      </c>
      <c r="C52" s="15">
        <v>2000</v>
      </c>
      <c r="D52" s="15">
        <v>4.0380000000000003</v>
      </c>
      <c r="E52" s="15">
        <v>3.47</v>
      </c>
      <c r="F52" s="15">
        <v>1.45</v>
      </c>
      <c r="G52" s="15" t="s">
        <v>41</v>
      </c>
      <c r="H52" s="16">
        <v>0.121</v>
      </c>
      <c r="J52" s="5" t="s">
        <v>288</v>
      </c>
      <c r="K52" s="6" t="s">
        <v>145</v>
      </c>
      <c r="L52" s="6" t="s">
        <v>181</v>
      </c>
      <c r="M52" s="6" t="s">
        <v>256</v>
      </c>
      <c r="N52" s="7" t="s">
        <v>257</v>
      </c>
    </row>
    <row r="53" spans="1:14" ht="18" x14ac:dyDescent="0.25">
      <c r="J53" s="5" t="s">
        <v>174</v>
      </c>
      <c r="K53" s="6" t="s">
        <v>146</v>
      </c>
      <c r="L53" s="6" t="s">
        <v>181</v>
      </c>
      <c r="M53" s="18">
        <v>135100</v>
      </c>
      <c r="N53" s="17">
        <v>124700</v>
      </c>
    </row>
    <row r="54" spans="1:14" ht="18" x14ac:dyDescent="0.25">
      <c r="J54" s="5" t="s">
        <v>172</v>
      </c>
      <c r="K54" s="6" t="s">
        <v>143</v>
      </c>
      <c r="L54" s="6" t="s">
        <v>181</v>
      </c>
      <c r="M54" s="6" t="s">
        <v>258</v>
      </c>
      <c r="N54" s="7" t="s">
        <v>259</v>
      </c>
    </row>
    <row r="55" spans="1:14" ht="18" x14ac:dyDescent="0.25">
      <c r="J55" s="5" t="s">
        <v>289</v>
      </c>
      <c r="K55" s="6" t="s">
        <v>260</v>
      </c>
      <c r="L55" s="6" t="s">
        <v>233</v>
      </c>
      <c r="M55" s="6" t="s">
        <v>261</v>
      </c>
      <c r="N55" s="7"/>
    </row>
    <row r="56" spans="1:14" ht="18" x14ac:dyDescent="0.25">
      <c r="J56" s="5" t="s">
        <v>293</v>
      </c>
      <c r="K56" s="6" t="s">
        <v>262</v>
      </c>
      <c r="L56" s="6" t="s">
        <v>233</v>
      </c>
      <c r="M56" s="6" t="s">
        <v>263</v>
      </c>
      <c r="N56" s="7" t="s">
        <v>264</v>
      </c>
    </row>
    <row r="57" spans="1:14" ht="18" x14ac:dyDescent="0.25">
      <c r="J57" s="5" t="s">
        <v>294</v>
      </c>
      <c r="K57" s="6" t="s">
        <v>265</v>
      </c>
      <c r="L57" s="6" t="s">
        <v>233</v>
      </c>
      <c r="M57" s="6" t="s">
        <v>266</v>
      </c>
      <c r="N57" s="7" t="s">
        <v>267</v>
      </c>
    </row>
    <row r="58" spans="1:14" ht="18" x14ac:dyDescent="0.25">
      <c r="J58" s="5" t="s">
        <v>295</v>
      </c>
      <c r="K58" s="6" t="s">
        <v>268</v>
      </c>
      <c r="L58" s="6" t="s">
        <v>233</v>
      </c>
      <c r="M58" s="6" t="s">
        <v>269</v>
      </c>
      <c r="N58" s="7" t="s">
        <v>270</v>
      </c>
    </row>
    <row r="59" spans="1:14" ht="18" x14ac:dyDescent="0.25">
      <c r="J59" s="5" t="s">
        <v>290</v>
      </c>
      <c r="K59" s="6" t="s">
        <v>271</v>
      </c>
      <c r="L59" s="6" t="s">
        <v>233</v>
      </c>
      <c r="M59" s="6" t="s">
        <v>272</v>
      </c>
      <c r="N59" s="7"/>
    </row>
    <row r="60" spans="1:14" ht="18" x14ac:dyDescent="0.25">
      <c r="J60" s="5" t="s">
        <v>290</v>
      </c>
      <c r="K60" s="6" t="s">
        <v>273</v>
      </c>
      <c r="L60" s="6" t="s">
        <v>233</v>
      </c>
      <c r="M60" s="6" t="s">
        <v>274</v>
      </c>
      <c r="N60" s="7"/>
    </row>
    <row r="61" spans="1:14" ht="18" x14ac:dyDescent="0.25">
      <c r="J61" s="5" t="s">
        <v>290</v>
      </c>
      <c r="K61" s="6" t="s">
        <v>275</v>
      </c>
      <c r="L61" s="6" t="s">
        <v>233</v>
      </c>
      <c r="M61" s="6" t="s">
        <v>276</v>
      </c>
      <c r="N61" s="7"/>
    </row>
    <row r="62" spans="1:14" ht="18" x14ac:dyDescent="0.25">
      <c r="J62" s="5" t="s">
        <v>290</v>
      </c>
      <c r="K62" s="6" t="s">
        <v>277</v>
      </c>
      <c r="L62" s="6" t="s">
        <v>233</v>
      </c>
      <c r="M62" s="6" t="s">
        <v>278</v>
      </c>
      <c r="N62" s="7"/>
    </row>
    <row r="63" spans="1:14" ht="18" x14ac:dyDescent="0.25">
      <c r="J63" s="5" t="s">
        <v>291</v>
      </c>
      <c r="K63" s="6" t="s">
        <v>279</v>
      </c>
      <c r="L63" s="6" t="s">
        <v>203</v>
      </c>
      <c r="M63" s="6" t="s">
        <v>280</v>
      </c>
      <c r="N63" s="7" t="s">
        <v>281</v>
      </c>
    </row>
    <row r="64" spans="1:14" ht="18" x14ac:dyDescent="0.25">
      <c r="J64" s="5" t="s">
        <v>291</v>
      </c>
      <c r="K64" s="6" t="s">
        <v>279</v>
      </c>
      <c r="L64" s="6" t="s">
        <v>230</v>
      </c>
      <c r="M64" s="6" t="s">
        <v>282</v>
      </c>
      <c r="N64" s="7"/>
    </row>
    <row r="65" spans="10:14" ht="18" x14ac:dyDescent="0.25">
      <c r="J65" s="49" t="s">
        <v>292</v>
      </c>
      <c r="K65" s="6" t="s">
        <v>151</v>
      </c>
      <c r="L65" s="6" t="s">
        <v>181</v>
      </c>
      <c r="M65" s="18">
        <v>90250</v>
      </c>
      <c r="N65" s="17">
        <v>86550</v>
      </c>
    </row>
    <row r="66" spans="10:14" ht="18" x14ac:dyDescent="0.25">
      <c r="J66" s="49"/>
      <c r="K66" s="6" t="s">
        <v>152</v>
      </c>
      <c r="L66" s="6" t="s">
        <v>181</v>
      </c>
      <c r="M66" s="18">
        <v>33180</v>
      </c>
      <c r="N66" s="17">
        <v>51310</v>
      </c>
    </row>
    <row r="67" spans="10:14" ht="18" x14ac:dyDescent="0.25">
      <c r="J67" s="49"/>
      <c r="K67" s="6" t="s">
        <v>149</v>
      </c>
      <c r="L67" s="6" t="s">
        <v>181</v>
      </c>
      <c r="M67" s="18">
        <v>82050</v>
      </c>
      <c r="N67" s="17">
        <v>104200</v>
      </c>
    </row>
    <row r="68" spans="10:14" ht="18" x14ac:dyDescent="0.25">
      <c r="J68" s="49"/>
      <c r="K68" s="6" t="s">
        <v>154</v>
      </c>
      <c r="L68" s="6" t="s">
        <v>181</v>
      </c>
      <c r="M68" s="18">
        <v>9160</v>
      </c>
      <c r="N68" s="17">
        <v>97540</v>
      </c>
    </row>
    <row r="69" spans="10:14" ht="18" x14ac:dyDescent="0.25">
      <c r="J69" s="5" t="s">
        <v>322</v>
      </c>
      <c r="K69" s="6" t="s">
        <v>296</v>
      </c>
      <c r="L69" s="6" t="s">
        <v>233</v>
      </c>
      <c r="M69" s="6" t="s">
        <v>297</v>
      </c>
      <c r="N69" s="7" t="s">
        <v>298</v>
      </c>
    </row>
    <row r="70" spans="10:14" ht="18" x14ac:dyDescent="0.25">
      <c r="J70" s="5" t="s">
        <v>322</v>
      </c>
      <c r="K70" s="6" t="s">
        <v>299</v>
      </c>
      <c r="L70" s="6" t="s">
        <v>233</v>
      </c>
      <c r="M70" s="6" t="s">
        <v>300</v>
      </c>
      <c r="N70" s="7"/>
    </row>
    <row r="71" spans="10:14" ht="18" x14ac:dyDescent="0.25">
      <c r="J71" s="5" t="s">
        <v>323</v>
      </c>
      <c r="K71" s="6" t="s">
        <v>301</v>
      </c>
      <c r="L71" s="6" t="s">
        <v>233</v>
      </c>
      <c r="M71" s="6" t="s">
        <v>302</v>
      </c>
      <c r="N71" s="7" t="s">
        <v>303</v>
      </c>
    </row>
    <row r="72" spans="10:14" ht="18" x14ac:dyDescent="0.25">
      <c r="J72" s="5" t="s">
        <v>323</v>
      </c>
      <c r="K72" s="6" t="s">
        <v>301</v>
      </c>
      <c r="L72" s="6" t="s">
        <v>230</v>
      </c>
      <c r="M72" s="6" t="s">
        <v>304</v>
      </c>
      <c r="N72" s="7"/>
    </row>
    <row r="73" spans="10:14" ht="18" x14ac:dyDescent="0.25">
      <c r="J73" s="5" t="s">
        <v>324</v>
      </c>
      <c r="K73" s="6" t="s">
        <v>305</v>
      </c>
      <c r="L73" s="6" t="s">
        <v>233</v>
      </c>
      <c r="M73" s="6" t="s">
        <v>306</v>
      </c>
      <c r="N73" s="7" t="s">
        <v>307</v>
      </c>
    </row>
    <row r="74" spans="10:14" ht="18" x14ac:dyDescent="0.25">
      <c r="J74" s="5" t="s">
        <v>324</v>
      </c>
      <c r="K74" s="6" t="s">
        <v>305</v>
      </c>
      <c r="L74" s="6" t="s">
        <v>230</v>
      </c>
      <c r="M74" s="6" t="s">
        <v>308</v>
      </c>
      <c r="N74" s="7"/>
    </row>
    <row r="75" spans="10:14" ht="18" x14ac:dyDescent="0.25">
      <c r="J75" s="5" t="s">
        <v>179</v>
      </c>
      <c r="K75" s="6" t="s">
        <v>158</v>
      </c>
      <c r="L75" s="6" t="s">
        <v>181</v>
      </c>
      <c r="M75" s="6" t="s">
        <v>309</v>
      </c>
      <c r="N75" s="7" t="s">
        <v>310</v>
      </c>
    </row>
    <row r="76" spans="10:14" ht="18" x14ac:dyDescent="0.25">
      <c r="J76" s="5" t="s">
        <v>180</v>
      </c>
      <c r="K76" s="6" t="s">
        <v>160</v>
      </c>
      <c r="L76" s="6" t="s">
        <v>181</v>
      </c>
      <c r="M76" s="6" t="s">
        <v>311</v>
      </c>
      <c r="N76" s="7" t="s">
        <v>312</v>
      </c>
    </row>
    <row r="77" spans="10:14" ht="18" x14ac:dyDescent="0.25">
      <c r="J77" s="5" t="s">
        <v>180</v>
      </c>
      <c r="K77" s="6" t="s">
        <v>160</v>
      </c>
      <c r="L77" s="6" t="s">
        <v>203</v>
      </c>
      <c r="M77" s="6" t="s">
        <v>313</v>
      </c>
      <c r="N77" s="7"/>
    </row>
    <row r="78" spans="10:14" ht="18" x14ac:dyDescent="0.25">
      <c r="J78" s="5" t="s">
        <v>325</v>
      </c>
      <c r="K78" s="6" t="s">
        <v>314</v>
      </c>
      <c r="L78" s="6" t="s">
        <v>203</v>
      </c>
      <c r="M78" s="6" t="s">
        <v>315</v>
      </c>
      <c r="N78" s="7" t="s">
        <v>316</v>
      </c>
    </row>
    <row r="79" spans="10:14" ht="18" x14ac:dyDescent="0.25">
      <c r="J79" s="5" t="s">
        <v>325</v>
      </c>
      <c r="K79" s="6" t="s">
        <v>314</v>
      </c>
      <c r="L79" s="6" t="s">
        <v>230</v>
      </c>
      <c r="M79" s="6" t="s">
        <v>317</v>
      </c>
      <c r="N79" s="7"/>
    </row>
    <row r="80" spans="10:14" ht="18" x14ac:dyDescent="0.25">
      <c r="J80" s="5" t="s">
        <v>162</v>
      </c>
      <c r="K80" s="6" t="s">
        <v>5</v>
      </c>
      <c r="L80" s="6" t="s">
        <v>181</v>
      </c>
      <c r="M80" s="6" t="s">
        <v>318</v>
      </c>
      <c r="N80" s="7" t="s">
        <v>319</v>
      </c>
    </row>
    <row r="81" spans="10:14" ht="18.75" thickBot="1" x14ac:dyDescent="0.3">
      <c r="J81" s="14" t="s">
        <v>162</v>
      </c>
      <c r="K81" s="15" t="s">
        <v>5</v>
      </c>
      <c r="L81" s="15" t="s">
        <v>203</v>
      </c>
      <c r="M81" s="15" t="s">
        <v>320</v>
      </c>
      <c r="N81" s="16" t="s">
        <v>321</v>
      </c>
    </row>
    <row r="83" spans="10:14" x14ac:dyDescent="0.25">
      <c r="J83" s="3"/>
    </row>
  </sheetData>
  <mergeCells count="4">
    <mergeCell ref="A1:H1"/>
    <mergeCell ref="A2:H2"/>
    <mergeCell ref="J1:N1"/>
    <mergeCell ref="J65:J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 Cal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Desai</dc:creator>
  <cp:lastModifiedBy>Viraj</cp:lastModifiedBy>
  <dcterms:created xsi:type="dcterms:W3CDTF">2015-06-05T18:17:20Z</dcterms:created>
  <dcterms:modified xsi:type="dcterms:W3CDTF">2023-02-12T05:47:19Z</dcterms:modified>
</cp:coreProperties>
</file>