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nifloc\unifloc_vba\examples\"/>
    </mc:Choice>
  </mc:AlternateContent>
  <xr:revisionPtr revIDLastSave="0" documentId="13_ncr:1_{2CB13827-04DE-46AB-805C-F6549F512E1B}" xr6:coauthVersionLast="47" xr6:coauthVersionMax="47" xr10:uidLastSave="{00000000-0000-0000-0000-000000000000}"/>
  <bookViews>
    <workbookView xWindow="-103" yWindow="-103" windowWidth="22149" windowHeight="11949" tabRatio="547" xr2:uid="{00000000-000D-0000-FFFF-FFFF00000000}"/>
  </bookViews>
  <sheets>
    <sheet name="Упражнение 2" sheetId="4" r:id="rId1"/>
  </sheets>
  <externalReferences>
    <externalReference r:id="rId2"/>
  </externalReferences>
  <definedNames>
    <definedName name="B">'Упражнение 2'!$C$26</definedName>
    <definedName name="cd">'Упражнение 2'!$C$32</definedName>
    <definedName name="Cs">'Упражнение 2'!$C$19</definedName>
    <definedName name="ct">'Упражнение 2'!$C$27</definedName>
    <definedName name="h">'Упражнение 2'!$C$23</definedName>
    <definedName name="k">'Упражнение 2'!$C$22</definedName>
    <definedName name="model">'Упражнение 2'!$C$28</definedName>
    <definedName name="model1">'Упражнение 2'!$I$15</definedName>
    <definedName name="model2">'Упражнение 2'!$J$15</definedName>
    <definedName name="mu">'Упражнение 2'!$C$25</definedName>
    <definedName name="Pi">'Упражнение 2'!$C$17</definedName>
    <definedName name="por">'Упражнение 2'!$C$24</definedName>
    <definedName name="q">'Упражнение 2'!$C$16</definedName>
    <definedName name="r_">'Упражнение 2'!$C$20</definedName>
    <definedName name="rd">'Упражнение 2'!$C$31</definedName>
    <definedName name="rw">'Упражнение 2'!$C$21</definedName>
    <definedName name="S">'Упражнение 2'!$C$18</definedName>
    <definedName name="scale">'Упражнение 2'!$F$15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4" l="1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17" i="4"/>
  <c r="G1" i="4"/>
  <c r="J12" i="4"/>
  <c r="J15" i="4"/>
  <c r="I15" i="4"/>
  <c r="I12" i="4" s="1"/>
  <c r="F18" i="4"/>
  <c r="K20" i="4"/>
  <c r="C32" i="4"/>
  <c r="H18" i="4"/>
  <c r="H22" i="4"/>
  <c r="H26" i="4"/>
  <c r="H30" i="4"/>
  <c r="H34" i="4"/>
  <c r="H38" i="4"/>
  <c r="H42" i="4"/>
  <c r="H46" i="4"/>
  <c r="H50" i="4"/>
  <c r="H25" i="4"/>
  <c r="H37" i="4"/>
  <c r="H45" i="4"/>
  <c r="H19" i="4"/>
  <c r="H23" i="4"/>
  <c r="H27" i="4"/>
  <c r="H31" i="4"/>
  <c r="H35" i="4"/>
  <c r="H39" i="4"/>
  <c r="H43" i="4"/>
  <c r="H47" i="4"/>
  <c r="H49" i="4"/>
  <c r="H20" i="4"/>
  <c r="H24" i="4"/>
  <c r="H28" i="4"/>
  <c r="H32" i="4"/>
  <c r="H36" i="4"/>
  <c r="H40" i="4"/>
  <c r="H44" i="4"/>
  <c r="H48" i="4"/>
  <c r="H21" i="4"/>
  <c r="H29" i="4"/>
  <c r="H33" i="4"/>
  <c r="H41" i="4"/>
  <c r="H17" i="4"/>
  <c r="I17" i="4" s="1"/>
  <c r="L43" i="4"/>
  <c r="I46" i="4"/>
  <c r="K31" i="4"/>
  <c r="J34" i="4"/>
  <c r="K26" i="4"/>
  <c r="J39" i="4"/>
  <c r="L40" i="4"/>
  <c r="L47" i="4"/>
  <c r="L29" i="4"/>
  <c r="L42" i="4"/>
  <c r="I44" i="4"/>
  <c r="L49" i="4"/>
  <c r="K18" i="4"/>
  <c r="K49" i="4"/>
  <c r="K37" i="4"/>
  <c r="K25" i="4"/>
  <c r="K39" i="4"/>
  <c r="J49" i="4"/>
  <c r="L39" i="4"/>
  <c r="L48" i="4"/>
  <c r="I41" i="4"/>
  <c r="I19" i="4"/>
  <c r="I36" i="4"/>
  <c r="I43" i="4"/>
  <c r="I50" i="4"/>
  <c r="I26" i="4"/>
  <c r="I33" i="4"/>
  <c r="J20" i="4"/>
  <c r="I28" i="4"/>
  <c r="I47" i="4"/>
  <c r="I23" i="4"/>
  <c r="K24" i="4"/>
  <c r="K46" i="4"/>
  <c r="K43" i="4"/>
  <c r="L26" i="4"/>
  <c r="K27" i="4"/>
  <c r="K17" i="4"/>
  <c r="K38" i="4"/>
  <c r="L21" i="4"/>
  <c r="L36" i="4"/>
  <c r="I49" i="4"/>
  <c r="K28" i="4"/>
  <c r="K41" i="4"/>
  <c r="K23" i="4"/>
  <c r="J27" i="4"/>
  <c r="K30" i="4"/>
  <c r="L20" i="4"/>
  <c r="K34" i="4"/>
  <c r="L44" i="4"/>
  <c r="L32" i="4"/>
  <c r="J18" i="4"/>
  <c r="L41" i="4"/>
  <c r="J37" i="4"/>
  <c r="L46" i="4"/>
  <c r="L24" i="4"/>
  <c r="J41" i="4"/>
  <c r="J19" i="4"/>
  <c r="J36" i="4"/>
  <c r="J43" i="4"/>
  <c r="J50" i="4"/>
  <c r="J26" i="4"/>
  <c r="J33" i="4"/>
  <c r="I20" i="4"/>
  <c r="J28" i="4"/>
  <c r="J47" i="4"/>
  <c r="J23" i="4"/>
  <c r="K21" i="4"/>
  <c r="I34" i="4"/>
  <c r="K22" i="4"/>
  <c r="L28" i="4"/>
  <c r="J22" i="4"/>
  <c r="J44" i="4"/>
  <c r="L30" i="4"/>
  <c r="I27" i="4"/>
  <c r="L37" i="4"/>
  <c r="I18" i="4"/>
  <c r="I42" i="4"/>
  <c r="J29" i="4"/>
  <c r="J24" i="4"/>
  <c r="J38" i="4"/>
  <c r="I21" i="4"/>
  <c r="I32" i="4"/>
  <c r="I25" i="4"/>
  <c r="K36" i="4"/>
  <c r="L19" i="4"/>
  <c r="K29" i="4"/>
  <c r="L38" i="4"/>
  <c r="I22" i="4"/>
  <c r="I37" i="4"/>
  <c r="K50" i="4"/>
  <c r="L33" i="4"/>
  <c r="K33" i="4"/>
  <c r="K40" i="4"/>
  <c r="L23" i="4"/>
  <c r="K35" i="4"/>
  <c r="L18" i="4"/>
  <c r="J46" i="4"/>
  <c r="K42" i="4"/>
  <c r="L25" i="4"/>
  <c r="I30" i="4"/>
  <c r="I39" i="4"/>
  <c r="J42" i="4"/>
  <c r="J30" i="4"/>
  <c r="L27" i="4"/>
  <c r="L17" i="4"/>
  <c r="K44" i="4"/>
  <c r="L22" i="4"/>
  <c r="I29" i="4"/>
  <c r="I48" i="4"/>
  <c r="I24" i="4"/>
  <c r="I31" i="4"/>
  <c r="I38" i="4"/>
  <c r="I45" i="4"/>
  <c r="J21" i="4"/>
  <c r="I40" i="4"/>
  <c r="J32" i="4"/>
  <c r="I35" i="4"/>
  <c r="J25" i="4"/>
  <c r="L31" i="4"/>
  <c r="L50" i="4"/>
  <c r="K19" i="4"/>
  <c r="L45" i="4"/>
  <c r="K45" i="4"/>
  <c r="L35" i="4"/>
  <c r="K47" i="4"/>
  <c r="L34" i="4"/>
  <c r="K32" i="4"/>
  <c r="J17" i="4"/>
  <c r="J48" i="4"/>
  <c r="J31" i="4"/>
  <c r="J45" i="4"/>
  <c r="J40" i="4"/>
  <c r="J35" i="4"/>
  <c r="K48" i="4"/>
  <c r="M17" i="4" l="1"/>
  <c r="N17" i="4"/>
  <c r="M31" i="4"/>
  <c r="N42" i="4"/>
  <c r="M48" i="4"/>
  <c r="M30" i="4"/>
  <c r="M24" i="4"/>
  <c r="N47" i="4"/>
  <c r="N41" i="4"/>
  <c r="N35" i="4"/>
  <c r="N29" i="4"/>
  <c r="N23" i="4"/>
  <c r="M47" i="4"/>
  <c r="M41" i="4"/>
  <c r="M35" i="4"/>
  <c r="M29" i="4"/>
  <c r="M23" i="4"/>
  <c r="M50" i="4"/>
  <c r="M19" i="4"/>
  <c r="N34" i="4"/>
  <c r="M37" i="4"/>
  <c r="N30" i="4"/>
  <c r="M42" i="4"/>
  <c r="N40" i="4"/>
  <c r="N22" i="4"/>
  <c r="M40" i="4"/>
  <c r="M34" i="4"/>
  <c r="M28" i="4"/>
  <c r="M22" i="4"/>
  <c r="N45" i="4"/>
  <c r="N39" i="4"/>
  <c r="N33" i="4"/>
  <c r="N27" i="4"/>
  <c r="N21" i="4"/>
  <c r="N50" i="4"/>
  <c r="M43" i="4"/>
  <c r="N24" i="4"/>
  <c r="N46" i="4"/>
  <c r="N28" i="4"/>
  <c r="M46" i="4"/>
  <c r="M45" i="4"/>
  <c r="M39" i="4"/>
  <c r="M33" i="4"/>
  <c r="M27" i="4"/>
  <c r="M21" i="4"/>
  <c r="N44" i="4"/>
  <c r="N38" i="4"/>
  <c r="N32" i="4"/>
  <c r="N26" i="4"/>
  <c r="N20" i="4"/>
  <c r="M44" i="4"/>
  <c r="M38" i="4"/>
  <c r="M32" i="4"/>
  <c r="M26" i="4"/>
  <c r="M20" i="4"/>
  <c r="N43" i="4"/>
  <c r="N37" i="4"/>
  <c r="N31" i="4"/>
  <c r="N25" i="4"/>
  <c r="N19" i="4"/>
  <c r="M25" i="4"/>
  <c r="N49" i="4"/>
  <c r="N36" i="4"/>
  <c r="N18" i="4"/>
  <c r="M49" i="4"/>
  <c r="N48" i="4"/>
  <c r="M36" i="4"/>
  <c r="M18" i="4"/>
  <c r="F19" i="4"/>
  <c r="F20" i="4" l="1"/>
  <c r="F21" i="4" l="1"/>
  <c r="F22" i="4" l="1"/>
  <c r="F23" i="4" l="1"/>
  <c r="F24" i="4" l="1"/>
  <c r="F25" i="4" l="1"/>
  <c r="F26" i="4" l="1"/>
  <c r="F27" i="4" l="1"/>
  <c r="F28" i="4" l="1"/>
  <c r="F29" i="4" l="1"/>
  <c r="F30" i="4" l="1"/>
  <c r="F31" i="4" l="1"/>
  <c r="F32" i="4" l="1"/>
  <c r="F33" i="4" l="1"/>
  <c r="F34" i="4" l="1"/>
  <c r="F35" i="4" l="1"/>
  <c r="F36" i="4" l="1"/>
  <c r="F37" i="4" l="1"/>
  <c r="F38" i="4" l="1"/>
  <c r="C31" i="4"/>
  <c r="F39" i="4" l="1"/>
  <c r="F40" i="4" l="1"/>
  <c r="F41" i="4" l="1"/>
  <c r="F42" i="4" l="1"/>
  <c r="F43" i="4" l="1"/>
  <c r="F44" i="4" l="1"/>
  <c r="F45" i="4" l="1"/>
  <c r="F46" i="4" l="1"/>
  <c r="F47" i="4" l="1"/>
  <c r="F48" i="4" l="1"/>
  <c r="F49" i="4" l="1"/>
  <c r="F50" i="4" l="1"/>
</calcChain>
</file>

<file path=xl/sharedStrings.xml><?xml version="1.0" encoding="utf-8"?>
<sst xmlns="http://schemas.openxmlformats.org/spreadsheetml/2006/main" count="42" uniqueCount="41">
  <si>
    <t>мД</t>
  </si>
  <si>
    <t>сП</t>
  </si>
  <si>
    <t>1/атм</t>
  </si>
  <si>
    <t xml:space="preserve">м </t>
  </si>
  <si>
    <t>м</t>
  </si>
  <si>
    <t>бар</t>
  </si>
  <si>
    <t>Упражнения по работе с макросами Unifloc VBA</t>
  </si>
  <si>
    <t>версия</t>
  </si>
  <si>
    <t>Построение с использованием макросов unifloc_vba</t>
  </si>
  <si>
    <t>Модель теста на падение давления для радиальной скважины</t>
  </si>
  <si>
    <r>
      <t>Q</t>
    </r>
    <r>
      <rPr>
        <vertAlign val="subscript"/>
        <sz val="10"/>
        <rFont val="Arial"/>
        <family val="2"/>
        <charset val="204"/>
      </rPr>
      <t>liq</t>
    </r>
  </si>
  <si>
    <r>
      <t>P</t>
    </r>
    <r>
      <rPr>
        <vertAlign val="subscript"/>
        <sz val="10"/>
        <rFont val="Arial"/>
        <family val="2"/>
        <charset val="204"/>
      </rPr>
      <t>i</t>
    </r>
  </si>
  <si>
    <t>S</t>
  </si>
  <si>
    <r>
      <t>C</t>
    </r>
    <r>
      <rPr>
        <vertAlign val="subscript"/>
        <sz val="10"/>
        <rFont val="Arial"/>
        <family val="2"/>
        <charset val="204"/>
      </rPr>
      <t>s</t>
    </r>
  </si>
  <si>
    <t>k</t>
  </si>
  <si>
    <t>μ</t>
  </si>
  <si>
    <r>
      <t>c</t>
    </r>
    <r>
      <rPr>
        <vertAlign val="subscript"/>
        <sz val="10"/>
        <rFont val="Arial"/>
        <family val="2"/>
        <charset val="204"/>
      </rPr>
      <t>t</t>
    </r>
  </si>
  <si>
    <r>
      <t>r</t>
    </r>
    <r>
      <rPr>
        <vertAlign val="subscript"/>
        <sz val="10"/>
        <rFont val="Arial"/>
        <family val="2"/>
        <charset val="204"/>
      </rPr>
      <t>w</t>
    </r>
  </si>
  <si>
    <t>B</t>
  </si>
  <si>
    <t>ϕ</t>
  </si>
  <si>
    <t>h</t>
  </si>
  <si>
    <t xml:space="preserve">r </t>
  </si>
  <si>
    <r>
      <t>r</t>
    </r>
    <r>
      <rPr>
        <vertAlign val="subscript"/>
        <sz val="10"/>
        <rFont val="Arial"/>
        <family val="2"/>
        <charset val="204"/>
      </rPr>
      <t>d</t>
    </r>
  </si>
  <si>
    <r>
      <t>м</t>
    </r>
    <r>
      <rPr>
        <vertAlign val="superscript"/>
        <sz val="10"/>
        <rFont val="Arial"/>
        <family val="2"/>
        <charset val="204"/>
      </rPr>
      <t>3</t>
    </r>
    <r>
      <rPr>
        <sz val="10"/>
        <rFont val="Arial"/>
        <family val="2"/>
        <charset val="204"/>
      </rPr>
      <t>/сут</t>
    </r>
  </si>
  <si>
    <r>
      <t>м</t>
    </r>
    <r>
      <rPr>
        <vertAlign val="superscript"/>
        <sz val="10"/>
        <rFont val="Arial"/>
        <family val="2"/>
        <charset val="204"/>
      </rPr>
      <t>3</t>
    </r>
    <r>
      <rPr>
        <sz val="10"/>
        <rFont val="Arial"/>
        <family val="2"/>
        <charset val="204"/>
      </rPr>
      <t>/м</t>
    </r>
    <r>
      <rPr>
        <vertAlign val="superscript"/>
        <sz val="10"/>
        <rFont val="Arial"/>
        <family val="2"/>
        <charset val="204"/>
      </rPr>
      <t>3</t>
    </r>
  </si>
  <si>
    <t>конечный радиус</t>
  </si>
  <si>
    <t>линейный сток скин послеприток</t>
  </si>
  <si>
    <t>конечный радиус скин послеприток</t>
  </si>
  <si>
    <t>t,sec</t>
  </si>
  <si>
    <r>
      <t>C</t>
    </r>
    <r>
      <rPr>
        <vertAlign val="subscript"/>
        <sz val="10"/>
        <rFont val="Arial"/>
        <family val="2"/>
        <charset val="204"/>
      </rPr>
      <t>d</t>
    </r>
  </si>
  <si>
    <r>
      <t>t</t>
    </r>
    <r>
      <rPr>
        <b/>
        <vertAlign val="subscript"/>
        <sz val="10"/>
        <rFont val="Arial"/>
        <family val="2"/>
        <charset val="204"/>
      </rPr>
      <t>d</t>
    </r>
  </si>
  <si>
    <r>
      <t>P</t>
    </r>
    <r>
      <rPr>
        <b/>
        <vertAlign val="subscript"/>
        <sz val="10"/>
        <rFont val="Arial"/>
        <family val="2"/>
        <charset val="204"/>
      </rPr>
      <t>d</t>
    </r>
    <r>
      <rPr>
        <b/>
        <sz val="10"/>
        <rFont val="Arial"/>
        <family val="2"/>
        <charset val="204"/>
      </rPr>
      <t xml:space="preserve"> var1</t>
    </r>
  </si>
  <si>
    <r>
      <t>P</t>
    </r>
    <r>
      <rPr>
        <b/>
        <vertAlign val="subscript"/>
        <sz val="10"/>
        <rFont val="Arial"/>
        <family val="2"/>
        <charset val="204"/>
      </rPr>
      <t>d</t>
    </r>
    <r>
      <rPr>
        <b/>
        <sz val="10"/>
        <rFont val="Arial"/>
        <family val="2"/>
        <charset val="204"/>
      </rPr>
      <t xml:space="preserve"> var2</t>
    </r>
    <r>
      <rPr>
        <sz val="11"/>
        <color theme="1"/>
        <rFont val="Calibri"/>
        <family val="2"/>
        <scheme val="minor"/>
      </rPr>
      <t/>
    </r>
  </si>
  <si>
    <t>линейный сток Стефест</t>
  </si>
  <si>
    <t>линейный сток Ei</t>
  </si>
  <si>
    <t>инкремент для t, sec</t>
  </si>
  <si>
    <r>
      <t>P</t>
    </r>
    <r>
      <rPr>
        <b/>
        <vertAlign val="subscript"/>
        <sz val="10"/>
        <rFont val="Arial"/>
        <family val="2"/>
        <charset val="204"/>
      </rPr>
      <t>wf</t>
    </r>
    <r>
      <rPr>
        <b/>
        <sz val="10"/>
        <rFont val="Arial"/>
        <family val="2"/>
        <charset val="204"/>
      </rPr>
      <t xml:space="preserve"> var1</t>
    </r>
  </si>
  <si>
    <r>
      <t>P</t>
    </r>
    <r>
      <rPr>
        <b/>
        <vertAlign val="subscript"/>
        <sz val="10"/>
        <rFont val="Arial"/>
        <family val="2"/>
        <charset val="204"/>
      </rPr>
      <t>wf</t>
    </r>
    <r>
      <rPr>
        <b/>
        <sz val="10"/>
        <rFont val="Arial"/>
        <family val="2"/>
        <charset val="204"/>
      </rPr>
      <t xml:space="preserve"> var2</t>
    </r>
  </si>
  <si>
    <r>
      <rPr>
        <b/>
        <sz val="10"/>
        <rFont val="Calibri"/>
        <family val="2"/>
        <charset val="204"/>
      </rPr>
      <t>Δ</t>
    </r>
    <r>
      <rPr>
        <b/>
        <sz val="10"/>
        <rFont val="Arial"/>
        <family val="2"/>
        <charset val="204"/>
      </rPr>
      <t>P var1</t>
    </r>
  </si>
  <si>
    <r>
      <rPr>
        <b/>
        <sz val="10"/>
        <rFont val="Calibri"/>
        <family val="2"/>
        <charset val="204"/>
      </rPr>
      <t>Δ</t>
    </r>
    <r>
      <rPr>
        <b/>
        <sz val="10"/>
        <rFont val="Arial"/>
        <family val="2"/>
        <charset val="204"/>
      </rPr>
      <t>P var2</t>
    </r>
    <r>
      <rPr>
        <sz val="11"/>
        <color theme="1"/>
        <rFont val="Calibri"/>
        <family val="2"/>
        <scheme val="minor"/>
      </rPr>
      <t/>
    </r>
  </si>
  <si>
    <t>t,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</si>
</sst>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2" x14ac:knownFonts="1">
    <font>
      <sz val="10"/>
      <name val="Arial"/>
      <charset val="204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22"/>
      <name val="Arial"/>
      <family val="2"/>
      <charset val="204"/>
    </font>
    <font>
      <b/>
      <sz val="10"/>
      <name val="Arial Cyr"/>
      <charset val="204"/>
    </font>
    <font>
      <vertAlign val="subscript"/>
      <sz val="10"/>
      <name val="Arial"/>
      <family val="2"/>
      <charset val="204"/>
    </font>
    <font>
      <vertAlign val="superscript"/>
      <sz val="10"/>
      <name val="Arial"/>
      <family val="2"/>
      <charset val="204"/>
    </font>
    <font>
      <b/>
      <vertAlign val="subscript"/>
      <sz val="10"/>
      <name val="Arial"/>
      <family val="2"/>
      <charset val="204"/>
    </font>
    <font>
      <b/>
      <sz val="1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2" fillId="0" borderId="0" xfId="1"/>
    <xf numFmtId="0" fontId="2" fillId="0" borderId="0" xfId="1" applyAlignment="1">
      <alignment horizontal="center"/>
    </xf>
    <xf numFmtId="2" fontId="2" fillId="0" borderId="0" xfId="1" applyNumberFormat="1"/>
    <xf numFmtId="0" fontId="2" fillId="0" borderId="0" xfId="1" applyFont="1"/>
    <xf numFmtId="0" fontId="2" fillId="0" borderId="0" xfId="1" applyFont="1" applyAlignment="1">
      <alignment horizontal="center"/>
    </xf>
    <xf numFmtId="0" fontId="5" fillId="2" borderId="0" xfId="1" applyFont="1" applyFill="1" applyAlignment="1">
      <alignment horizontal="center"/>
    </xf>
    <xf numFmtId="0" fontId="2" fillId="2" borderId="0" xfId="1" applyFill="1"/>
    <xf numFmtId="0" fontId="2" fillId="2" borderId="0" xfId="1" applyFill="1" applyAlignment="1">
      <alignment horizontal="center"/>
    </xf>
    <xf numFmtId="0" fontId="6" fillId="2" borderId="0" xfId="1" applyFont="1" applyFill="1" applyAlignment="1">
      <alignment horizontal="center"/>
    </xf>
    <xf numFmtId="0" fontId="2" fillId="0" borderId="0" xfId="1" applyFont="1" applyFill="1" applyAlignment="1">
      <alignment horizontal="center"/>
    </xf>
    <xf numFmtId="11" fontId="2" fillId="0" borderId="0" xfId="1" applyNumberFormat="1" applyFont="1" applyFill="1" applyAlignment="1">
      <alignment horizontal="center"/>
    </xf>
    <xf numFmtId="0" fontId="7" fillId="0" borderId="0" xfId="0" applyFont="1"/>
    <xf numFmtId="0" fontId="2" fillId="0" borderId="0" xfId="0" applyFont="1"/>
    <xf numFmtId="0" fontId="2" fillId="3" borderId="0" xfId="1" applyFill="1" applyAlignment="1">
      <alignment horizontal="center"/>
    </xf>
    <xf numFmtId="0" fontId="2" fillId="0" borderId="0" xfId="1" applyAlignment="1">
      <alignment horizontal="right"/>
    </xf>
    <xf numFmtId="0" fontId="2" fillId="0" borderId="0" xfId="1" applyAlignment="1">
      <alignment horizontal="left"/>
    </xf>
    <xf numFmtId="0" fontId="2" fillId="4" borderId="0" xfId="1" applyFill="1" applyAlignment="1">
      <alignment horizontal="center"/>
    </xf>
    <xf numFmtId="164" fontId="2" fillId="3" borderId="0" xfId="1" applyNumberFormat="1" applyFill="1" applyAlignment="1">
      <alignment horizontal="center"/>
    </xf>
    <xf numFmtId="164" fontId="2" fillId="5" borderId="0" xfId="1" applyNumberFormat="1" applyFill="1" applyAlignment="1">
      <alignment horizontal="center"/>
    </xf>
    <xf numFmtId="0" fontId="4" fillId="3" borderId="0" xfId="1" applyFont="1" applyFill="1" applyAlignment="1">
      <alignment horizontal="center"/>
    </xf>
    <xf numFmtId="165" fontId="2" fillId="5" borderId="0" xfId="1" applyNumberFormat="1" applyFill="1" applyAlignment="1">
      <alignment horizontal="center"/>
    </xf>
    <xf numFmtId="165" fontId="2" fillId="5" borderId="0" xfId="1" applyNumberFormat="1" applyFont="1" applyFill="1" applyAlignment="1">
      <alignment horizontal="center"/>
    </xf>
    <xf numFmtId="2" fontId="2" fillId="5" borderId="0" xfId="1" applyNumberFormat="1" applyFont="1" applyFill="1" applyAlignment="1">
      <alignment horizontal="center"/>
    </xf>
    <xf numFmtId="1" fontId="2" fillId="5" borderId="0" xfId="1" applyNumberFormat="1" applyFont="1" applyFill="1" applyAlignment="1">
      <alignment horizontal="center"/>
    </xf>
  </cellXfs>
  <cellStyles count="2">
    <cellStyle name="Обычный" xfId="0" builtinId="0"/>
    <cellStyle name="Обычный_demo9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r>
              <a:rPr lang="en-US" baseline="-25000"/>
              <a:t>d</a:t>
            </a:r>
            <a:r>
              <a:rPr lang="en-US" baseline="0"/>
              <a:t> vs t</a:t>
            </a:r>
            <a:r>
              <a:rPr lang="en-US" baseline="-25000"/>
              <a:t>d</a:t>
            </a:r>
            <a:endParaRPr lang="ru-RU" baseline="-25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'Упражнение 2'!$I$12</c:f>
              <c:strCache>
                <c:ptCount val="1"/>
                <c:pt idx="0">
                  <c:v>линейный сток Ei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'Упражнение 2'!$H$17:$H$50</c:f>
              <c:numCache>
                <c:formatCode>0.000</c:formatCode>
                <c:ptCount val="34"/>
                <c:pt idx="0">
                  <c:v>0.49999999999999994</c:v>
                </c:pt>
                <c:pt idx="1">
                  <c:v>0.74999999999999989</c:v>
                </c:pt>
                <c:pt idx="2">
                  <c:v>1.1249999999999998</c:v>
                </c:pt>
                <c:pt idx="3">
                  <c:v>1.6874999999999998</c:v>
                </c:pt>
                <c:pt idx="4">
                  <c:v>2.5312499999999996</c:v>
                </c:pt>
                <c:pt idx="5">
                  <c:v>3.7968749999999996</c:v>
                </c:pt>
                <c:pt idx="6">
                  <c:v>5.6953125</c:v>
                </c:pt>
                <c:pt idx="7">
                  <c:v>8.54296875</c:v>
                </c:pt>
                <c:pt idx="8">
                  <c:v>12.814453125</c:v>
                </c:pt>
                <c:pt idx="9">
                  <c:v>19.2216796875</c:v>
                </c:pt>
                <c:pt idx="10">
                  <c:v>28.832519531249996</c:v>
                </c:pt>
                <c:pt idx="11">
                  <c:v>43.248779296874993</c:v>
                </c:pt>
                <c:pt idx="12">
                  <c:v>64.8731689453125</c:v>
                </c:pt>
                <c:pt idx="13">
                  <c:v>97.309753417968736</c:v>
                </c:pt>
                <c:pt idx="14">
                  <c:v>145.9646301269531</c:v>
                </c:pt>
                <c:pt idx="15">
                  <c:v>218.94694519042966</c:v>
                </c:pt>
                <c:pt idx="16">
                  <c:v>328.42041778564453</c:v>
                </c:pt>
                <c:pt idx="17">
                  <c:v>492.63062667846674</c:v>
                </c:pt>
                <c:pt idx="18">
                  <c:v>738.9459400177002</c:v>
                </c:pt>
                <c:pt idx="19">
                  <c:v>1108.4189100265503</c:v>
                </c:pt>
                <c:pt idx="20">
                  <c:v>1662.628365039825</c:v>
                </c:pt>
                <c:pt idx="21">
                  <c:v>2493.9425475597377</c:v>
                </c:pt>
                <c:pt idx="22">
                  <c:v>3740.9138213396063</c:v>
                </c:pt>
                <c:pt idx="23">
                  <c:v>5611.3707320094099</c:v>
                </c:pt>
                <c:pt idx="24">
                  <c:v>8417.0560980141163</c:v>
                </c:pt>
                <c:pt idx="25">
                  <c:v>12625.584147021173</c:v>
                </c:pt>
                <c:pt idx="26">
                  <c:v>18938.376220531758</c:v>
                </c:pt>
                <c:pt idx="27">
                  <c:v>28407.564330797639</c:v>
                </c:pt>
                <c:pt idx="28">
                  <c:v>42611.346496196456</c:v>
                </c:pt>
                <c:pt idx="29">
                  <c:v>63917.019744294681</c:v>
                </c:pt>
                <c:pt idx="30">
                  <c:v>95875.529616442029</c:v>
                </c:pt>
                <c:pt idx="31">
                  <c:v>143813.29442466304</c:v>
                </c:pt>
                <c:pt idx="32">
                  <c:v>215719.94163699454</c:v>
                </c:pt>
                <c:pt idx="33">
                  <c:v>323579.91245549184</c:v>
                </c:pt>
              </c:numCache>
            </c:numRef>
          </c:xVal>
          <c:yVal>
            <c:numRef>
              <c:f>'Упражнение 2'!$I$17:$I$50</c:f>
              <c:numCache>
                <c:formatCode>0.00</c:formatCode>
                <c:ptCount val="34"/>
                <c:pt idx="0">
                  <c:v>0.27988679738808031</c:v>
                </c:pt>
                <c:pt idx="1">
                  <c:v>0.41444387267429317</c:v>
                </c:pt>
                <c:pt idx="2">
                  <c:v>0.56866170584125642</c:v>
                </c:pt>
                <c:pt idx="3">
                  <c:v>0.73758187967541788</c:v>
                </c:pt>
                <c:pt idx="4">
                  <c:v>0.9170856375327241</c:v>
                </c:pt>
                <c:pt idx="5">
                  <c:v>1.1040162484868015</c:v>
                </c:pt>
                <c:pt idx="6">
                  <c:v>1.2960704316119251</c:v>
                </c:pt>
                <c:pt idx="7">
                  <c:v>1.4916191979226228</c:v>
                </c:pt>
                <c:pt idx="8">
                  <c:v>1.6895334301346925</c:v>
                </c:pt>
                <c:pt idx="9">
                  <c:v>1.8890407340161577</c:v>
                </c:pt>
                <c:pt idx="10">
                  <c:v>2.0896173011569372</c:v>
                </c:pt>
                <c:pt idx="11">
                  <c:v>2.2909099359826546</c:v>
                </c:pt>
                <c:pt idx="12">
                  <c:v>2.4926813883743333</c:v>
                </c:pt>
                <c:pt idx="13">
                  <c:v>2.6947726937302865</c:v>
                </c:pt>
                <c:pt idx="14">
                  <c:v>2.8970775198872012</c:v>
                </c:pt>
                <c:pt idx="15">
                  <c:v>3.0995248202751928</c:v>
                </c:pt>
                <c:pt idx="16">
                  <c:v>3.3020671599849836</c:v>
                </c:pt>
                <c:pt idx="17">
                  <c:v>3.5046728843670132</c:v>
                </c:pt>
                <c:pt idx="18">
                  <c:v>3.7073208763673797</c:v>
                </c:pt>
                <c:pt idx="19">
                  <c:v>3.9099970517456168</c:v>
                </c:pt>
                <c:pt idx="20">
                  <c:v>4.11269201824972</c:v>
                </c:pt>
                <c:pt idx="21">
                  <c:v>4.3153995131521841</c:v>
                </c:pt>
                <c:pt idx="22">
                  <c:v>4.5181153607563003</c:v>
                </c:pt>
                <c:pt idx="23">
                  <c:v>4.7208367770220079</c:v>
                </c:pt>
                <c:pt idx="24">
                  <c:v>4.923561905814922</c:v>
                </c:pt>
                <c:pt idx="25">
                  <c:v>5.1262895096642609</c:v>
                </c:pt>
                <c:pt idx="26">
                  <c:v>5.3290187635682349</c:v>
                </c:pt>
                <c:pt idx="27">
                  <c:v>5.5317491175161928</c:v>
                </c:pt>
                <c:pt idx="28">
                  <c:v>5.7344802048301702</c:v>
                </c:pt>
                <c:pt idx="29">
                  <c:v>5.9372117810563214</c:v>
                </c:pt>
                <c:pt idx="30">
                  <c:v>6.1399436832245842</c:v>
                </c:pt>
                <c:pt idx="31">
                  <c:v>6.342675802687884</c:v>
                </c:pt>
                <c:pt idx="32">
                  <c:v>6.5454080670146739</c:v>
                </c:pt>
                <c:pt idx="33">
                  <c:v>6.7481404279171802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3E-4AD6-B288-736D7CE3BEF5}"/>
            </c:ext>
          </c:extLst>
        </c:ser>
        <c:ser>
          <c:idx val="1"/>
          <c:order val="1"/>
          <c:tx>
            <c:strRef>
              <c:f>'Упражнение 2'!$J$12</c:f>
              <c:strCache>
                <c:ptCount val="1"/>
                <c:pt idx="0">
                  <c:v>конечный радиус скин послеприток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'Упражнение 2'!$H$17:$H$50</c:f>
              <c:numCache>
                <c:formatCode>0.000</c:formatCode>
                <c:ptCount val="34"/>
                <c:pt idx="0">
                  <c:v>0.49999999999999994</c:v>
                </c:pt>
                <c:pt idx="1">
                  <c:v>0.74999999999999989</c:v>
                </c:pt>
                <c:pt idx="2">
                  <c:v>1.1249999999999998</c:v>
                </c:pt>
                <c:pt idx="3">
                  <c:v>1.6874999999999998</c:v>
                </c:pt>
                <c:pt idx="4">
                  <c:v>2.5312499999999996</c:v>
                </c:pt>
                <c:pt idx="5">
                  <c:v>3.7968749999999996</c:v>
                </c:pt>
                <c:pt idx="6">
                  <c:v>5.6953125</c:v>
                </c:pt>
                <c:pt idx="7">
                  <c:v>8.54296875</c:v>
                </c:pt>
                <c:pt idx="8">
                  <c:v>12.814453125</c:v>
                </c:pt>
                <c:pt idx="9">
                  <c:v>19.2216796875</c:v>
                </c:pt>
                <c:pt idx="10">
                  <c:v>28.832519531249996</c:v>
                </c:pt>
                <c:pt idx="11">
                  <c:v>43.248779296874993</c:v>
                </c:pt>
                <c:pt idx="12">
                  <c:v>64.8731689453125</c:v>
                </c:pt>
                <c:pt idx="13">
                  <c:v>97.309753417968736</c:v>
                </c:pt>
                <c:pt idx="14">
                  <c:v>145.9646301269531</c:v>
                </c:pt>
                <c:pt idx="15">
                  <c:v>218.94694519042966</c:v>
                </c:pt>
                <c:pt idx="16">
                  <c:v>328.42041778564453</c:v>
                </c:pt>
                <c:pt idx="17">
                  <c:v>492.63062667846674</c:v>
                </c:pt>
                <c:pt idx="18">
                  <c:v>738.9459400177002</c:v>
                </c:pt>
                <c:pt idx="19">
                  <c:v>1108.4189100265503</c:v>
                </c:pt>
                <c:pt idx="20">
                  <c:v>1662.628365039825</c:v>
                </c:pt>
                <c:pt idx="21">
                  <c:v>2493.9425475597377</c:v>
                </c:pt>
                <c:pt idx="22">
                  <c:v>3740.9138213396063</c:v>
                </c:pt>
                <c:pt idx="23">
                  <c:v>5611.3707320094099</c:v>
                </c:pt>
                <c:pt idx="24">
                  <c:v>8417.0560980141163</c:v>
                </c:pt>
                <c:pt idx="25">
                  <c:v>12625.584147021173</c:v>
                </c:pt>
                <c:pt idx="26">
                  <c:v>18938.376220531758</c:v>
                </c:pt>
                <c:pt idx="27">
                  <c:v>28407.564330797639</c:v>
                </c:pt>
                <c:pt idx="28">
                  <c:v>42611.346496196456</c:v>
                </c:pt>
                <c:pt idx="29">
                  <c:v>63917.019744294681</c:v>
                </c:pt>
                <c:pt idx="30">
                  <c:v>95875.529616442029</c:v>
                </c:pt>
                <c:pt idx="31">
                  <c:v>143813.29442466304</c:v>
                </c:pt>
                <c:pt idx="32">
                  <c:v>215719.94163699454</c:v>
                </c:pt>
                <c:pt idx="33">
                  <c:v>323579.91245549184</c:v>
                </c:pt>
              </c:numCache>
            </c:numRef>
          </c:xVal>
          <c:yVal>
            <c:numRef>
              <c:f>'Упражнение 2'!$J$17:$J$50</c:f>
              <c:numCache>
                <c:formatCode>0.00</c:formatCode>
                <c:ptCount val="34"/>
                <c:pt idx="0">
                  <c:v>0.22030645831546281</c:v>
                </c:pt>
                <c:pt idx="1">
                  <c:v>0.30439112418184777</c:v>
                </c:pt>
                <c:pt idx="2">
                  <c:v>0.41308372298703944</c:v>
                </c:pt>
                <c:pt idx="3">
                  <c:v>0.54901027619189335</c:v>
                </c:pt>
                <c:pt idx="4">
                  <c:v>0.71266376712947022</c:v>
                </c:pt>
                <c:pt idx="5">
                  <c:v>0.90166100429996732</c:v>
                </c:pt>
                <c:pt idx="6">
                  <c:v>1.1107416626555278</c:v>
                </c:pt>
                <c:pt idx="7">
                  <c:v>1.3328057165217615</c:v>
                </c:pt>
                <c:pt idx="8">
                  <c:v>1.5606944160008425</c:v>
                </c:pt>
                <c:pt idx="9">
                  <c:v>1.7888487234122294</c:v>
                </c:pt>
                <c:pt idx="10">
                  <c:v>2.0140386315470096</c:v>
                </c:pt>
                <c:pt idx="11">
                  <c:v>2.2350673794317117</c:v>
                </c:pt>
                <c:pt idx="12">
                  <c:v>2.4519888878567144</c:v>
                </c:pt>
                <c:pt idx="13">
                  <c:v>2.6654000160851865</c:v>
                </c:pt>
                <c:pt idx="14">
                  <c:v>2.8760201848635916</c:v>
                </c:pt>
                <c:pt idx="15">
                  <c:v>3.0845074964672676</c:v>
                </c:pt>
                <c:pt idx="16">
                  <c:v>3.291402531125641</c:v>
                </c:pt>
                <c:pt idx="17">
                  <c:v>3.4971264119449188</c:v>
                </c:pt>
                <c:pt idx="18">
                  <c:v>3.7019975987932412</c:v>
                </c:pt>
                <c:pt idx="19">
                  <c:v>3.9062525624176487</c:v>
                </c:pt>
                <c:pt idx="20">
                  <c:v>4.1100648080027895</c:v>
                </c:pt>
                <c:pt idx="21">
                  <c:v>4.3135605312563712</c:v>
                </c:pt>
                <c:pt idx="22">
                  <c:v>4.5168309034197591</c:v>
                </c:pt>
                <c:pt idx="23">
                  <c:v>4.7199414306815015</c:v>
                </c:pt>
                <c:pt idx="24">
                  <c:v>4.9229389591346262</c:v>
                </c:pt>
                <c:pt idx="25">
                  <c:v>5.1258568448683945</c:v>
                </c:pt>
                <c:pt idx="26">
                  <c:v>5.3287187546957284</c:v>
                </c:pt>
                <c:pt idx="27">
                  <c:v>5.531541416363325</c:v>
                </c:pt>
                <c:pt idx="28">
                  <c:v>5.7343366233690176</c:v>
                </c:pt>
                <c:pt idx="29">
                  <c:v>5.9371126772311982</c:v>
                </c:pt>
                <c:pt idx="30">
                  <c:v>6.139875377266435</c:v>
                </c:pt>
                <c:pt idx="31">
                  <c:v>6.3426287926267833</c:v>
                </c:pt>
                <c:pt idx="32">
                  <c:v>6.5453757693176158</c:v>
                </c:pt>
                <c:pt idx="33">
                  <c:v>6.7481182793853804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3E-4AD6-B288-736D7CE3B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254975"/>
        <c:axId val="887936639"/>
      </c:scatterChart>
      <c:valAx>
        <c:axId val="82225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en-US" baseline="-25000"/>
                  <a:t>d</a:t>
                </a:r>
                <a:endParaRPr lang="ru-RU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36639"/>
        <c:crosses val="autoZero"/>
        <c:crossBetween val="midCat"/>
      </c:valAx>
      <c:valAx>
        <c:axId val="88793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  <a:r>
                  <a:rPr lang="en-US" baseline="-25000"/>
                  <a:t>d</a:t>
                </a:r>
                <a:endParaRPr lang="ru-RU" baseline="-25000"/>
              </a:p>
            </c:rich>
          </c:tx>
          <c:layout>
            <c:manualLayout>
              <c:xMode val="edge"/>
              <c:yMode val="edge"/>
              <c:x val="1.2178976095259156E-2"/>
              <c:y val="0.392679289681779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5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r>
              <a:rPr lang="en-US" baseline="-25000"/>
              <a:t>d</a:t>
            </a:r>
            <a:r>
              <a:rPr lang="en-US" baseline="0"/>
              <a:t> vs t</a:t>
            </a:r>
            <a:r>
              <a:rPr lang="en-US" baseline="-25000"/>
              <a:t>d</a:t>
            </a:r>
            <a:endParaRPr lang="ru-RU" baseline="-25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'Упражнение 2'!$I$12</c:f>
              <c:strCache>
                <c:ptCount val="1"/>
                <c:pt idx="0">
                  <c:v>линейный сток Ei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'Упражнение 2'!$H$17:$H$50</c:f>
              <c:numCache>
                <c:formatCode>0.000</c:formatCode>
                <c:ptCount val="34"/>
                <c:pt idx="0">
                  <c:v>0.49999999999999994</c:v>
                </c:pt>
                <c:pt idx="1">
                  <c:v>0.74999999999999989</c:v>
                </c:pt>
                <c:pt idx="2">
                  <c:v>1.1249999999999998</c:v>
                </c:pt>
                <c:pt idx="3">
                  <c:v>1.6874999999999998</c:v>
                </c:pt>
                <c:pt idx="4">
                  <c:v>2.5312499999999996</c:v>
                </c:pt>
                <c:pt idx="5">
                  <c:v>3.7968749999999996</c:v>
                </c:pt>
                <c:pt idx="6">
                  <c:v>5.6953125</c:v>
                </c:pt>
                <c:pt idx="7">
                  <c:v>8.54296875</c:v>
                </c:pt>
                <c:pt idx="8">
                  <c:v>12.814453125</c:v>
                </c:pt>
                <c:pt idx="9">
                  <c:v>19.2216796875</c:v>
                </c:pt>
                <c:pt idx="10">
                  <c:v>28.832519531249996</c:v>
                </c:pt>
                <c:pt idx="11">
                  <c:v>43.248779296874993</c:v>
                </c:pt>
                <c:pt idx="12">
                  <c:v>64.8731689453125</c:v>
                </c:pt>
                <c:pt idx="13">
                  <c:v>97.309753417968736</c:v>
                </c:pt>
                <c:pt idx="14">
                  <c:v>145.9646301269531</c:v>
                </c:pt>
                <c:pt idx="15">
                  <c:v>218.94694519042966</c:v>
                </c:pt>
                <c:pt idx="16">
                  <c:v>328.42041778564453</c:v>
                </c:pt>
                <c:pt idx="17">
                  <c:v>492.63062667846674</c:v>
                </c:pt>
                <c:pt idx="18">
                  <c:v>738.9459400177002</c:v>
                </c:pt>
                <c:pt idx="19">
                  <c:v>1108.4189100265503</c:v>
                </c:pt>
                <c:pt idx="20">
                  <c:v>1662.628365039825</c:v>
                </c:pt>
                <c:pt idx="21">
                  <c:v>2493.9425475597377</c:v>
                </c:pt>
                <c:pt idx="22">
                  <c:v>3740.9138213396063</c:v>
                </c:pt>
                <c:pt idx="23">
                  <c:v>5611.3707320094099</c:v>
                </c:pt>
                <c:pt idx="24">
                  <c:v>8417.0560980141163</c:v>
                </c:pt>
                <c:pt idx="25">
                  <c:v>12625.584147021173</c:v>
                </c:pt>
                <c:pt idx="26">
                  <c:v>18938.376220531758</c:v>
                </c:pt>
                <c:pt idx="27">
                  <c:v>28407.564330797639</c:v>
                </c:pt>
                <c:pt idx="28">
                  <c:v>42611.346496196456</c:v>
                </c:pt>
                <c:pt idx="29">
                  <c:v>63917.019744294681</c:v>
                </c:pt>
                <c:pt idx="30">
                  <c:v>95875.529616442029</c:v>
                </c:pt>
                <c:pt idx="31">
                  <c:v>143813.29442466304</c:v>
                </c:pt>
                <c:pt idx="32">
                  <c:v>215719.94163699454</c:v>
                </c:pt>
                <c:pt idx="33">
                  <c:v>323579.91245549184</c:v>
                </c:pt>
              </c:numCache>
            </c:numRef>
          </c:xVal>
          <c:yVal>
            <c:numRef>
              <c:f>'Упражнение 2'!$I$17:$I$50</c:f>
              <c:numCache>
                <c:formatCode>0.00</c:formatCode>
                <c:ptCount val="34"/>
                <c:pt idx="0">
                  <c:v>0.27988679738808031</c:v>
                </c:pt>
                <c:pt idx="1">
                  <c:v>0.41444387267429317</c:v>
                </c:pt>
                <c:pt idx="2">
                  <c:v>0.56866170584125642</c:v>
                </c:pt>
                <c:pt idx="3">
                  <c:v>0.73758187967541788</c:v>
                </c:pt>
                <c:pt idx="4">
                  <c:v>0.9170856375327241</c:v>
                </c:pt>
                <c:pt idx="5">
                  <c:v>1.1040162484868015</c:v>
                </c:pt>
                <c:pt idx="6">
                  <c:v>1.2960704316119251</c:v>
                </c:pt>
                <c:pt idx="7">
                  <c:v>1.4916191979226228</c:v>
                </c:pt>
                <c:pt idx="8">
                  <c:v>1.6895334301346925</c:v>
                </c:pt>
                <c:pt idx="9">
                  <c:v>1.8890407340161577</c:v>
                </c:pt>
                <c:pt idx="10">
                  <c:v>2.0896173011569372</c:v>
                </c:pt>
                <c:pt idx="11">
                  <c:v>2.2909099359826546</c:v>
                </c:pt>
                <c:pt idx="12">
                  <c:v>2.4926813883743333</c:v>
                </c:pt>
                <c:pt idx="13">
                  <c:v>2.6947726937302865</c:v>
                </c:pt>
                <c:pt idx="14">
                  <c:v>2.8970775198872012</c:v>
                </c:pt>
                <c:pt idx="15">
                  <c:v>3.0995248202751928</c:v>
                </c:pt>
                <c:pt idx="16">
                  <c:v>3.3020671599849836</c:v>
                </c:pt>
                <c:pt idx="17">
                  <c:v>3.5046728843670132</c:v>
                </c:pt>
                <c:pt idx="18">
                  <c:v>3.7073208763673797</c:v>
                </c:pt>
                <c:pt idx="19">
                  <c:v>3.9099970517456168</c:v>
                </c:pt>
                <c:pt idx="20">
                  <c:v>4.11269201824972</c:v>
                </c:pt>
                <c:pt idx="21">
                  <c:v>4.3153995131521841</c:v>
                </c:pt>
                <c:pt idx="22">
                  <c:v>4.5181153607563003</c:v>
                </c:pt>
                <c:pt idx="23">
                  <c:v>4.7208367770220079</c:v>
                </c:pt>
                <c:pt idx="24">
                  <c:v>4.923561905814922</c:v>
                </c:pt>
                <c:pt idx="25">
                  <c:v>5.1262895096642609</c:v>
                </c:pt>
                <c:pt idx="26">
                  <c:v>5.3290187635682349</c:v>
                </c:pt>
                <c:pt idx="27">
                  <c:v>5.5317491175161928</c:v>
                </c:pt>
                <c:pt idx="28">
                  <c:v>5.7344802048301702</c:v>
                </c:pt>
                <c:pt idx="29">
                  <c:v>5.9372117810563214</c:v>
                </c:pt>
                <c:pt idx="30">
                  <c:v>6.1399436832245842</c:v>
                </c:pt>
                <c:pt idx="31">
                  <c:v>6.342675802687884</c:v>
                </c:pt>
                <c:pt idx="32">
                  <c:v>6.5454080670146739</c:v>
                </c:pt>
                <c:pt idx="33">
                  <c:v>6.7481404279171802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1C-48F3-A451-086CA533A3E5}"/>
            </c:ext>
          </c:extLst>
        </c:ser>
        <c:ser>
          <c:idx val="1"/>
          <c:order val="1"/>
          <c:tx>
            <c:strRef>
              <c:f>'Упражнение 2'!$J$12</c:f>
              <c:strCache>
                <c:ptCount val="1"/>
                <c:pt idx="0">
                  <c:v>конечный радиус скин послеприток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'Упражнение 2'!$H$17:$H$50</c:f>
              <c:numCache>
                <c:formatCode>0.000</c:formatCode>
                <c:ptCount val="34"/>
                <c:pt idx="0">
                  <c:v>0.49999999999999994</c:v>
                </c:pt>
                <c:pt idx="1">
                  <c:v>0.74999999999999989</c:v>
                </c:pt>
                <c:pt idx="2">
                  <c:v>1.1249999999999998</c:v>
                </c:pt>
                <c:pt idx="3">
                  <c:v>1.6874999999999998</c:v>
                </c:pt>
                <c:pt idx="4">
                  <c:v>2.5312499999999996</c:v>
                </c:pt>
                <c:pt idx="5">
                  <c:v>3.7968749999999996</c:v>
                </c:pt>
                <c:pt idx="6">
                  <c:v>5.6953125</c:v>
                </c:pt>
                <c:pt idx="7">
                  <c:v>8.54296875</c:v>
                </c:pt>
                <c:pt idx="8">
                  <c:v>12.814453125</c:v>
                </c:pt>
                <c:pt idx="9">
                  <c:v>19.2216796875</c:v>
                </c:pt>
                <c:pt idx="10">
                  <c:v>28.832519531249996</c:v>
                </c:pt>
                <c:pt idx="11">
                  <c:v>43.248779296874993</c:v>
                </c:pt>
                <c:pt idx="12">
                  <c:v>64.8731689453125</c:v>
                </c:pt>
                <c:pt idx="13">
                  <c:v>97.309753417968736</c:v>
                </c:pt>
                <c:pt idx="14">
                  <c:v>145.9646301269531</c:v>
                </c:pt>
                <c:pt idx="15">
                  <c:v>218.94694519042966</c:v>
                </c:pt>
                <c:pt idx="16">
                  <c:v>328.42041778564453</c:v>
                </c:pt>
                <c:pt idx="17">
                  <c:v>492.63062667846674</c:v>
                </c:pt>
                <c:pt idx="18">
                  <c:v>738.9459400177002</c:v>
                </c:pt>
                <c:pt idx="19">
                  <c:v>1108.4189100265503</c:v>
                </c:pt>
                <c:pt idx="20">
                  <c:v>1662.628365039825</c:v>
                </c:pt>
                <c:pt idx="21">
                  <c:v>2493.9425475597377</c:v>
                </c:pt>
                <c:pt idx="22">
                  <c:v>3740.9138213396063</c:v>
                </c:pt>
                <c:pt idx="23">
                  <c:v>5611.3707320094099</c:v>
                </c:pt>
                <c:pt idx="24">
                  <c:v>8417.0560980141163</c:v>
                </c:pt>
                <c:pt idx="25">
                  <c:v>12625.584147021173</c:v>
                </c:pt>
                <c:pt idx="26">
                  <c:v>18938.376220531758</c:v>
                </c:pt>
                <c:pt idx="27">
                  <c:v>28407.564330797639</c:v>
                </c:pt>
                <c:pt idx="28">
                  <c:v>42611.346496196456</c:v>
                </c:pt>
                <c:pt idx="29">
                  <c:v>63917.019744294681</c:v>
                </c:pt>
                <c:pt idx="30">
                  <c:v>95875.529616442029</c:v>
                </c:pt>
                <c:pt idx="31">
                  <c:v>143813.29442466304</c:v>
                </c:pt>
                <c:pt idx="32">
                  <c:v>215719.94163699454</c:v>
                </c:pt>
                <c:pt idx="33">
                  <c:v>323579.91245549184</c:v>
                </c:pt>
              </c:numCache>
            </c:numRef>
          </c:xVal>
          <c:yVal>
            <c:numRef>
              <c:f>'Упражнение 2'!$J$17:$J$50</c:f>
              <c:numCache>
                <c:formatCode>0.00</c:formatCode>
                <c:ptCount val="34"/>
                <c:pt idx="0">
                  <c:v>0.22030645831546281</c:v>
                </c:pt>
                <c:pt idx="1">
                  <c:v>0.30439112418184777</c:v>
                </c:pt>
                <c:pt idx="2">
                  <c:v>0.41308372298703944</c:v>
                </c:pt>
                <c:pt idx="3">
                  <c:v>0.54901027619189335</c:v>
                </c:pt>
                <c:pt idx="4">
                  <c:v>0.71266376712947022</c:v>
                </c:pt>
                <c:pt idx="5">
                  <c:v>0.90166100429996732</c:v>
                </c:pt>
                <c:pt idx="6">
                  <c:v>1.1107416626555278</c:v>
                </c:pt>
                <c:pt idx="7">
                  <c:v>1.3328057165217615</c:v>
                </c:pt>
                <c:pt idx="8">
                  <c:v>1.5606944160008425</c:v>
                </c:pt>
                <c:pt idx="9">
                  <c:v>1.7888487234122294</c:v>
                </c:pt>
                <c:pt idx="10">
                  <c:v>2.0140386315470096</c:v>
                </c:pt>
                <c:pt idx="11">
                  <c:v>2.2350673794317117</c:v>
                </c:pt>
                <c:pt idx="12">
                  <c:v>2.4519888878567144</c:v>
                </c:pt>
                <c:pt idx="13">
                  <c:v>2.6654000160851865</c:v>
                </c:pt>
                <c:pt idx="14">
                  <c:v>2.8760201848635916</c:v>
                </c:pt>
                <c:pt idx="15">
                  <c:v>3.0845074964672676</c:v>
                </c:pt>
                <c:pt idx="16">
                  <c:v>3.291402531125641</c:v>
                </c:pt>
                <c:pt idx="17">
                  <c:v>3.4971264119449188</c:v>
                </c:pt>
                <c:pt idx="18">
                  <c:v>3.7019975987932412</c:v>
                </c:pt>
                <c:pt idx="19">
                  <c:v>3.9062525624176487</c:v>
                </c:pt>
                <c:pt idx="20">
                  <c:v>4.1100648080027895</c:v>
                </c:pt>
                <c:pt idx="21">
                  <c:v>4.3135605312563712</c:v>
                </c:pt>
                <c:pt idx="22">
                  <c:v>4.5168309034197591</c:v>
                </c:pt>
                <c:pt idx="23">
                  <c:v>4.7199414306815015</c:v>
                </c:pt>
                <c:pt idx="24">
                  <c:v>4.9229389591346262</c:v>
                </c:pt>
                <c:pt idx="25">
                  <c:v>5.1258568448683945</c:v>
                </c:pt>
                <c:pt idx="26">
                  <c:v>5.3287187546957284</c:v>
                </c:pt>
                <c:pt idx="27">
                  <c:v>5.531541416363325</c:v>
                </c:pt>
                <c:pt idx="28">
                  <c:v>5.7343366233690176</c:v>
                </c:pt>
                <c:pt idx="29">
                  <c:v>5.9371126772311982</c:v>
                </c:pt>
                <c:pt idx="30">
                  <c:v>6.139875377266435</c:v>
                </c:pt>
                <c:pt idx="31">
                  <c:v>6.3426287926267833</c:v>
                </c:pt>
                <c:pt idx="32">
                  <c:v>6.5453757693176158</c:v>
                </c:pt>
                <c:pt idx="33">
                  <c:v>6.7481182793853804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1C-48F3-A451-086CA533A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254975"/>
        <c:axId val="887936639"/>
      </c:scatterChart>
      <c:valAx>
        <c:axId val="8222549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en-US" baseline="-25000"/>
                  <a:t>d</a:t>
                </a:r>
                <a:endParaRPr lang="ru-RU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36639"/>
        <c:crosses val="autoZero"/>
        <c:crossBetween val="midCat"/>
      </c:valAx>
      <c:valAx>
        <c:axId val="88793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  <a:r>
                  <a:rPr lang="en-US" baseline="-25000"/>
                  <a:t>d</a:t>
                </a:r>
                <a:endParaRPr lang="ru-RU" baseline="-25000"/>
              </a:p>
            </c:rich>
          </c:tx>
          <c:layout>
            <c:manualLayout>
              <c:xMode val="edge"/>
              <c:yMode val="edge"/>
              <c:x val="1.2178976095259156E-2"/>
              <c:y val="0.392679289681779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5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r>
              <a:rPr lang="en-US" baseline="-25000"/>
              <a:t>d</a:t>
            </a:r>
            <a:r>
              <a:rPr lang="en-US" baseline="0"/>
              <a:t> vs t</a:t>
            </a:r>
            <a:r>
              <a:rPr lang="en-US" baseline="-25000"/>
              <a:t>d</a:t>
            </a:r>
            <a:endParaRPr lang="ru-RU" baseline="-25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'Упражнение 2'!$I$12</c:f>
              <c:strCache>
                <c:ptCount val="1"/>
                <c:pt idx="0">
                  <c:v>линейный сток Ei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'Упражнение 2'!$H$17:$H$50</c:f>
              <c:numCache>
                <c:formatCode>0.000</c:formatCode>
                <c:ptCount val="34"/>
                <c:pt idx="0">
                  <c:v>0.49999999999999994</c:v>
                </c:pt>
                <c:pt idx="1">
                  <c:v>0.74999999999999989</c:v>
                </c:pt>
                <c:pt idx="2">
                  <c:v>1.1249999999999998</c:v>
                </c:pt>
                <c:pt idx="3">
                  <c:v>1.6874999999999998</c:v>
                </c:pt>
                <c:pt idx="4">
                  <c:v>2.5312499999999996</c:v>
                </c:pt>
                <c:pt idx="5">
                  <c:v>3.7968749999999996</c:v>
                </c:pt>
                <c:pt idx="6">
                  <c:v>5.6953125</c:v>
                </c:pt>
                <c:pt idx="7">
                  <c:v>8.54296875</c:v>
                </c:pt>
                <c:pt idx="8">
                  <c:v>12.814453125</c:v>
                </c:pt>
                <c:pt idx="9">
                  <c:v>19.2216796875</c:v>
                </c:pt>
                <c:pt idx="10">
                  <c:v>28.832519531249996</c:v>
                </c:pt>
                <c:pt idx="11">
                  <c:v>43.248779296874993</c:v>
                </c:pt>
                <c:pt idx="12">
                  <c:v>64.8731689453125</c:v>
                </c:pt>
                <c:pt idx="13">
                  <c:v>97.309753417968736</c:v>
                </c:pt>
                <c:pt idx="14">
                  <c:v>145.9646301269531</c:v>
                </c:pt>
                <c:pt idx="15">
                  <c:v>218.94694519042966</c:v>
                </c:pt>
                <c:pt idx="16">
                  <c:v>328.42041778564453</c:v>
                </c:pt>
                <c:pt idx="17">
                  <c:v>492.63062667846674</c:v>
                </c:pt>
                <c:pt idx="18">
                  <c:v>738.9459400177002</c:v>
                </c:pt>
                <c:pt idx="19">
                  <c:v>1108.4189100265503</c:v>
                </c:pt>
                <c:pt idx="20">
                  <c:v>1662.628365039825</c:v>
                </c:pt>
                <c:pt idx="21">
                  <c:v>2493.9425475597377</c:v>
                </c:pt>
                <c:pt idx="22">
                  <c:v>3740.9138213396063</c:v>
                </c:pt>
                <c:pt idx="23">
                  <c:v>5611.3707320094099</c:v>
                </c:pt>
                <c:pt idx="24">
                  <c:v>8417.0560980141163</c:v>
                </c:pt>
                <c:pt idx="25">
                  <c:v>12625.584147021173</c:v>
                </c:pt>
                <c:pt idx="26">
                  <c:v>18938.376220531758</c:v>
                </c:pt>
                <c:pt idx="27">
                  <c:v>28407.564330797639</c:v>
                </c:pt>
                <c:pt idx="28">
                  <c:v>42611.346496196456</c:v>
                </c:pt>
                <c:pt idx="29">
                  <c:v>63917.019744294681</c:v>
                </c:pt>
                <c:pt idx="30">
                  <c:v>95875.529616442029</c:v>
                </c:pt>
                <c:pt idx="31">
                  <c:v>143813.29442466304</c:v>
                </c:pt>
                <c:pt idx="32">
                  <c:v>215719.94163699454</c:v>
                </c:pt>
                <c:pt idx="33">
                  <c:v>323579.91245549184</c:v>
                </c:pt>
              </c:numCache>
            </c:numRef>
          </c:xVal>
          <c:yVal>
            <c:numRef>
              <c:f>'Упражнение 2'!$I$17:$I$50</c:f>
              <c:numCache>
                <c:formatCode>0.00</c:formatCode>
                <c:ptCount val="34"/>
                <c:pt idx="0">
                  <c:v>0.27988679738808031</c:v>
                </c:pt>
                <c:pt idx="1">
                  <c:v>0.41444387267429317</c:v>
                </c:pt>
                <c:pt idx="2">
                  <c:v>0.56866170584125642</c:v>
                </c:pt>
                <c:pt idx="3">
                  <c:v>0.73758187967541788</c:v>
                </c:pt>
                <c:pt idx="4">
                  <c:v>0.9170856375327241</c:v>
                </c:pt>
                <c:pt idx="5">
                  <c:v>1.1040162484868015</c:v>
                </c:pt>
                <c:pt idx="6">
                  <c:v>1.2960704316119251</c:v>
                </c:pt>
                <c:pt idx="7">
                  <c:v>1.4916191979226228</c:v>
                </c:pt>
                <c:pt idx="8">
                  <c:v>1.6895334301346925</c:v>
                </c:pt>
                <c:pt idx="9">
                  <c:v>1.8890407340161577</c:v>
                </c:pt>
                <c:pt idx="10">
                  <c:v>2.0896173011569372</c:v>
                </c:pt>
                <c:pt idx="11">
                  <c:v>2.2909099359826546</c:v>
                </c:pt>
                <c:pt idx="12">
                  <c:v>2.4926813883743333</c:v>
                </c:pt>
                <c:pt idx="13">
                  <c:v>2.6947726937302865</c:v>
                </c:pt>
                <c:pt idx="14">
                  <c:v>2.8970775198872012</c:v>
                </c:pt>
                <c:pt idx="15">
                  <c:v>3.0995248202751928</c:v>
                </c:pt>
                <c:pt idx="16">
                  <c:v>3.3020671599849836</c:v>
                </c:pt>
                <c:pt idx="17">
                  <c:v>3.5046728843670132</c:v>
                </c:pt>
                <c:pt idx="18">
                  <c:v>3.7073208763673797</c:v>
                </c:pt>
                <c:pt idx="19">
                  <c:v>3.9099970517456168</c:v>
                </c:pt>
                <c:pt idx="20">
                  <c:v>4.11269201824972</c:v>
                </c:pt>
                <c:pt idx="21">
                  <c:v>4.3153995131521841</c:v>
                </c:pt>
                <c:pt idx="22">
                  <c:v>4.5181153607563003</c:v>
                </c:pt>
                <c:pt idx="23">
                  <c:v>4.7208367770220079</c:v>
                </c:pt>
                <c:pt idx="24">
                  <c:v>4.923561905814922</c:v>
                </c:pt>
                <c:pt idx="25">
                  <c:v>5.1262895096642609</c:v>
                </c:pt>
                <c:pt idx="26">
                  <c:v>5.3290187635682349</c:v>
                </c:pt>
                <c:pt idx="27">
                  <c:v>5.5317491175161928</c:v>
                </c:pt>
                <c:pt idx="28">
                  <c:v>5.7344802048301702</c:v>
                </c:pt>
                <c:pt idx="29">
                  <c:v>5.9372117810563214</c:v>
                </c:pt>
                <c:pt idx="30">
                  <c:v>6.1399436832245842</c:v>
                </c:pt>
                <c:pt idx="31">
                  <c:v>6.342675802687884</c:v>
                </c:pt>
                <c:pt idx="32">
                  <c:v>6.5454080670146739</c:v>
                </c:pt>
                <c:pt idx="33">
                  <c:v>6.7481404279171802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5B-43BC-9259-4E818D697358}"/>
            </c:ext>
          </c:extLst>
        </c:ser>
        <c:ser>
          <c:idx val="1"/>
          <c:order val="1"/>
          <c:tx>
            <c:strRef>
              <c:f>'Упражнение 2'!$J$12</c:f>
              <c:strCache>
                <c:ptCount val="1"/>
                <c:pt idx="0">
                  <c:v>конечный радиус скин послеприток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'Упражнение 2'!$H$17:$H$50</c:f>
              <c:numCache>
                <c:formatCode>0.000</c:formatCode>
                <c:ptCount val="34"/>
                <c:pt idx="0">
                  <c:v>0.49999999999999994</c:v>
                </c:pt>
                <c:pt idx="1">
                  <c:v>0.74999999999999989</c:v>
                </c:pt>
                <c:pt idx="2">
                  <c:v>1.1249999999999998</c:v>
                </c:pt>
                <c:pt idx="3">
                  <c:v>1.6874999999999998</c:v>
                </c:pt>
                <c:pt idx="4">
                  <c:v>2.5312499999999996</c:v>
                </c:pt>
                <c:pt idx="5">
                  <c:v>3.7968749999999996</c:v>
                </c:pt>
                <c:pt idx="6">
                  <c:v>5.6953125</c:v>
                </c:pt>
                <c:pt idx="7">
                  <c:v>8.54296875</c:v>
                </c:pt>
                <c:pt idx="8">
                  <c:v>12.814453125</c:v>
                </c:pt>
                <c:pt idx="9">
                  <c:v>19.2216796875</c:v>
                </c:pt>
                <c:pt idx="10">
                  <c:v>28.832519531249996</c:v>
                </c:pt>
                <c:pt idx="11">
                  <c:v>43.248779296874993</c:v>
                </c:pt>
                <c:pt idx="12">
                  <c:v>64.8731689453125</c:v>
                </c:pt>
                <c:pt idx="13">
                  <c:v>97.309753417968736</c:v>
                </c:pt>
                <c:pt idx="14">
                  <c:v>145.9646301269531</c:v>
                </c:pt>
                <c:pt idx="15">
                  <c:v>218.94694519042966</c:v>
                </c:pt>
                <c:pt idx="16">
                  <c:v>328.42041778564453</c:v>
                </c:pt>
                <c:pt idx="17">
                  <c:v>492.63062667846674</c:v>
                </c:pt>
                <c:pt idx="18">
                  <c:v>738.9459400177002</c:v>
                </c:pt>
                <c:pt idx="19">
                  <c:v>1108.4189100265503</c:v>
                </c:pt>
                <c:pt idx="20">
                  <c:v>1662.628365039825</c:v>
                </c:pt>
                <c:pt idx="21">
                  <c:v>2493.9425475597377</c:v>
                </c:pt>
                <c:pt idx="22">
                  <c:v>3740.9138213396063</c:v>
                </c:pt>
                <c:pt idx="23">
                  <c:v>5611.3707320094099</c:v>
                </c:pt>
                <c:pt idx="24">
                  <c:v>8417.0560980141163</c:v>
                </c:pt>
                <c:pt idx="25">
                  <c:v>12625.584147021173</c:v>
                </c:pt>
                <c:pt idx="26">
                  <c:v>18938.376220531758</c:v>
                </c:pt>
                <c:pt idx="27">
                  <c:v>28407.564330797639</c:v>
                </c:pt>
                <c:pt idx="28">
                  <c:v>42611.346496196456</c:v>
                </c:pt>
                <c:pt idx="29">
                  <c:v>63917.019744294681</c:v>
                </c:pt>
                <c:pt idx="30">
                  <c:v>95875.529616442029</c:v>
                </c:pt>
                <c:pt idx="31">
                  <c:v>143813.29442466304</c:v>
                </c:pt>
                <c:pt idx="32">
                  <c:v>215719.94163699454</c:v>
                </c:pt>
                <c:pt idx="33">
                  <c:v>323579.91245549184</c:v>
                </c:pt>
              </c:numCache>
            </c:numRef>
          </c:xVal>
          <c:yVal>
            <c:numRef>
              <c:f>'Упражнение 2'!$J$17:$J$50</c:f>
              <c:numCache>
                <c:formatCode>0.00</c:formatCode>
                <c:ptCount val="34"/>
                <c:pt idx="0">
                  <c:v>0.22030645831546281</c:v>
                </c:pt>
                <c:pt idx="1">
                  <c:v>0.30439112418184777</c:v>
                </c:pt>
                <c:pt idx="2">
                  <c:v>0.41308372298703944</c:v>
                </c:pt>
                <c:pt idx="3">
                  <c:v>0.54901027619189335</c:v>
                </c:pt>
                <c:pt idx="4">
                  <c:v>0.71266376712947022</c:v>
                </c:pt>
                <c:pt idx="5">
                  <c:v>0.90166100429996732</c:v>
                </c:pt>
                <c:pt idx="6">
                  <c:v>1.1107416626555278</c:v>
                </c:pt>
                <c:pt idx="7">
                  <c:v>1.3328057165217615</c:v>
                </c:pt>
                <c:pt idx="8">
                  <c:v>1.5606944160008425</c:v>
                </c:pt>
                <c:pt idx="9">
                  <c:v>1.7888487234122294</c:v>
                </c:pt>
                <c:pt idx="10">
                  <c:v>2.0140386315470096</c:v>
                </c:pt>
                <c:pt idx="11">
                  <c:v>2.2350673794317117</c:v>
                </c:pt>
                <c:pt idx="12">
                  <c:v>2.4519888878567144</c:v>
                </c:pt>
                <c:pt idx="13">
                  <c:v>2.6654000160851865</c:v>
                </c:pt>
                <c:pt idx="14">
                  <c:v>2.8760201848635916</c:v>
                </c:pt>
                <c:pt idx="15">
                  <c:v>3.0845074964672676</c:v>
                </c:pt>
                <c:pt idx="16">
                  <c:v>3.291402531125641</c:v>
                </c:pt>
                <c:pt idx="17">
                  <c:v>3.4971264119449188</c:v>
                </c:pt>
                <c:pt idx="18">
                  <c:v>3.7019975987932412</c:v>
                </c:pt>
                <c:pt idx="19">
                  <c:v>3.9062525624176487</c:v>
                </c:pt>
                <c:pt idx="20">
                  <c:v>4.1100648080027895</c:v>
                </c:pt>
                <c:pt idx="21">
                  <c:v>4.3135605312563712</c:v>
                </c:pt>
                <c:pt idx="22">
                  <c:v>4.5168309034197591</c:v>
                </c:pt>
                <c:pt idx="23">
                  <c:v>4.7199414306815015</c:v>
                </c:pt>
                <c:pt idx="24">
                  <c:v>4.9229389591346262</c:v>
                </c:pt>
                <c:pt idx="25">
                  <c:v>5.1258568448683945</c:v>
                </c:pt>
                <c:pt idx="26">
                  <c:v>5.3287187546957284</c:v>
                </c:pt>
                <c:pt idx="27">
                  <c:v>5.531541416363325</c:v>
                </c:pt>
                <c:pt idx="28">
                  <c:v>5.7343366233690176</c:v>
                </c:pt>
                <c:pt idx="29">
                  <c:v>5.9371126772311982</c:v>
                </c:pt>
                <c:pt idx="30">
                  <c:v>6.139875377266435</c:v>
                </c:pt>
                <c:pt idx="31">
                  <c:v>6.3426287926267833</c:v>
                </c:pt>
                <c:pt idx="32">
                  <c:v>6.5453757693176158</c:v>
                </c:pt>
                <c:pt idx="33">
                  <c:v>6.7481182793853804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5B-43BC-9259-4E818D697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254975"/>
        <c:axId val="887936639"/>
      </c:scatterChart>
      <c:valAx>
        <c:axId val="8222549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en-US" baseline="-25000"/>
                  <a:t>d</a:t>
                </a:r>
                <a:endParaRPr lang="ru-RU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36639"/>
        <c:crosses val="autoZero"/>
        <c:crossBetween val="midCat"/>
      </c:valAx>
      <c:valAx>
        <c:axId val="88793663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  <a:r>
                  <a:rPr lang="en-US" baseline="-25000"/>
                  <a:t>d</a:t>
                </a:r>
                <a:endParaRPr lang="ru-RU" baseline="-25000"/>
              </a:p>
            </c:rich>
          </c:tx>
          <c:layout>
            <c:manualLayout>
              <c:xMode val="edge"/>
              <c:yMode val="edge"/>
              <c:x val="1.2178976095259156E-2"/>
              <c:y val="0.392679289681779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5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Pwf vs 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'Упражнение 2'!$I$12</c:f>
              <c:strCache>
                <c:ptCount val="1"/>
                <c:pt idx="0">
                  <c:v>линейный сток Ei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'Упражнение 2'!$G$17:$G$50</c:f>
              <c:numCache>
                <c:formatCode>0.000</c:formatCode>
                <c:ptCount val="34"/>
                <c:pt idx="0">
                  <c:v>2.7777777777777778E-4</c:v>
                </c:pt>
                <c:pt idx="1">
                  <c:v>4.1666666666666664E-4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1.4062499999999999E-3</c:v>
                </c:pt>
                <c:pt idx="5">
                  <c:v>2.1093750000000001E-3</c:v>
                </c:pt>
                <c:pt idx="6">
                  <c:v>3.1640625000000002E-3</c:v>
                </c:pt>
                <c:pt idx="7">
                  <c:v>4.7460937500000003E-3</c:v>
                </c:pt>
                <c:pt idx="8">
                  <c:v>7.1191406250000009E-3</c:v>
                </c:pt>
                <c:pt idx="9">
                  <c:v>1.06787109375E-2</c:v>
                </c:pt>
                <c:pt idx="10">
                  <c:v>1.601806640625E-2</c:v>
                </c:pt>
                <c:pt idx="11">
                  <c:v>2.4027099609374998E-2</c:v>
                </c:pt>
                <c:pt idx="12">
                  <c:v>3.6040649414062501E-2</c:v>
                </c:pt>
                <c:pt idx="13">
                  <c:v>5.4060974121093751E-2</c:v>
                </c:pt>
                <c:pt idx="14">
                  <c:v>8.1091461181640623E-2</c:v>
                </c:pt>
                <c:pt idx="15">
                  <c:v>0.12163719177246093</c:v>
                </c:pt>
                <c:pt idx="16">
                  <c:v>0.18245578765869142</c:v>
                </c:pt>
                <c:pt idx="17">
                  <c:v>0.27368368148803712</c:v>
                </c:pt>
                <c:pt idx="18">
                  <c:v>0.41052552223205568</c:v>
                </c:pt>
                <c:pt idx="19">
                  <c:v>0.61578828334808355</c:v>
                </c:pt>
                <c:pt idx="20">
                  <c:v>0.92368242502212516</c:v>
                </c:pt>
                <c:pt idx="21">
                  <c:v>1.3855236375331879</c:v>
                </c:pt>
                <c:pt idx="22">
                  <c:v>2.0782854562997817</c:v>
                </c:pt>
                <c:pt idx="23">
                  <c:v>3.1174281844496727</c:v>
                </c:pt>
                <c:pt idx="24">
                  <c:v>4.6761422766745095</c:v>
                </c:pt>
                <c:pt idx="25">
                  <c:v>7.0142134150117634</c:v>
                </c:pt>
                <c:pt idx="26">
                  <c:v>10.521320122517645</c:v>
                </c:pt>
                <c:pt idx="27">
                  <c:v>15.781980183776469</c:v>
                </c:pt>
                <c:pt idx="28">
                  <c:v>23.672970275664703</c:v>
                </c:pt>
                <c:pt idx="29">
                  <c:v>35.509455413497051</c:v>
                </c:pt>
                <c:pt idx="30">
                  <c:v>53.264183120245576</c:v>
                </c:pt>
                <c:pt idx="31">
                  <c:v>79.896274680368364</c:v>
                </c:pt>
                <c:pt idx="32">
                  <c:v>119.84441202055254</c:v>
                </c:pt>
                <c:pt idx="33">
                  <c:v>179.76661803082882</c:v>
                </c:pt>
              </c:numCache>
            </c:numRef>
          </c:xVal>
          <c:yVal>
            <c:numRef>
              <c:f>'Упражнение 2'!$K$17:$K$50</c:f>
              <c:numCache>
                <c:formatCode>0</c:formatCode>
                <c:ptCount val="34"/>
                <c:pt idx="0">
                  <c:v>248.76334817442051</c:v>
                </c:pt>
                <c:pt idx="1">
                  <c:v>248.16882119297591</c:v>
                </c:pt>
                <c:pt idx="2">
                  <c:v>247.48742511891101</c:v>
                </c:pt>
                <c:pt idx="3">
                  <c:v>246.74106822284213</c:v>
                </c:pt>
                <c:pt idx="4">
                  <c:v>245.9479488191254</c:v>
                </c:pt>
                <c:pt idx="5">
                  <c:v>245.12201460768591</c:v>
                </c:pt>
                <c:pt idx="6">
                  <c:v>244.27344240496586</c:v>
                </c:pt>
                <c:pt idx="7">
                  <c:v>243.4094297358987</c:v>
                </c:pt>
                <c:pt idx="8">
                  <c:v>242.53496549229288</c:v>
                </c:pt>
                <c:pt idx="9">
                  <c:v>241.65346242082302</c:v>
                </c:pt>
                <c:pt idx="10">
                  <c:v>240.76723491656819</c:v>
                </c:pt>
                <c:pt idx="11">
                  <c:v>239.87784353885425</c:v>
                </c:pt>
                <c:pt idx="12">
                  <c:v>238.98633655360683</c:v>
                </c:pt>
                <c:pt idx="13">
                  <c:v>238.09341633002211</c:v>
                </c:pt>
                <c:pt idx="14">
                  <c:v>237.1995526861304</c:v>
                </c:pt>
                <c:pt idx="15">
                  <c:v>236.3050595340961</c:v>
                </c:pt>
                <c:pt idx="16">
                  <c:v>235.41014646032235</c:v>
                </c:pt>
                <c:pt idx="17">
                  <c:v>234.51495332771279</c:v>
                </c:pt>
                <c:pt idx="18">
                  <c:v>233.61957343985836</c:v>
                </c:pt>
                <c:pt idx="19">
                  <c:v>232.72406902656718</c:v>
                </c:pt>
                <c:pt idx="20">
                  <c:v>231.82848158656543</c:v>
                </c:pt>
                <c:pt idx="21">
                  <c:v>230.93283879108839</c:v>
                </c:pt>
                <c:pt idx="22">
                  <c:v>230.03715909003435</c:v>
                </c:pt>
                <c:pt idx="23">
                  <c:v>229.14145478440597</c:v>
                </c:pt>
                <c:pt idx="24">
                  <c:v>228.24573407534734</c:v>
                </c:pt>
                <c:pt idx="25">
                  <c:v>227.35000243049944</c:v>
                </c:pt>
                <c:pt idx="26">
                  <c:v>226.4542634950501</c:v>
                </c:pt>
                <c:pt idx="27">
                  <c:v>225.55851969916645</c:v>
                </c:pt>
                <c:pt idx="28">
                  <c:v>224.66277266297837</c:v>
                </c:pt>
                <c:pt idx="29">
                  <c:v>223.76702346658075</c:v>
                </c:pt>
                <c:pt idx="30">
                  <c:v>222.87127283004051</c:v>
                </c:pt>
                <c:pt idx="31">
                  <c:v>221.97552123340387</c:v>
                </c:pt>
                <c:pt idx="32">
                  <c:v>221.07976899670237</c:v>
                </c:pt>
                <c:pt idx="33">
                  <c:v>220.18401633329074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8C-4C74-BE62-BAD929D97873}"/>
            </c:ext>
          </c:extLst>
        </c:ser>
        <c:ser>
          <c:idx val="1"/>
          <c:order val="1"/>
          <c:tx>
            <c:strRef>
              <c:f>'Упражнение 2'!$J$12</c:f>
              <c:strCache>
                <c:ptCount val="1"/>
                <c:pt idx="0">
                  <c:v>конечный радиус скин послеприток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'Упражнение 2'!$G$17:$G$50</c:f>
              <c:numCache>
                <c:formatCode>0.000</c:formatCode>
                <c:ptCount val="34"/>
                <c:pt idx="0">
                  <c:v>2.7777777777777778E-4</c:v>
                </c:pt>
                <c:pt idx="1">
                  <c:v>4.1666666666666664E-4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1.4062499999999999E-3</c:v>
                </c:pt>
                <c:pt idx="5">
                  <c:v>2.1093750000000001E-3</c:v>
                </c:pt>
                <c:pt idx="6">
                  <c:v>3.1640625000000002E-3</c:v>
                </c:pt>
                <c:pt idx="7">
                  <c:v>4.7460937500000003E-3</c:v>
                </c:pt>
                <c:pt idx="8">
                  <c:v>7.1191406250000009E-3</c:v>
                </c:pt>
                <c:pt idx="9">
                  <c:v>1.06787109375E-2</c:v>
                </c:pt>
                <c:pt idx="10">
                  <c:v>1.601806640625E-2</c:v>
                </c:pt>
                <c:pt idx="11">
                  <c:v>2.4027099609374998E-2</c:v>
                </c:pt>
                <c:pt idx="12">
                  <c:v>3.6040649414062501E-2</c:v>
                </c:pt>
                <c:pt idx="13">
                  <c:v>5.4060974121093751E-2</c:v>
                </c:pt>
                <c:pt idx="14">
                  <c:v>8.1091461181640623E-2</c:v>
                </c:pt>
                <c:pt idx="15">
                  <c:v>0.12163719177246093</c:v>
                </c:pt>
                <c:pt idx="16">
                  <c:v>0.18245578765869142</c:v>
                </c:pt>
                <c:pt idx="17">
                  <c:v>0.27368368148803712</c:v>
                </c:pt>
                <c:pt idx="18">
                  <c:v>0.41052552223205568</c:v>
                </c:pt>
                <c:pt idx="19">
                  <c:v>0.61578828334808355</c:v>
                </c:pt>
                <c:pt idx="20">
                  <c:v>0.92368242502212516</c:v>
                </c:pt>
                <c:pt idx="21">
                  <c:v>1.3855236375331879</c:v>
                </c:pt>
                <c:pt idx="22">
                  <c:v>2.0782854562997817</c:v>
                </c:pt>
                <c:pt idx="23">
                  <c:v>3.1174281844496727</c:v>
                </c:pt>
                <c:pt idx="24">
                  <c:v>4.6761422766745095</c:v>
                </c:pt>
                <c:pt idx="25">
                  <c:v>7.0142134150117634</c:v>
                </c:pt>
                <c:pt idx="26">
                  <c:v>10.521320122517645</c:v>
                </c:pt>
                <c:pt idx="27">
                  <c:v>15.781980183776469</c:v>
                </c:pt>
                <c:pt idx="28">
                  <c:v>23.672970275664703</c:v>
                </c:pt>
                <c:pt idx="29">
                  <c:v>35.509455413497051</c:v>
                </c:pt>
                <c:pt idx="30">
                  <c:v>53.264183120245576</c:v>
                </c:pt>
                <c:pt idx="31">
                  <c:v>79.896274680368364</c:v>
                </c:pt>
                <c:pt idx="32">
                  <c:v>119.84441202055254</c:v>
                </c:pt>
                <c:pt idx="33">
                  <c:v>179.76661803082882</c:v>
                </c:pt>
              </c:numCache>
            </c:numRef>
          </c:xVal>
          <c:yVal>
            <c:numRef>
              <c:f>'Упражнение 2'!$L$17:$L$50</c:f>
              <c:numCache>
                <c:formatCode>0</c:formatCode>
                <c:ptCount val="34"/>
                <c:pt idx="0">
                  <c:v>248.76334817442051</c:v>
                </c:pt>
                <c:pt idx="1">
                  <c:v>248.16882119297591</c:v>
                </c:pt>
                <c:pt idx="2">
                  <c:v>247.48742511891101</c:v>
                </c:pt>
                <c:pt idx="3">
                  <c:v>246.74106822284213</c:v>
                </c:pt>
                <c:pt idx="4">
                  <c:v>245.9479488191254</c:v>
                </c:pt>
                <c:pt idx="5">
                  <c:v>245.12201460768591</c:v>
                </c:pt>
                <c:pt idx="6">
                  <c:v>244.27344240496586</c:v>
                </c:pt>
                <c:pt idx="7">
                  <c:v>243.4094297358987</c:v>
                </c:pt>
                <c:pt idx="8">
                  <c:v>242.53496549229288</c:v>
                </c:pt>
                <c:pt idx="9">
                  <c:v>241.65346242082302</c:v>
                </c:pt>
                <c:pt idx="10">
                  <c:v>240.76723491656819</c:v>
                </c:pt>
                <c:pt idx="11">
                  <c:v>239.87784353885425</c:v>
                </c:pt>
                <c:pt idx="12">
                  <c:v>238.98633655360683</c:v>
                </c:pt>
                <c:pt idx="13">
                  <c:v>238.09341633002211</c:v>
                </c:pt>
                <c:pt idx="14">
                  <c:v>237.1995526861304</c:v>
                </c:pt>
                <c:pt idx="15">
                  <c:v>236.3050595340961</c:v>
                </c:pt>
                <c:pt idx="16">
                  <c:v>235.41014646032235</c:v>
                </c:pt>
                <c:pt idx="17">
                  <c:v>234.51495332771279</c:v>
                </c:pt>
                <c:pt idx="18">
                  <c:v>233.61957343985836</c:v>
                </c:pt>
                <c:pt idx="19">
                  <c:v>232.72406902656718</c:v>
                </c:pt>
                <c:pt idx="20">
                  <c:v>231.82848158656543</c:v>
                </c:pt>
                <c:pt idx="21">
                  <c:v>230.93283879108839</c:v>
                </c:pt>
                <c:pt idx="22">
                  <c:v>230.03715909003435</c:v>
                </c:pt>
                <c:pt idx="23">
                  <c:v>229.14145478440597</c:v>
                </c:pt>
                <c:pt idx="24">
                  <c:v>228.24573407534734</c:v>
                </c:pt>
                <c:pt idx="25">
                  <c:v>227.35000243049944</c:v>
                </c:pt>
                <c:pt idx="26">
                  <c:v>226.4542634950501</c:v>
                </c:pt>
                <c:pt idx="27">
                  <c:v>225.55851969916645</c:v>
                </c:pt>
                <c:pt idx="28">
                  <c:v>224.66277266297837</c:v>
                </c:pt>
                <c:pt idx="29">
                  <c:v>223.76702346658075</c:v>
                </c:pt>
                <c:pt idx="30">
                  <c:v>222.87127283004051</c:v>
                </c:pt>
                <c:pt idx="31">
                  <c:v>221.97552123340387</c:v>
                </c:pt>
                <c:pt idx="32">
                  <c:v>221.07976899670237</c:v>
                </c:pt>
                <c:pt idx="33">
                  <c:v>220.18401633329074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8C-4C74-BE62-BAD929D97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254975"/>
        <c:axId val="887936639"/>
      </c:scatterChart>
      <c:valAx>
        <c:axId val="82225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ru-RU"/>
                  <a:t>, сут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36639"/>
        <c:crosses val="autoZero"/>
        <c:crossBetween val="midCat"/>
      </c:valAx>
      <c:valAx>
        <c:axId val="88793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pwf </a:t>
                </a:r>
                <a:r>
                  <a:rPr lang="ru-RU"/>
                  <a:t>атм</a:t>
                </a:r>
              </a:p>
            </c:rich>
          </c:tx>
          <c:layout>
            <c:manualLayout>
              <c:xMode val="edge"/>
              <c:yMode val="edge"/>
              <c:x val="1.2178976095259156E-2"/>
              <c:y val="0.34238356377440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5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Pwf vs 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'Упражнение 2'!$I$12</c:f>
              <c:strCache>
                <c:ptCount val="1"/>
                <c:pt idx="0">
                  <c:v>линейный сток Ei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'Упражнение 2'!$G$17:$G$50</c:f>
              <c:numCache>
                <c:formatCode>0.000</c:formatCode>
                <c:ptCount val="34"/>
                <c:pt idx="0">
                  <c:v>2.7777777777777778E-4</c:v>
                </c:pt>
                <c:pt idx="1">
                  <c:v>4.1666666666666664E-4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1.4062499999999999E-3</c:v>
                </c:pt>
                <c:pt idx="5">
                  <c:v>2.1093750000000001E-3</c:v>
                </c:pt>
                <c:pt idx="6">
                  <c:v>3.1640625000000002E-3</c:v>
                </c:pt>
                <c:pt idx="7">
                  <c:v>4.7460937500000003E-3</c:v>
                </c:pt>
                <c:pt idx="8">
                  <c:v>7.1191406250000009E-3</c:v>
                </c:pt>
                <c:pt idx="9">
                  <c:v>1.06787109375E-2</c:v>
                </c:pt>
                <c:pt idx="10">
                  <c:v>1.601806640625E-2</c:v>
                </c:pt>
                <c:pt idx="11">
                  <c:v>2.4027099609374998E-2</c:v>
                </c:pt>
                <c:pt idx="12">
                  <c:v>3.6040649414062501E-2</c:v>
                </c:pt>
                <c:pt idx="13">
                  <c:v>5.4060974121093751E-2</c:v>
                </c:pt>
                <c:pt idx="14">
                  <c:v>8.1091461181640623E-2</c:v>
                </c:pt>
                <c:pt idx="15">
                  <c:v>0.12163719177246093</c:v>
                </c:pt>
                <c:pt idx="16">
                  <c:v>0.18245578765869142</c:v>
                </c:pt>
                <c:pt idx="17">
                  <c:v>0.27368368148803712</c:v>
                </c:pt>
                <c:pt idx="18">
                  <c:v>0.41052552223205568</c:v>
                </c:pt>
                <c:pt idx="19">
                  <c:v>0.61578828334808355</c:v>
                </c:pt>
                <c:pt idx="20">
                  <c:v>0.92368242502212516</c:v>
                </c:pt>
                <c:pt idx="21">
                  <c:v>1.3855236375331879</c:v>
                </c:pt>
                <c:pt idx="22">
                  <c:v>2.0782854562997817</c:v>
                </c:pt>
                <c:pt idx="23">
                  <c:v>3.1174281844496727</c:v>
                </c:pt>
                <c:pt idx="24">
                  <c:v>4.6761422766745095</c:v>
                </c:pt>
                <c:pt idx="25">
                  <c:v>7.0142134150117634</c:v>
                </c:pt>
                <c:pt idx="26">
                  <c:v>10.521320122517645</c:v>
                </c:pt>
                <c:pt idx="27">
                  <c:v>15.781980183776469</c:v>
                </c:pt>
                <c:pt idx="28">
                  <c:v>23.672970275664703</c:v>
                </c:pt>
                <c:pt idx="29">
                  <c:v>35.509455413497051</c:v>
                </c:pt>
                <c:pt idx="30">
                  <c:v>53.264183120245576</c:v>
                </c:pt>
                <c:pt idx="31">
                  <c:v>79.896274680368364</c:v>
                </c:pt>
                <c:pt idx="32">
                  <c:v>119.84441202055254</c:v>
                </c:pt>
                <c:pt idx="33">
                  <c:v>179.76661803082882</c:v>
                </c:pt>
              </c:numCache>
            </c:numRef>
          </c:xVal>
          <c:yVal>
            <c:numRef>
              <c:f>'Упражнение 2'!$K$17:$K$50</c:f>
              <c:numCache>
                <c:formatCode>0</c:formatCode>
                <c:ptCount val="34"/>
                <c:pt idx="0">
                  <c:v>248.76334817442051</c:v>
                </c:pt>
                <c:pt idx="1">
                  <c:v>248.16882119297591</c:v>
                </c:pt>
                <c:pt idx="2">
                  <c:v>247.48742511891101</c:v>
                </c:pt>
                <c:pt idx="3">
                  <c:v>246.74106822284213</c:v>
                </c:pt>
                <c:pt idx="4">
                  <c:v>245.9479488191254</c:v>
                </c:pt>
                <c:pt idx="5">
                  <c:v>245.12201460768591</c:v>
                </c:pt>
                <c:pt idx="6">
                  <c:v>244.27344240496586</c:v>
                </c:pt>
                <c:pt idx="7">
                  <c:v>243.4094297358987</c:v>
                </c:pt>
                <c:pt idx="8">
                  <c:v>242.53496549229288</c:v>
                </c:pt>
                <c:pt idx="9">
                  <c:v>241.65346242082302</c:v>
                </c:pt>
                <c:pt idx="10">
                  <c:v>240.76723491656819</c:v>
                </c:pt>
                <c:pt idx="11">
                  <c:v>239.87784353885425</c:v>
                </c:pt>
                <c:pt idx="12">
                  <c:v>238.98633655360683</c:v>
                </c:pt>
                <c:pt idx="13">
                  <c:v>238.09341633002211</c:v>
                </c:pt>
                <c:pt idx="14">
                  <c:v>237.1995526861304</c:v>
                </c:pt>
                <c:pt idx="15">
                  <c:v>236.3050595340961</c:v>
                </c:pt>
                <c:pt idx="16">
                  <c:v>235.41014646032235</c:v>
                </c:pt>
                <c:pt idx="17">
                  <c:v>234.51495332771279</c:v>
                </c:pt>
                <c:pt idx="18">
                  <c:v>233.61957343985836</c:v>
                </c:pt>
                <c:pt idx="19">
                  <c:v>232.72406902656718</c:v>
                </c:pt>
                <c:pt idx="20">
                  <c:v>231.82848158656543</c:v>
                </c:pt>
                <c:pt idx="21">
                  <c:v>230.93283879108839</c:v>
                </c:pt>
                <c:pt idx="22">
                  <c:v>230.03715909003435</c:v>
                </c:pt>
                <c:pt idx="23">
                  <c:v>229.14145478440597</c:v>
                </c:pt>
                <c:pt idx="24">
                  <c:v>228.24573407534734</c:v>
                </c:pt>
                <c:pt idx="25">
                  <c:v>227.35000243049944</c:v>
                </c:pt>
                <c:pt idx="26">
                  <c:v>226.4542634950501</c:v>
                </c:pt>
                <c:pt idx="27">
                  <c:v>225.55851969916645</c:v>
                </c:pt>
                <c:pt idx="28">
                  <c:v>224.66277266297837</c:v>
                </c:pt>
                <c:pt idx="29">
                  <c:v>223.76702346658075</c:v>
                </c:pt>
                <c:pt idx="30">
                  <c:v>222.87127283004051</c:v>
                </c:pt>
                <c:pt idx="31">
                  <c:v>221.97552123340387</c:v>
                </c:pt>
                <c:pt idx="32">
                  <c:v>221.07976899670237</c:v>
                </c:pt>
                <c:pt idx="33">
                  <c:v>220.18401633329074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91-4FCC-9FC2-C0F1B4F2E376}"/>
            </c:ext>
          </c:extLst>
        </c:ser>
        <c:ser>
          <c:idx val="1"/>
          <c:order val="1"/>
          <c:tx>
            <c:strRef>
              <c:f>'Упражнение 2'!$J$12</c:f>
              <c:strCache>
                <c:ptCount val="1"/>
                <c:pt idx="0">
                  <c:v>конечный радиус скин послеприток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'Упражнение 2'!$G$17:$G$50</c:f>
              <c:numCache>
                <c:formatCode>0.000</c:formatCode>
                <c:ptCount val="34"/>
                <c:pt idx="0">
                  <c:v>2.7777777777777778E-4</c:v>
                </c:pt>
                <c:pt idx="1">
                  <c:v>4.1666666666666664E-4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1.4062499999999999E-3</c:v>
                </c:pt>
                <c:pt idx="5">
                  <c:v>2.1093750000000001E-3</c:v>
                </c:pt>
                <c:pt idx="6">
                  <c:v>3.1640625000000002E-3</c:v>
                </c:pt>
                <c:pt idx="7">
                  <c:v>4.7460937500000003E-3</c:v>
                </c:pt>
                <c:pt idx="8">
                  <c:v>7.1191406250000009E-3</c:v>
                </c:pt>
                <c:pt idx="9">
                  <c:v>1.06787109375E-2</c:v>
                </c:pt>
                <c:pt idx="10">
                  <c:v>1.601806640625E-2</c:v>
                </c:pt>
                <c:pt idx="11">
                  <c:v>2.4027099609374998E-2</c:v>
                </c:pt>
                <c:pt idx="12">
                  <c:v>3.6040649414062501E-2</c:v>
                </c:pt>
                <c:pt idx="13">
                  <c:v>5.4060974121093751E-2</c:v>
                </c:pt>
                <c:pt idx="14">
                  <c:v>8.1091461181640623E-2</c:v>
                </c:pt>
                <c:pt idx="15">
                  <c:v>0.12163719177246093</c:v>
                </c:pt>
                <c:pt idx="16">
                  <c:v>0.18245578765869142</c:v>
                </c:pt>
                <c:pt idx="17">
                  <c:v>0.27368368148803712</c:v>
                </c:pt>
                <c:pt idx="18">
                  <c:v>0.41052552223205568</c:v>
                </c:pt>
                <c:pt idx="19">
                  <c:v>0.61578828334808355</c:v>
                </c:pt>
                <c:pt idx="20">
                  <c:v>0.92368242502212516</c:v>
                </c:pt>
                <c:pt idx="21">
                  <c:v>1.3855236375331879</c:v>
                </c:pt>
                <c:pt idx="22">
                  <c:v>2.0782854562997817</c:v>
                </c:pt>
                <c:pt idx="23">
                  <c:v>3.1174281844496727</c:v>
                </c:pt>
                <c:pt idx="24">
                  <c:v>4.6761422766745095</c:v>
                </c:pt>
                <c:pt idx="25">
                  <c:v>7.0142134150117634</c:v>
                </c:pt>
                <c:pt idx="26">
                  <c:v>10.521320122517645</c:v>
                </c:pt>
                <c:pt idx="27">
                  <c:v>15.781980183776469</c:v>
                </c:pt>
                <c:pt idx="28">
                  <c:v>23.672970275664703</c:v>
                </c:pt>
                <c:pt idx="29">
                  <c:v>35.509455413497051</c:v>
                </c:pt>
                <c:pt idx="30">
                  <c:v>53.264183120245576</c:v>
                </c:pt>
                <c:pt idx="31">
                  <c:v>79.896274680368364</c:v>
                </c:pt>
                <c:pt idx="32">
                  <c:v>119.84441202055254</c:v>
                </c:pt>
                <c:pt idx="33">
                  <c:v>179.76661803082882</c:v>
                </c:pt>
              </c:numCache>
            </c:numRef>
          </c:xVal>
          <c:yVal>
            <c:numRef>
              <c:f>'Упражнение 2'!$L$17:$L$50</c:f>
              <c:numCache>
                <c:formatCode>0</c:formatCode>
                <c:ptCount val="34"/>
                <c:pt idx="0">
                  <c:v>248.76334817442051</c:v>
                </c:pt>
                <c:pt idx="1">
                  <c:v>248.16882119297591</c:v>
                </c:pt>
                <c:pt idx="2">
                  <c:v>247.48742511891101</c:v>
                </c:pt>
                <c:pt idx="3">
                  <c:v>246.74106822284213</c:v>
                </c:pt>
                <c:pt idx="4">
                  <c:v>245.9479488191254</c:v>
                </c:pt>
                <c:pt idx="5">
                  <c:v>245.12201460768591</c:v>
                </c:pt>
                <c:pt idx="6">
                  <c:v>244.27344240496586</c:v>
                </c:pt>
                <c:pt idx="7">
                  <c:v>243.4094297358987</c:v>
                </c:pt>
                <c:pt idx="8">
                  <c:v>242.53496549229288</c:v>
                </c:pt>
                <c:pt idx="9">
                  <c:v>241.65346242082302</c:v>
                </c:pt>
                <c:pt idx="10">
                  <c:v>240.76723491656819</c:v>
                </c:pt>
                <c:pt idx="11">
                  <c:v>239.87784353885425</c:v>
                </c:pt>
                <c:pt idx="12">
                  <c:v>238.98633655360683</c:v>
                </c:pt>
                <c:pt idx="13">
                  <c:v>238.09341633002211</c:v>
                </c:pt>
                <c:pt idx="14">
                  <c:v>237.1995526861304</c:v>
                </c:pt>
                <c:pt idx="15">
                  <c:v>236.3050595340961</c:v>
                </c:pt>
                <c:pt idx="16">
                  <c:v>235.41014646032235</c:v>
                </c:pt>
                <c:pt idx="17">
                  <c:v>234.51495332771279</c:v>
                </c:pt>
                <c:pt idx="18">
                  <c:v>233.61957343985836</c:v>
                </c:pt>
                <c:pt idx="19">
                  <c:v>232.72406902656718</c:v>
                </c:pt>
                <c:pt idx="20">
                  <c:v>231.82848158656543</c:v>
                </c:pt>
                <c:pt idx="21">
                  <c:v>230.93283879108839</c:v>
                </c:pt>
                <c:pt idx="22">
                  <c:v>230.03715909003435</c:v>
                </c:pt>
                <c:pt idx="23">
                  <c:v>229.14145478440597</c:v>
                </c:pt>
                <c:pt idx="24">
                  <c:v>228.24573407534734</c:v>
                </c:pt>
                <c:pt idx="25">
                  <c:v>227.35000243049944</c:v>
                </c:pt>
                <c:pt idx="26">
                  <c:v>226.4542634950501</c:v>
                </c:pt>
                <c:pt idx="27">
                  <c:v>225.55851969916645</c:v>
                </c:pt>
                <c:pt idx="28">
                  <c:v>224.66277266297837</c:v>
                </c:pt>
                <c:pt idx="29">
                  <c:v>223.76702346658075</c:v>
                </c:pt>
                <c:pt idx="30">
                  <c:v>222.87127283004051</c:v>
                </c:pt>
                <c:pt idx="31">
                  <c:v>221.97552123340387</c:v>
                </c:pt>
                <c:pt idx="32">
                  <c:v>221.07976899670237</c:v>
                </c:pt>
                <c:pt idx="33">
                  <c:v>220.18401633329074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91-4FCC-9FC2-C0F1B4F2E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254975"/>
        <c:axId val="887936639"/>
      </c:scatterChart>
      <c:valAx>
        <c:axId val="8222549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ru-RU"/>
                  <a:t>, сут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36639"/>
        <c:crosses val="autoZero"/>
        <c:crossBetween val="midCat"/>
      </c:valAx>
      <c:valAx>
        <c:axId val="88793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pwf </a:t>
                </a:r>
                <a:r>
                  <a:rPr lang="ru-RU"/>
                  <a:t>атм</a:t>
                </a:r>
              </a:p>
            </c:rich>
          </c:tx>
          <c:layout>
            <c:manualLayout>
              <c:xMode val="edge"/>
              <c:yMode val="edge"/>
              <c:x val="1.2178976095259156E-2"/>
              <c:y val="0.34238356377440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5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>
                <a:latin typeface="Calibri" panose="020F0502020204030204" pitchFamily="34" charset="0"/>
                <a:cs typeface="Calibri" panose="020F0502020204030204" pitchFamily="34" charset="0"/>
              </a:rPr>
              <a:t>Δ</a:t>
            </a:r>
            <a:r>
              <a:rPr lang="en-US"/>
              <a:t>P vs 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'Упражнение 2'!$I$12</c:f>
              <c:strCache>
                <c:ptCount val="1"/>
                <c:pt idx="0">
                  <c:v>линейный сток Ei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'Упражнение 2'!$G$17:$G$50</c:f>
              <c:numCache>
                <c:formatCode>0.000</c:formatCode>
                <c:ptCount val="34"/>
                <c:pt idx="0">
                  <c:v>2.7777777777777778E-4</c:v>
                </c:pt>
                <c:pt idx="1">
                  <c:v>4.1666666666666664E-4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1.4062499999999999E-3</c:v>
                </c:pt>
                <c:pt idx="5">
                  <c:v>2.1093750000000001E-3</c:v>
                </c:pt>
                <c:pt idx="6">
                  <c:v>3.1640625000000002E-3</c:v>
                </c:pt>
                <c:pt idx="7">
                  <c:v>4.7460937500000003E-3</c:v>
                </c:pt>
                <c:pt idx="8">
                  <c:v>7.1191406250000009E-3</c:v>
                </c:pt>
                <c:pt idx="9">
                  <c:v>1.06787109375E-2</c:v>
                </c:pt>
                <c:pt idx="10">
                  <c:v>1.601806640625E-2</c:v>
                </c:pt>
                <c:pt idx="11">
                  <c:v>2.4027099609374998E-2</c:v>
                </c:pt>
                <c:pt idx="12">
                  <c:v>3.6040649414062501E-2</c:v>
                </c:pt>
                <c:pt idx="13">
                  <c:v>5.4060974121093751E-2</c:v>
                </c:pt>
                <c:pt idx="14">
                  <c:v>8.1091461181640623E-2</c:v>
                </c:pt>
                <c:pt idx="15">
                  <c:v>0.12163719177246093</c:v>
                </c:pt>
                <c:pt idx="16">
                  <c:v>0.18245578765869142</c:v>
                </c:pt>
                <c:pt idx="17">
                  <c:v>0.27368368148803712</c:v>
                </c:pt>
                <c:pt idx="18">
                  <c:v>0.41052552223205568</c:v>
                </c:pt>
                <c:pt idx="19">
                  <c:v>0.61578828334808355</c:v>
                </c:pt>
                <c:pt idx="20">
                  <c:v>0.92368242502212516</c:v>
                </c:pt>
                <c:pt idx="21">
                  <c:v>1.3855236375331879</c:v>
                </c:pt>
                <c:pt idx="22">
                  <c:v>2.0782854562997817</c:v>
                </c:pt>
                <c:pt idx="23">
                  <c:v>3.1174281844496727</c:v>
                </c:pt>
                <c:pt idx="24">
                  <c:v>4.6761422766745095</c:v>
                </c:pt>
                <c:pt idx="25">
                  <c:v>7.0142134150117634</c:v>
                </c:pt>
                <c:pt idx="26">
                  <c:v>10.521320122517645</c:v>
                </c:pt>
                <c:pt idx="27">
                  <c:v>15.781980183776469</c:v>
                </c:pt>
                <c:pt idx="28">
                  <c:v>23.672970275664703</c:v>
                </c:pt>
                <c:pt idx="29">
                  <c:v>35.509455413497051</c:v>
                </c:pt>
                <c:pt idx="30">
                  <c:v>53.264183120245576</c:v>
                </c:pt>
                <c:pt idx="31">
                  <c:v>79.896274680368364</c:v>
                </c:pt>
                <c:pt idx="32">
                  <c:v>119.84441202055254</c:v>
                </c:pt>
                <c:pt idx="33">
                  <c:v>179.76661803082882</c:v>
                </c:pt>
              </c:numCache>
            </c:numRef>
          </c:xVal>
          <c:yVal>
            <c:numRef>
              <c:f>'Упражнение 2'!$M$17:$M$50</c:f>
              <c:numCache>
                <c:formatCode>0.00</c:formatCode>
                <c:ptCount val="34"/>
                <c:pt idx="0">
                  <c:v>1.2366518255794858</c:v>
                </c:pt>
                <c:pt idx="1">
                  <c:v>1.831178807024088</c:v>
                </c:pt>
                <c:pt idx="2">
                  <c:v>2.5125748810889945</c:v>
                </c:pt>
                <c:pt idx="3">
                  <c:v>3.2589317771578692</c:v>
                </c:pt>
                <c:pt idx="4">
                  <c:v>4.0520511808745994</c:v>
                </c:pt>
                <c:pt idx="5">
                  <c:v>4.8779853923140877</c:v>
                </c:pt>
                <c:pt idx="6">
                  <c:v>5.7265575950341372</c:v>
                </c:pt>
                <c:pt idx="7">
                  <c:v>6.5905702641013022</c:v>
                </c:pt>
                <c:pt idx="8">
                  <c:v>7.4650345077071165</c:v>
                </c:pt>
                <c:pt idx="9">
                  <c:v>8.3465375791769816</c:v>
                </c:pt>
                <c:pt idx="10">
                  <c:v>9.2327650834318149</c:v>
                </c:pt>
                <c:pt idx="11">
                  <c:v>10.12215646114575</c:v>
                </c:pt>
                <c:pt idx="12">
                  <c:v>11.013663446393167</c:v>
                </c:pt>
                <c:pt idx="13">
                  <c:v>11.906583669977891</c:v>
                </c:pt>
                <c:pt idx="14">
                  <c:v>12.800447313869597</c:v>
                </c:pt>
                <c:pt idx="15">
                  <c:v>13.694940465903898</c:v>
                </c:pt>
                <c:pt idx="16">
                  <c:v>14.589853539677648</c:v>
                </c:pt>
                <c:pt idx="17">
                  <c:v>15.485046672287211</c:v>
                </c:pt>
                <c:pt idx="18">
                  <c:v>16.380426560141643</c:v>
                </c:pt>
                <c:pt idx="19">
                  <c:v>17.275930973432821</c:v>
                </c:pt>
                <c:pt idx="20">
                  <c:v>18.171518413434569</c:v>
                </c:pt>
                <c:pt idx="21">
                  <c:v>19.067161208911614</c:v>
                </c:pt>
                <c:pt idx="22">
                  <c:v>19.962840909965649</c:v>
                </c:pt>
                <c:pt idx="23">
                  <c:v>20.858545215594035</c:v>
                </c:pt>
                <c:pt idx="24">
                  <c:v>21.754265924652657</c:v>
                </c:pt>
                <c:pt idx="25">
                  <c:v>22.649997569500556</c:v>
                </c:pt>
                <c:pt idx="26">
                  <c:v>23.5457365049499</c:v>
                </c:pt>
                <c:pt idx="27">
                  <c:v>24.441480300833547</c:v>
                </c:pt>
                <c:pt idx="28">
                  <c:v>25.337227337021631</c:v>
                </c:pt>
                <c:pt idx="29">
                  <c:v>26.232976533419247</c:v>
                </c:pt>
                <c:pt idx="30">
                  <c:v>27.12872716995949</c:v>
                </c:pt>
                <c:pt idx="31">
                  <c:v>28.024478766596133</c:v>
                </c:pt>
                <c:pt idx="32">
                  <c:v>28.92023100329763</c:v>
                </c:pt>
                <c:pt idx="33">
                  <c:v>29.815983666709258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78-4336-AF76-A46656241458}"/>
            </c:ext>
          </c:extLst>
        </c:ser>
        <c:ser>
          <c:idx val="1"/>
          <c:order val="1"/>
          <c:tx>
            <c:strRef>
              <c:f>'Упражнение 2'!$J$12</c:f>
              <c:strCache>
                <c:ptCount val="1"/>
                <c:pt idx="0">
                  <c:v>конечный радиус скин послеприток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'Упражнение 2'!$G$17:$G$50</c:f>
              <c:numCache>
                <c:formatCode>0.000</c:formatCode>
                <c:ptCount val="34"/>
                <c:pt idx="0">
                  <c:v>2.7777777777777778E-4</c:v>
                </c:pt>
                <c:pt idx="1">
                  <c:v>4.1666666666666664E-4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1.4062499999999999E-3</c:v>
                </c:pt>
                <c:pt idx="5">
                  <c:v>2.1093750000000001E-3</c:v>
                </c:pt>
                <c:pt idx="6">
                  <c:v>3.1640625000000002E-3</c:v>
                </c:pt>
                <c:pt idx="7">
                  <c:v>4.7460937500000003E-3</c:v>
                </c:pt>
                <c:pt idx="8">
                  <c:v>7.1191406250000009E-3</c:v>
                </c:pt>
                <c:pt idx="9">
                  <c:v>1.06787109375E-2</c:v>
                </c:pt>
                <c:pt idx="10">
                  <c:v>1.601806640625E-2</c:v>
                </c:pt>
                <c:pt idx="11">
                  <c:v>2.4027099609374998E-2</c:v>
                </c:pt>
                <c:pt idx="12">
                  <c:v>3.6040649414062501E-2</c:v>
                </c:pt>
                <c:pt idx="13">
                  <c:v>5.4060974121093751E-2</c:v>
                </c:pt>
                <c:pt idx="14">
                  <c:v>8.1091461181640623E-2</c:v>
                </c:pt>
                <c:pt idx="15">
                  <c:v>0.12163719177246093</c:v>
                </c:pt>
                <c:pt idx="16">
                  <c:v>0.18245578765869142</c:v>
                </c:pt>
                <c:pt idx="17">
                  <c:v>0.27368368148803712</c:v>
                </c:pt>
                <c:pt idx="18">
                  <c:v>0.41052552223205568</c:v>
                </c:pt>
                <c:pt idx="19">
                  <c:v>0.61578828334808355</c:v>
                </c:pt>
                <c:pt idx="20">
                  <c:v>0.92368242502212516</c:v>
                </c:pt>
                <c:pt idx="21">
                  <c:v>1.3855236375331879</c:v>
                </c:pt>
                <c:pt idx="22">
                  <c:v>2.0782854562997817</c:v>
                </c:pt>
                <c:pt idx="23">
                  <c:v>3.1174281844496727</c:v>
                </c:pt>
                <c:pt idx="24">
                  <c:v>4.6761422766745095</c:v>
                </c:pt>
                <c:pt idx="25">
                  <c:v>7.0142134150117634</c:v>
                </c:pt>
                <c:pt idx="26">
                  <c:v>10.521320122517645</c:v>
                </c:pt>
                <c:pt idx="27">
                  <c:v>15.781980183776469</c:v>
                </c:pt>
                <c:pt idx="28">
                  <c:v>23.672970275664703</c:v>
                </c:pt>
                <c:pt idx="29">
                  <c:v>35.509455413497051</c:v>
                </c:pt>
                <c:pt idx="30">
                  <c:v>53.264183120245576</c:v>
                </c:pt>
                <c:pt idx="31">
                  <c:v>79.896274680368364</c:v>
                </c:pt>
                <c:pt idx="32">
                  <c:v>119.84441202055254</c:v>
                </c:pt>
                <c:pt idx="33">
                  <c:v>179.76661803082882</c:v>
                </c:pt>
              </c:numCache>
            </c:numRef>
          </c:xVal>
          <c:yVal>
            <c:numRef>
              <c:f>'Упражнение 2'!$N$17:$N$50</c:f>
              <c:numCache>
                <c:formatCode>0.00</c:formatCode>
                <c:ptCount val="34"/>
                <c:pt idx="0">
                  <c:v>1.2366518255794858</c:v>
                </c:pt>
                <c:pt idx="1">
                  <c:v>1.831178807024088</c:v>
                </c:pt>
                <c:pt idx="2">
                  <c:v>2.5125748810889945</c:v>
                </c:pt>
                <c:pt idx="3">
                  <c:v>3.2589317771578692</c:v>
                </c:pt>
                <c:pt idx="4">
                  <c:v>4.0520511808745994</c:v>
                </c:pt>
                <c:pt idx="5">
                  <c:v>4.8779853923140877</c:v>
                </c:pt>
                <c:pt idx="6">
                  <c:v>5.7265575950341372</c:v>
                </c:pt>
                <c:pt idx="7">
                  <c:v>6.5905702641013022</c:v>
                </c:pt>
                <c:pt idx="8">
                  <c:v>7.4650345077071165</c:v>
                </c:pt>
                <c:pt idx="9">
                  <c:v>8.3465375791769816</c:v>
                </c:pt>
                <c:pt idx="10">
                  <c:v>9.2327650834318149</c:v>
                </c:pt>
                <c:pt idx="11">
                  <c:v>10.12215646114575</c:v>
                </c:pt>
                <c:pt idx="12">
                  <c:v>11.013663446393167</c:v>
                </c:pt>
                <c:pt idx="13">
                  <c:v>11.906583669977891</c:v>
                </c:pt>
                <c:pt idx="14">
                  <c:v>12.800447313869597</c:v>
                </c:pt>
                <c:pt idx="15">
                  <c:v>13.694940465903898</c:v>
                </c:pt>
                <c:pt idx="16">
                  <c:v>14.589853539677648</c:v>
                </c:pt>
                <c:pt idx="17">
                  <c:v>15.485046672287211</c:v>
                </c:pt>
                <c:pt idx="18">
                  <c:v>16.380426560141643</c:v>
                </c:pt>
                <c:pt idx="19">
                  <c:v>17.275930973432821</c:v>
                </c:pt>
                <c:pt idx="20">
                  <c:v>18.171518413434569</c:v>
                </c:pt>
                <c:pt idx="21">
                  <c:v>19.067161208911614</c:v>
                </c:pt>
                <c:pt idx="22">
                  <c:v>19.962840909965649</c:v>
                </c:pt>
                <c:pt idx="23">
                  <c:v>20.858545215594035</c:v>
                </c:pt>
                <c:pt idx="24">
                  <c:v>21.754265924652657</c:v>
                </c:pt>
                <c:pt idx="25">
                  <c:v>22.649997569500556</c:v>
                </c:pt>
                <c:pt idx="26">
                  <c:v>23.5457365049499</c:v>
                </c:pt>
                <c:pt idx="27">
                  <c:v>24.441480300833547</c:v>
                </c:pt>
                <c:pt idx="28">
                  <c:v>25.337227337021631</c:v>
                </c:pt>
                <c:pt idx="29">
                  <c:v>26.232976533419247</c:v>
                </c:pt>
                <c:pt idx="30">
                  <c:v>27.12872716995949</c:v>
                </c:pt>
                <c:pt idx="31">
                  <c:v>28.024478766596133</c:v>
                </c:pt>
                <c:pt idx="32">
                  <c:v>28.92023100329763</c:v>
                </c:pt>
                <c:pt idx="33">
                  <c:v>29.815983666709258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78-4336-AF76-A46656241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254975"/>
        <c:axId val="887936639"/>
      </c:scatterChart>
      <c:valAx>
        <c:axId val="82225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ru-RU"/>
                  <a:t>, сут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36639"/>
        <c:crosses val="autoZero"/>
        <c:crossBetween val="midCat"/>
      </c:valAx>
      <c:valAx>
        <c:axId val="88793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Δ</a:t>
                </a:r>
                <a:r>
                  <a:rPr lang="en-US" sz="1000" b="0" i="0" u="none" strike="noStrike" baseline="0">
                    <a:effectLst/>
                  </a:rPr>
                  <a:t>P</a:t>
                </a:r>
                <a:r>
                  <a:rPr lang="ru-RU" sz="1000" b="0" i="0" u="none" strike="noStrike" baseline="0">
                    <a:effectLst/>
                  </a:rPr>
                  <a:t> </a:t>
                </a:r>
                <a:r>
                  <a:rPr lang="ru-RU"/>
                  <a:t>атм</a:t>
                </a:r>
              </a:p>
            </c:rich>
          </c:tx>
          <c:layout>
            <c:manualLayout>
              <c:xMode val="edge"/>
              <c:yMode val="edge"/>
              <c:x val="1.2178976095259156E-2"/>
              <c:y val="0.34238356377440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5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>
                <a:latin typeface="Calibri" panose="020F0502020204030204" pitchFamily="34" charset="0"/>
                <a:cs typeface="Calibri" panose="020F0502020204030204" pitchFamily="34" charset="0"/>
              </a:rPr>
              <a:t>Δ</a:t>
            </a:r>
            <a:r>
              <a:rPr lang="en-US"/>
              <a:t>P vs 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'Упражнение 2'!$I$12</c:f>
              <c:strCache>
                <c:ptCount val="1"/>
                <c:pt idx="0">
                  <c:v>линейный сток Ei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'Упражнение 2'!$G$17:$G$50</c:f>
              <c:numCache>
                <c:formatCode>0.000</c:formatCode>
                <c:ptCount val="34"/>
                <c:pt idx="0">
                  <c:v>2.7777777777777778E-4</c:v>
                </c:pt>
                <c:pt idx="1">
                  <c:v>4.1666666666666664E-4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1.4062499999999999E-3</c:v>
                </c:pt>
                <c:pt idx="5">
                  <c:v>2.1093750000000001E-3</c:v>
                </c:pt>
                <c:pt idx="6">
                  <c:v>3.1640625000000002E-3</c:v>
                </c:pt>
                <c:pt idx="7">
                  <c:v>4.7460937500000003E-3</c:v>
                </c:pt>
                <c:pt idx="8">
                  <c:v>7.1191406250000009E-3</c:v>
                </c:pt>
                <c:pt idx="9">
                  <c:v>1.06787109375E-2</c:v>
                </c:pt>
                <c:pt idx="10">
                  <c:v>1.601806640625E-2</c:v>
                </c:pt>
                <c:pt idx="11">
                  <c:v>2.4027099609374998E-2</c:v>
                </c:pt>
                <c:pt idx="12">
                  <c:v>3.6040649414062501E-2</c:v>
                </c:pt>
                <c:pt idx="13">
                  <c:v>5.4060974121093751E-2</c:v>
                </c:pt>
                <c:pt idx="14">
                  <c:v>8.1091461181640623E-2</c:v>
                </c:pt>
                <c:pt idx="15">
                  <c:v>0.12163719177246093</c:v>
                </c:pt>
                <c:pt idx="16">
                  <c:v>0.18245578765869142</c:v>
                </c:pt>
                <c:pt idx="17">
                  <c:v>0.27368368148803712</c:v>
                </c:pt>
                <c:pt idx="18">
                  <c:v>0.41052552223205568</c:v>
                </c:pt>
                <c:pt idx="19">
                  <c:v>0.61578828334808355</c:v>
                </c:pt>
                <c:pt idx="20">
                  <c:v>0.92368242502212516</c:v>
                </c:pt>
                <c:pt idx="21">
                  <c:v>1.3855236375331879</c:v>
                </c:pt>
                <c:pt idx="22">
                  <c:v>2.0782854562997817</c:v>
                </c:pt>
                <c:pt idx="23">
                  <c:v>3.1174281844496727</c:v>
                </c:pt>
                <c:pt idx="24">
                  <c:v>4.6761422766745095</c:v>
                </c:pt>
                <c:pt idx="25">
                  <c:v>7.0142134150117634</c:v>
                </c:pt>
                <c:pt idx="26">
                  <c:v>10.521320122517645</c:v>
                </c:pt>
                <c:pt idx="27">
                  <c:v>15.781980183776469</c:v>
                </c:pt>
                <c:pt idx="28">
                  <c:v>23.672970275664703</c:v>
                </c:pt>
                <c:pt idx="29">
                  <c:v>35.509455413497051</c:v>
                </c:pt>
                <c:pt idx="30">
                  <c:v>53.264183120245576</c:v>
                </c:pt>
                <c:pt idx="31">
                  <c:v>79.896274680368364</c:v>
                </c:pt>
                <c:pt idx="32">
                  <c:v>119.84441202055254</c:v>
                </c:pt>
                <c:pt idx="33">
                  <c:v>179.76661803082882</c:v>
                </c:pt>
              </c:numCache>
            </c:numRef>
          </c:xVal>
          <c:yVal>
            <c:numRef>
              <c:f>'Упражнение 2'!$M$17:$M$50</c:f>
              <c:numCache>
                <c:formatCode>0.00</c:formatCode>
                <c:ptCount val="34"/>
                <c:pt idx="0">
                  <c:v>1.2366518255794858</c:v>
                </c:pt>
                <c:pt idx="1">
                  <c:v>1.831178807024088</c:v>
                </c:pt>
                <c:pt idx="2">
                  <c:v>2.5125748810889945</c:v>
                </c:pt>
                <c:pt idx="3">
                  <c:v>3.2589317771578692</c:v>
                </c:pt>
                <c:pt idx="4">
                  <c:v>4.0520511808745994</c:v>
                </c:pt>
                <c:pt idx="5">
                  <c:v>4.8779853923140877</c:v>
                </c:pt>
                <c:pt idx="6">
                  <c:v>5.7265575950341372</c:v>
                </c:pt>
                <c:pt idx="7">
                  <c:v>6.5905702641013022</c:v>
                </c:pt>
                <c:pt idx="8">
                  <c:v>7.4650345077071165</c:v>
                </c:pt>
                <c:pt idx="9">
                  <c:v>8.3465375791769816</c:v>
                </c:pt>
                <c:pt idx="10">
                  <c:v>9.2327650834318149</c:v>
                </c:pt>
                <c:pt idx="11">
                  <c:v>10.12215646114575</c:v>
                </c:pt>
                <c:pt idx="12">
                  <c:v>11.013663446393167</c:v>
                </c:pt>
                <c:pt idx="13">
                  <c:v>11.906583669977891</c:v>
                </c:pt>
                <c:pt idx="14">
                  <c:v>12.800447313869597</c:v>
                </c:pt>
                <c:pt idx="15">
                  <c:v>13.694940465903898</c:v>
                </c:pt>
                <c:pt idx="16">
                  <c:v>14.589853539677648</c:v>
                </c:pt>
                <c:pt idx="17">
                  <c:v>15.485046672287211</c:v>
                </c:pt>
                <c:pt idx="18">
                  <c:v>16.380426560141643</c:v>
                </c:pt>
                <c:pt idx="19">
                  <c:v>17.275930973432821</c:v>
                </c:pt>
                <c:pt idx="20">
                  <c:v>18.171518413434569</c:v>
                </c:pt>
                <c:pt idx="21">
                  <c:v>19.067161208911614</c:v>
                </c:pt>
                <c:pt idx="22">
                  <c:v>19.962840909965649</c:v>
                </c:pt>
                <c:pt idx="23">
                  <c:v>20.858545215594035</c:v>
                </c:pt>
                <c:pt idx="24">
                  <c:v>21.754265924652657</c:v>
                </c:pt>
                <c:pt idx="25">
                  <c:v>22.649997569500556</c:v>
                </c:pt>
                <c:pt idx="26">
                  <c:v>23.5457365049499</c:v>
                </c:pt>
                <c:pt idx="27">
                  <c:v>24.441480300833547</c:v>
                </c:pt>
                <c:pt idx="28">
                  <c:v>25.337227337021631</c:v>
                </c:pt>
                <c:pt idx="29">
                  <c:v>26.232976533419247</c:v>
                </c:pt>
                <c:pt idx="30">
                  <c:v>27.12872716995949</c:v>
                </c:pt>
                <c:pt idx="31">
                  <c:v>28.024478766596133</c:v>
                </c:pt>
                <c:pt idx="32">
                  <c:v>28.92023100329763</c:v>
                </c:pt>
                <c:pt idx="33">
                  <c:v>29.815983666709258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C4-40F4-A994-065DC0A2CD57}"/>
            </c:ext>
          </c:extLst>
        </c:ser>
        <c:ser>
          <c:idx val="1"/>
          <c:order val="1"/>
          <c:tx>
            <c:strRef>
              <c:f>'Упражнение 2'!$J$12</c:f>
              <c:strCache>
                <c:ptCount val="1"/>
                <c:pt idx="0">
                  <c:v>конечный радиус скин послеприток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'Упражнение 2'!$G$17:$G$50</c:f>
              <c:numCache>
                <c:formatCode>0.000</c:formatCode>
                <c:ptCount val="34"/>
                <c:pt idx="0">
                  <c:v>2.7777777777777778E-4</c:v>
                </c:pt>
                <c:pt idx="1">
                  <c:v>4.1666666666666664E-4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1.4062499999999999E-3</c:v>
                </c:pt>
                <c:pt idx="5">
                  <c:v>2.1093750000000001E-3</c:v>
                </c:pt>
                <c:pt idx="6">
                  <c:v>3.1640625000000002E-3</c:v>
                </c:pt>
                <c:pt idx="7">
                  <c:v>4.7460937500000003E-3</c:v>
                </c:pt>
                <c:pt idx="8">
                  <c:v>7.1191406250000009E-3</c:v>
                </c:pt>
                <c:pt idx="9">
                  <c:v>1.06787109375E-2</c:v>
                </c:pt>
                <c:pt idx="10">
                  <c:v>1.601806640625E-2</c:v>
                </c:pt>
                <c:pt idx="11">
                  <c:v>2.4027099609374998E-2</c:v>
                </c:pt>
                <c:pt idx="12">
                  <c:v>3.6040649414062501E-2</c:v>
                </c:pt>
                <c:pt idx="13">
                  <c:v>5.4060974121093751E-2</c:v>
                </c:pt>
                <c:pt idx="14">
                  <c:v>8.1091461181640623E-2</c:v>
                </c:pt>
                <c:pt idx="15">
                  <c:v>0.12163719177246093</c:v>
                </c:pt>
                <c:pt idx="16">
                  <c:v>0.18245578765869142</c:v>
                </c:pt>
                <c:pt idx="17">
                  <c:v>0.27368368148803712</c:v>
                </c:pt>
                <c:pt idx="18">
                  <c:v>0.41052552223205568</c:v>
                </c:pt>
                <c:pt idx="19">
                  <c:v>0.61578828334808355</c:v>
                </c:pt>
                <c:pt idx="20">
                  <c:v>0.92368242502212516</c:v>
                </c:pt>
                <c:pt idx="21">
                  <c:v>1.3855236375331879</c:v>
                </c:pt>
                <c:pt idx="22">
                  <c:v>2.0782854562997817</c:v>
                </c:pt>
                <c:pt idx="23">
                  <c:v>3.1174281844496727</c:v>
                </c:pt>
                <c:pt idx="24">
                  <c:v>4.6761422766745095</c:v>
                </c:pt>
                <c:pt idx="25">
                  <c:v>7.0142134150117634</c:v>
                </c:pt>
                <c:pt idx="26">
                  <c:v>10.521320122517645</c:v>
                </c:pt>
                <c:pt idx="27">
                  <c:v>15.781980183776469</c:v>
                </c:pt>
                <c:pt idx="28">
                  <c:v>23.672970275664703</c:v>
                </c:pt>
                <c:pt idx="29">
                  <c:v>35.509455413497051</c:v>
                </c:pt>
                <c:pt idx="30">
                  <c:v>53.264183120245576</c:v>
                </c:pt>
                <c:pt idx="31">
                  <c:v>79.896274680368364</c:v>
                </c:pt>
                <c:pt idx="32">
                  <c:v>119.84441202055254</c:v>
                </c:pt>
                <c:pt idx="33">
                  <c:v>179.76661803082882</c:v>
                </c:pt>
              </c:numCache>
            </c:numRef>
          </c:xVal>
          <c:yVal>
            <c:numRef>
              <c:f>'Упражнение 2'!$N$17:$N$50</c:f>
              <c:numCache>
                <c:formatCode>0.00</c:formatCode>
                <c:ptCount val="34"/>
                <c:pt idx="0">
                  <c:v>1.2366518255794858</c:v>
                </c:pt>
                <c:pt idx="1">
                  <c:v>1.831178807024088</c:v>
                </c:pt>
                <c:pt idx="2">
                  <c:v>2.5125748810889945</c:v>
                </c:pt>
                <c:pt idx="3">
                  <c:v>3.2589317771578692</c:v>
                </c:pt>
                <c:pt idx="4">
                  <c:v>4.0520511808745994</c:v>
                </c:pt>
                <c:pt idx="5">
                  <c:v>4.8779853923140877</c:v>
                </c:pt>
                <c:pt idx="6">
                  <c:v>5.7265575950341372</c:v>
                </c:pt>
                <c:pt idx="7">
                  <c:v>6.5905702641013022</c:v>
                </c:pt>
                <c:pt idx="8">
                  <c:v>7.4650345077071165</c:v>
                </c:pt>
                <c:pt idx="9">
                  <c:v>8.3465375791769816</c:v>
                </c:pt>
                <c:pt idx="10">
                  <c:v>9.2327650834318149</c:v>
                </c:pt>
                <c:pt idx="11">
                  <c:v>10.12215646114575</c:v>
                </c:pt>
                <c:pt idx="12">
                  <c:v>11.013663446393167</c:v>
                </c:pt>
                <c:pt idx="13">
                  <c:v>11.906583669977891</c:v>
                </c:pt>
                <c:pt idx="14">
                  <c:v>12.800447313869597</c:v>
                </c:pt>
                <c:pt idx="15">
                  <c:v>13.694940465903898</c:v>
                </c:pt>
                <c:pt idx="16">
                  <c:v>14.589853539677648</c:v>
                </c:pt>
                <c:pt idx="17">
                  <c:v>15.485046672287211</c:v>
                </c:pt>
                <c:pt idx="18">
                  <c:v>16.380426560141643</c:v>
                </c:pt>
                <c:pt idx="19">
                  <c:v>17.275930973432821</c:v>
                </c:pt>
                <c:pt idx="20">
                  <c:v>18.171518413434569</c:v>
                </c:pt>
                <c:pt idx="21">
                  <c:v>19.067161208911614</c:v>
                </c:pt>
                <c:pt idx="22">
                  <c:v>19.962840909965649</c:v>
                </c:pt>
                <c:pt idx="23">
                  <c:v>20.858545215594035</c:v>
                </c:pt>
                <c:pt idx="24">
                  <c:v>21.754265924652657</c:v>
                </c:pt>
                <c:pt idx="25">
                  <c:v>22.649997569500556</c:v>
                </c:pt>
                <c:pt idx="26">
                  <c:v>23.5457365049499</c:v>
                </c:pt>
                <c:pt idx="27">
                  <c:v>24.441480300833547</c:v>
                </c:pt>
                <c:pt idx="28">
                  <c:v>25.337227337021631</c:v>
                </c:pt>
                <c:pt idx="29">
                  <c:v>26.232976533419247</c:v>
                </c:pt>
                <c:pt idx="30">
                  <c:v>27.12872716995949</c:v>
                </c:pt>
                <c:pt idx="31">
                  <c:v>28.024478766596133</c:v>
                </c:pt>
                <c:pt idx="32">
                  <c:v>28.92023100329763</c:v>
                </c:pt>
                <c:pt idx="33">
                  <c:v>29.815983666709258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C4-40F4-A994-065DC0A2C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254975"/>
        <c:axId val="887936639"/>
      </c:scatterChart>
      <c:valAx>
        <c:axId val="8222549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ru-RU"/>
                  <a:t>, сут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36639"/>
        <c:crosses val="autoZero"/>
        <c:crossBetween val="midCat"/>
      </c:valAx>
      <c:valAx>
        <c:axId val="88793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Δ</a:t>
                </a:r>
                <a:r>
                  <a:rPr lang="en-US" sz="1000" b="0" i="0" u="none" strike="noStrike" baseline="0">
                    <a:effectLst/>
                  </a:rPr>
                  <a:t>P</a:t>
                </a:r>
                <a:r>
                  <a:rPr lang="ru-RU" sz="1000" b="0" i="0" u="none" strike="noStrike" baseline="0">
                    <a:effectLst/>
                  </a:rPr>
                  <a:t> </a:t>
                </a:r>
                <a:r>
                  <a:rPr lang="ru-RU"/>
                  <a:t>атм</a:t>
                </a:r>
              </a:p>
            </c:rich>
          </c:tx>
          <c:layout>
            <c:manualLayout>
              <c:xMode val="edge"/>
              <c:yMode val="edge"/>
              <c:x val="1.2178976095259156E-2"/>
              <c:y val="0.34238356377440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5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>
                <a:latin typeface="Calibri" panose="020F0502020204030204" pitchFamily="34" charset="0"/>
                <a:cs typeface="Calibri" panose="020F0502020204030204" pitchFamily="34" charset="0"/>
              </a:rPr>
              <a:t>Δ</a:t>
            </a:r>
            <a:r>
              <a:rPr lang="en-US"/>
              <a:t>P vs 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'Упражнение 2'!$I$12</c:f>
              <c:strCache>
                <c:ptCount val="1"/>
                <c:pt idx="0">
                  <c:v>линейный сток Ei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'Упражнение 2'!$G$17:$G$50</c:f>
              <c:numCache>
                <c:formatCode>0.000</c:formatCode>
                <c:ptCount val="34"/>
                <c:pt idx="0">
                  <c:v>2.7777777777777778E-4</c:v>
                </c:pt>
                <c:pt idx="1">
                  <c:v>4.1666666666666664E-4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1.4062499999999999E-3</c:v>
                </c:pt>
                <c:pt idx="5">
                  <c:v>2.1093750000000001E-3</c:v>
                </c:pt>
                <c:pt idx="6">
                  <c:v>3.1640625000000002E-3</c:v>
                </c:pt>
                <c:pt idx="7">
                  <c:v>4.7460937500000003E-3</c:v>
                </c:pt>
                <c:pt idx="8">
                  <c:v>7.1191406250000009E-3</c:v>
                </c:pt>
                <c:pt idx="9">
                  <c:v>1.06787109375E-2</c:v>
                </c:pt>
                <c:pt idx="10">
                  <c:v>1.601806640625E-2</c:v>
                </c:pt>
                <c:pt idx="11">
                  <c:v>2.4027099609374998E-2</c:v>
                </c:pt>
                <c:pt idx="12">
                  <c:v>3.6040649414062501E-2</c:v>
                </c:pt>
                <c:pt idx="13">
                  <c:v>5.4060974121093751E-2</c:v>
                </c:pt>
                <c:pt idx="14">
                  <c:v>8.1091461181640623E-2</c:v>
                </c:pt>
                <c:pt idx="15">
                  <c:v>0.12163719177246093</c:v>
                </c:pt>
                <c:pt idx="16">
                  <c:v>0.18245578765869142</c:v>
                </c:pt>
                <c:pt idx="17">
                  <c:v>0.27368368148803712</c:v>
                </c:pt>
                <c:pt idx="18">
                  <c:v>0.41052552223205568</c:v>
                </c:pt>
                <c:pt idx="19">
                  <c:v>0.61578828334808355</c:v>
                </c:pt>
                <c:pt idx="20">
                  <c:v>0.92368242502212516</c:v>
                </c:pt>
                <c:pt idx="21">
                  <c:v>1.3855236375331879</c:v>
                </c:pt>
                <c:pt idx="22">
                  <c:v>2.0782854562997817</c:v>
                </c:pt>
                <c:pt idx="23">
                  <c:v>3.1174281844496727</c:v>
                </c:pt>
                <c:pt idx="24">
                  <c:v>4.6761422766745095</c:v>
                </c:pt>
                <c:pt idx="25">
                  <c:v>7.0142134150117634</c:v>
                </c:pt>
                <c:pt idx="26">
                  <c:v>10.521320122517645</c:v>
                </c:pt>
                <c:pt idx="27">
                  <c:v>15.781980183776469</c:v>
                </c:pt>
                <c:pt idx="28">
                  <c:v>23.672970275664703</c:v>
                </c:pt>
                <c:pt idx="29">
                  <c:v>35.509455413497051</c:v>
                </c:pt>
                <c:pt idx="30">
                  <c:v>53.264183120245576</c:v>
                </c:pt>
                <c:pt idx="31">
                  <c:v>79.896274680368364</c:v>
                </c:pt>
                <c:pt idx="32">
                  <c:v>119.84441202055254</c:v>
                </c:pt>
                <c:pt idx="33">
                  <c:v>179.76661803082882</c:v>
                </c:pt>
              </c:numCache>
            </c:numRef>
          </c:xVal>
          <c:yVal>
            <c:numRef>
              <c:f>'Упражнение 2'!$M$17:$M$50</c:f>
              <c:numCache>
                <c:formatCode>0.00</c:formatCode>
                <c:ptCount val="34"/>
                <c:pt idx="0">
                  <c:v>1.2366518255794858</c:v>
                </c:pt>
                <c:pt idx="1">
                  <c:v>1.831178807024088</c:v>
                </c:pt>
                <c:pt idx="2">
                  <c:v>2.5125748810889945</c:v>
                </c:pt>
                <c:pt idx="3">
                  <c:v>3.2589317771578692</c:v>
                </c:pt>
                <c:pt idx="4">
                  <c:v>4.0520511808745994</c:v>
                </c:pt>
                <c:pt idx="5">
                  <c:v>4.8779853923140877</c:v>
                </c:pt>
                <c:pt idx="6">
                  <c:v>5.7265575950341372</c:v>
                </c:pt>
                <c:pt idx="7">
                  <c:v>6.5905702641013022</c:v>
                </c:pt>
                <c:pt idx="8">
                  <c:v>7.4650345077071165</c:v>
                </c:pt>
                <c:pt idx="9">
                  <c:v>8.3465375791769816</c:v>
                </c:pt>
                <c:pt idx="10">
                  <c:v>9.2327650834318149</c:v>
                </c:pt>
                <c:pt idx="11">
                  <c:v>10.12215646114575</c:v>
                </c:pt>
                <c:pt idx="12">
                  <c:v>11.013663446393167</c:v>
                </c:pt>
                <c:pt idx="13">
                  <c:v>11.906583669977891</c:v>
                </c:pt>
                <c:pt idx="14">
                  <c:v>12.800447313869597</c:v>
                </c:pt>
                <c:pt idx="15">
                  <c:v>13.694940465903898</c:v>
                </c:pt>
                <c:pt idx="16">
                  <c:v>14.589853539677648</c:v>
                </c:pt>
                <c:pt idx="17">
                  <c:v>15.485046672287211</c:v>
                </c:pt>
                <c:pt idx="18">
                  <c:v>16.380426560141643</c:v>
                </c:pt>
                <c:pt idx="19">
                  <c:v>17.275930973432821</c:v>
                </c:pt>
                <c:pt idx="20">
                  <c:v>18.171518413434569</c:v>
                </c:pt>
                <c:pt idx="21">
                  <c:v>19.067161208911614</c:v>
                </c:pt>
                <c:pt idx="22">
                  <c:v>19.962840909965649</c:v>
                </c:pt>
                <c:pt idx="23">
                  <c:v>20.858545215594035</c:v>
                </c:pt>
                <c:pt idx="24">
                  <c:v>21.754265924652657</c:v>
                </c:pt>
                <c:pt idx="25">
                  <c:v>22.649997569500556</c:v>
                </c:pt>
                <c:pt idx="26">
                  <c:v>23.5457365049499</c:v>
                </c:pt>
                <c:pt idx="27">
                  <c:v>24.441480300833547</c:v>
                </c:pt>
                <c:pt idx="28">
                  <c:v>25.337227337021631</c:v>
                </c:pt>
                <c:pt idx="29">
                  <c:v>26.232976533419247</c:v>
                </c:pt>
                <c:pt idx="30">
                  <c:v>27.12872716995949</c:v>
                </c:pt>
                <c:pt idx="31">
                  <c:v>28.024478766596133</c:v>
                </c:pt>
                <c:pt idx="32">
                  <c:v>28.92023100329763</c:v>
                </c:pt>
                <c:pt idx="33">
                  <c:v>29.815983666709258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0A-4574-8B54-710459410B78}"/>
            </c:ext>
          </c:extLst>
        </c:ser>
        <c:ser>
          <c:idx val="1"/>
          <c:order val="1"/>
          <c:tx>
            <c:strRef>
              <c:f>'Упражнение 2'!$J$12</c:f>
              <c:strCache>
                <c:ptCount val="1"/>
                <c:pt idx="0">
                  <c:v>конечный радиус скин послеприток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'Упражнение 2'!$G$17:$G$50</c:f>
              <c:numCache>
                <c:formatCode>0.000</c:formatCode>
                <c:ptCount val="34"/>
                <c:pt idx="0">
                  <c:v>2.7777777777777778E-4</c:v>
                </c:pt>
                <c:pt idx="1">
                  <c:v>4.1666666666666664E-4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1.4062499999999999E-3</c:v>
                </c:pt>
                <c:pt idx="5">
                  <c:v>2.1093750000000001E-3</c:v>
                </c:pt>
                <c:pt idx="6">
                  <c:v>3.1640625000000002E-3</c:v>
                </c:pt>
                <c:pt idx="7">
                  <c:v>4.7460937500000003E-3</c:v>
                </c:pt>
                <c:pt idx="8">
                  <c:v>7.1191406250000009E-3</c:v>
                </c:pt>
                <c:pt idx="9">
                  <c:v>1.06787109375E-2</c:v>
                </c:pt>
                <c:pt idx="10">
                  <c:v>1.601806640625E-2</c:v>
                </c:pt>
                <c:pt idx="11">
                  <c:v>2.4027099609374998E-2</c:v>
                </c:pt>
                <c:pt idx="12">
                  <c:v>3.6040649414062501E-2</c:v>
                </c:pt>
                <c:pt idx="13">
                  <c:v>5.4060974121093751E-2</c:v>
                </c:pt>
                <c:pt idx="14">
                  <c:v>8.1091461181640623E-2</c:v>
                </c:pt>
                <c:pt idx="15">
                  <c:v>0.12163719177246093</c:v>
                </c:pt>
                <c:pt idx="16">
                  <c:v>0.18245578765869142</c:v>
                </c:pt>
                <c:pt idx="17">
                  <c:v>0.27368368148803712</c:v>
                </c:pt>
                <c:pt idx="18">
                  <c:v>0.41052552223205568</c:v>
                </c:pt>
                <c:pt idx="19">
                  <c:v>0.61578828334808355</c:v>
                </c:pt>
                <c:pt idx="20">
                  <c:v>0.92368242502212516</c:v>
                </c:pt>
                <c:pt idx="21">
                  <c:v>1.3855236375331879</c:v>
                </c:pt>
                <c:pt idx="22">
                  <c:v>2.0782854562997817</c:v>
                </c:pt>
                <c:pt idx="23">
                  <c:v>3.1174281844496727</c:v>
                </c:pt>
                <c:pt idx="24">
                  <c:v>4.6761422766745095</c:v>
                </c:pt>
                <c:pt idx="25">
                  <c:v>7.0142134150117634</c:v>
                </c:pt>
                <c:pt idx="26">
                  <c:v>10.521320122517645</c:v>
                </c:pt>
                <c:pt idx="27">
                  <c:v>15.781980183776469</c:v>
                </c:pt>
                <c:pt idx="28">
                  <c:v>23.672970275664703</c:v>
                </c:pt>
                <c:pt idx="29">
                  <c:v>35.509455413497051</c:v>
                </c:pt>
                <c:pt idx="30">
                  <c:v>53.264183120245576</c:v>
                </c:pt>
                <c:pt idx="31">
                  <c:v>79.896274680368364</c:v>
                </c:pt>
                <c:pt idx="32">
                  <c:v>119.84441202055254</c:v>
                </c:pt>
                <c:pt idx="33">
                  <c:v>179.76661803082882</c:v>
                </c:pt>
              </c:numCache>
            </c:numRef>
          </c:xVal>
          <c:yVal>
            <c:numRef>
              <c:f>'Упражнение 2'!$N$17:$N$50</c:f>
              <c:numCache>
                <c:formatCode>0.00</c:formatCode>
                <c:ptCount val="34"/>
                <c:pt idx="0">
                  <c:v>1.2366518255794858</c:v>
                </c:pt>
                <c:pt idx="1">
                  <c:v>1.831178807024088</c:v>
                </c:pt>
                <c:pt idx="2">
                  <c:v>2.5125748810889945</c:v>
                </c:pt>
                <c:pt idx="3">
                  <c:v>3.2589317771578692</c:v>
                </c:pt>
                <c:pt idx="4">
                  <c:v>4.0520511808745994</c:v>
                </c:pt>
                <c:pt idx="5">
                  <c:v>4.8779853923140877</c:v>
                </c:pt>
                <c:pt idx="6">
                  <c:v>5.7265575950341372</c:v>
                </c:pt>
                <c:pt idx="7">
                  <c:v>6.5905702641013022</c:v>
                </c:pt>
                <c:pt idx="8">
                  <c:v>7.4650345077071165</c:v>
                </c:pt>
                <c:pt idx="9">
                  <c:v>8.3465375791769816</c:v>
                </c:pt>
                <c:pt idx="10">
                  <c:v>9.2327650834318149</c:v>
                </c:pt>
                <c:pt idx="11">
                  <c:v>10.12215646114575</c:v>
                </c:pt>
                <c:pt idx="12">
                  <c:v>11.013663446393167</c:v>
                </c:pt>
                <c:pt idx="13">
                  <c:v>11.906583669977891</c:v>
                </c:pt>
                <c:pt idx="14">
                  <c:v>12.800447313869597</c:v>
                </c:pt>
                <c:pt idx="15">
                  <c:v>13.694940465903898</c:v>
                </c:pt>
                <c:pt idx="16">
                  <c:v>14.589853539677648</c:v>
                </c:pt>
                <c:pt idx="17">
                  <c:v>15.485046672287211</c:v>
                </c:pt>
                <c:pt idx="18">
                  <c:v>16.380426560141643</c:v>
                </c:pt>
                <c:pt idx="19">
                  <c:v>17.275930973432821</c:v>
                </c:pt>
                <c:pt idx="20">
                  <c:v>18.171518413434569</c:v>
                </c:pt>
                <c:pt idx="21">
                  <c:v>19.067161208911614</c:v>
                </c:pt>
                <c:pt idx="22">
                  <c:v>19.962840909965649</c:v>
                </c:pt>
                <c:pt idx="23">
                  <c:v>20.858545215594035</c:v>
                </c:pt>
                <c:pt idx="24">
                  <c:v>21.754265924652657</c:v>
                </c:pt>
                <c:pt idx="25">
                  <c:v>22.649997569500556</c:v>
                </c:pt>
                <c:pt idx="26">
                  <c:v>23.5457365049499</c:v>
                </c:pt>
                <c:pt idx="27">
                  <c:v>24.441480300833547</c:v>
                </c:pt>
                <c:pt idx="28">
                  <c:v>25.337227337021631</c:v>
                </c:pt>
                <c:pt idx="29">
                  <c:v>26.232976533419247</c:v>
                </c:pt>
                <c:pt idx="30">
                  <c:v>27.12872716995949</c:v>
                </c:pt>
                <c:pt idx="31">
                  <c:v>28.024478766596133</c:v>
                </c:pt>
                <c:pt idx="32">
                  <c:v>28.92023100329763</c:v>
                </c:pt>
                <c:pt idx="33">
                  <c:v>29.815983666709258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0A-4574-8B54-710459410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254975"/>
        <c:axId val="887936639"/>
      </c:scatterChart>
      <c:valAx>
        <c:axId val="8222549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ru-RU"/>
                  <a:t>, сут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36639"/>
        <c:crosses val="autoZero"/>
        <c:crossBetween val="midCat"/>
      </c:valAx>
      <c:valAx>
        <c:axId val="88793663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Δ</a:t>
                </a:r>
                <a:r>
                  <a:rPr lang="en-US" sz="1000" b="0" i="0" u="none" strike="noStrike" baseline="0">
                    <a:effectLst/>
                  </a:rPr>
                  <a:t>P</a:t>
                </a:r>
                <a:r>
                  <a:rPr lang="ru-RU" sz="1000" b="0" i="0" u="none" strike="noStrike" baseline="0">
                    <a:effectLst/>
                  </a:rPr>
                  <a:t> </a:t>
                </a:r>
                <a:r>
                  <a:rPr lang="ru-RU"/>
                  <a:t>атм</a:t>
                </a:r>
              </a:p>
            </c:rich>
          </c:tx>
          <c:layout>
            <c:manualLayout>
              <c:xMode val="edge"/>
              <c:yMode val="edge"/>
              <c:x val="1.2178976095259156E-2"/>
              <c:y val="0.34238356377440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5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Lines="5" dropStyle="combo" dx="22" fmlaLink="$I$14" fmlaRange="$Y$2:$Y$6" noThreeD="1" sel="1" val="0"/>
</file>

<file path=xl/ctrlProps/ctrlProp2.xml><?xml version="1.0" encoding="utf-8"?>
<formControlPr xmlns="http://schemas.microsoft.com/office/spreadsheetml/2009/9/main" objectType="Drop" dropStyle="combo" dx="22" fmlaLink="$J$14" fmlaRange="$Y$2:$Y$6" noThreeD="1" sel="5" val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3</xdr:row>
          <xdr:rowOff>0</xdr:rowOff>
        </xdr:from>
        <xdr:to>
          <xdr:col>8</xdr:col>
          <xdr:colOff>745671</xdr:colOff>
          <xdr:row>7</xdr:row>
          <xdr:rowOff>48986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65314</xdr:colOff>
          <xdr:row>3</xdr:row>
          <xdr:rowOff>10886</xdr:rowOff>
        </xdr:from>
        <xdr:to>
          <xdr:col>11</xdr:col>
          <xdr:colOff>353786</xdr:colOff>
          <xdr:row>7</xdr:row>
          <xdr:rowOff>59871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433615</xdr:colOff>
          <xdr:row>3</xdr:row>
          <xdr:rowOff>0</xdr:rowOff>
        </xdr:from>
        <xdr:to>
          <xdr:col>14</xdr:col>
          <xdr:colOff>317501</xdr:colOff>
          <xdr:row>7</xdr:row>
          <xdr:rowOff>76200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14</xdr:col>
      <xdr:colOff>142875</xdr:colOff>
      <xdr:row>10</xdr:row>
      <xdr:rowOff>32303</xdr:rowOff>
    </xdr:from>
    <xdr:to>
      <xdr:col>22</xdr:col>
      <xdr:colOff>479978</xdr:colOff>
      <xdr:row>26</xdr:row>
      <xdr:rowOff>47625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250371</xdr:colOff>
          <xdr:row>12</xdr:row>
          <xdr:rowOff>136071</xdr:rowOff>
        </xdr:from>
        <xdr:to>
          <xdr:col>8</xdr:col>
          <xdr:colOff>762000</xdr:colOff>
          <xdr:row>14</xdr:row>
          <xdr:rowOff>10886</xdr:rowOff>
        </xdr:to>
        <xdr:sp macro="" textlink="">
          <xdr:nvSpPr>
            <xdr:cNvPr id="1033" name="Drop Dow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10886</xdr:colOff>
          <xdr:row>12</xdr:row>
          <xdr:rowOff>136071</xdr:rowOff>
        </xdr:from>
        <xdr:to>
          <xdr:col>11</xdr:col>
          <xdr:colOff>582386</xdr:colOff>
          <xdr:row>14</xdr:row>
          <xdr:rowOff>10886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14</xdr:col>
      <xdr:colOff>133350</xdr:colOff>
      <xdr:row>26</xdr:row>
      <xdr:rowOff>114300</xdr:rowOff>
    </xdr:from>
    <xdr:to>
      <xdr:col>22</xdr:col>
      <xdr:colOff>470453</xdr:colOff>
      <xdr:row>43</xdr:row>
      <xdr:rowOff>24847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123825</xdr:colOff>
      <xdr:row>43</xdr:row>
      <xdr:rowOff>85725</xdr:rowOff>
    </xdr:from>
    <xdr:to>
      <xdr:col>22</xdr:col>
      <xdr:colOff>460928</xdr:colOff>
      <xdr:row>60</xdr:row>
      <xdr:rowOff>110572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581025</xdr:colOff>
      <xdr:row>10</xdr:row>
      <xdr:rowOff>19050</xdr:rowOff>
    </xdr:from>
    <xdr:to>
      <xdr:col>31</xdr:col>
      <xdr:colOff>308528</xdr:colOff>
      <xdr:row>26</xdr:row>
      <xdr:rowOff>34372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571500</xdr:colOff>
      <xdr:row>26</xdr:row>
      <xdr:rowOff>104775</xdr:rowOff>
    </xdr:from>
    <xdr:to>
      <xdr:col>31</xdr:col>
      <xdr:colOff>299003</xdr:colOff>
      <xdr:row>43</xdr:row>
      <xdr:rowOff>15322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409575</xdr:colOff>
      <xdr:row>10</xdr:row>
      <xdr:rowOff>19050</xdr:rowOff>
    </xdr:from>
    <xdr:to>
      <xdr:col>40</xdr:col>
      <xdr:colOff>137078</xdr:colOff>
      <xdr:row>26</xdr:row>
      <xdr:rowOff>34372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390525</xdr:colOff>
      <xdr:row>26</xdr:row>
      <xdr:rowOff>133350</xdr:rowOff>
    </xdr:from>
    <xdr:to>
      <xdr:col>40</xdr:col>
      <xdr:colOff>118028</xdr:colOff>
      <xdr:row>43</xdr:row>
      <xdr:rowOff>43897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381000</xdr:colOff>
      <xdr:row>43</xdr:row>
      <xdr:rowOff>142875</xdr:rowOff>
    </xdr:from>
    <xdr:to>
      <xdr:col>40</xdr:col>
      <xdr:colOff>108503</xdr:colOff>
      <xdr:row>61</xdr:row>
      <xdr:rowOff>5797</xdr:rowOff>
    </xdr:to>
    <xdr:graphicFrame macro="">
      <xdr:nvGraphicFramePr>
        <xdr:cNvPr id="28" name="Диаграмма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nifloc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</sheetNames>
    <definedNames>
      <definedName name="getUFVersion"/>
      <definedName name="transient_cd_from_cs"/>
      <definedName name="transient_pd_radial"/>
      <definedName name="transient_pwf_radial_atma"/>
      <definedName name="transient_td_from_t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ctrlProp" Target="../ctrlProps/ctrlProp2.xml"/><Relationship Id="rId5" Type="http://schemas.openxmlformats.org/officeDocument/2006/relationships/image" Target="../media/image1.emf"/><Relationship Id="rId10" Type="http://schemas.openxmlformats.org/officeDocument/2006/relationships/ctrlProp" Target="../ctrlProps/ctrlProp1.xml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Worksheet____4">
    <pageSetUpPr fitToPage="1"/>
  </sheetPr>
  <dimension ref="A1:Y50"/>
  <sheetViews>
    <sheetView tabSelected="1" topLeftCell="C12" zoomScaleNormal="100" workbookViewId="0">
      <selection activeCell="C38" sqref="C38"/>
    </sheetView>
  </sheetViews>
  <sheetFormatPr defaultColWidth="9.15234375" defaultRowHeight="12.45" x14ac:dyDescent="0.3"/>
  <cols>
    <col min="1" max="1" width="9.15234375" style="1"/>
    <col min="2" max="2" width="10.53515625" style="1" customWidth="1"/>
    <col min="3" max="5" width="9.15234375" style="1"/>
    <col min="6" max="6" width="12.3828125" style="1" bestFit="1" customWidth="1"/>
    <col min="7" max="7" width="10.3046875" style="1" customWidth="1"/>
    <col min="8" max="8" width="12.3828125" style="1" bestFit="1" customWidth="1"/>
    <col min="9" max="9" width="11.53515625" style="1" bestFit="1" customWidth="1"/>
    <col min="10" max="10" width="12" style="1" bestFit="1" customWidth="1"/>
    <col min="11" max="11" width="12.53515625" style="1" bestFit="1" customWidth="1"/>
    <col min="12" max="12" width="10.53515625" style="1" bestFit="1" customWidth="1"/>
    <col min="13" max="13" width="8.84375" style="1" customWidth="1"/>
    <col min="14" max="14" width="9" style="1" customWidth="1"/>
    <col min="15" max="16384" width="9.15234375" style="1"/>
  </cols>
  <sheetData>
    <row r="1" spans="1:25" customFormat="1" x14ac:dyDescent="0.3">
      <c r="A1" s="12" t="s">
        <v>6</v>
      </c>
      <c r="F1" t="s">
        <v>7</v>
      </c>
      <c r="G1" t="e">
        <f ca="1">[1]!getUFVersion()</f>
        <v>#NAME?</v>
      </c>
    </row>
    <row r="2" spans="1:25" customFormat="1" x14ac:dyDescent="0.3">
      <c r="A2" s="13" t="s">
        <v>9</v>
      </c>
      <c r="X2">
        <v>0</v>
      </c>
      <c r="Y2" s="13" t="s">
        <v>34</v>
      </c>
    </row>
    <row r="3" spans="1:25" customFormat="1" x14ac:dyDescent="0.3">
      <c r="A3" t="s">
        <v>8</v>
      </c>
      <c r="X3">
        <v>1</v>
      </c>
      <c r="Y3" s="1" t="s">
        <v>33</v>
      </c>
    </row>
    <row r="4" spans="1:25" x14ac:dyDescent="0.3">
      <c r="M4" s="3"/>
      <c r="X4" s="1">
        <v>2</v>
      </c>
      <c r="Y4" s="13" t="s">
        <v>25</v>
      </c>
    </row>
    <row r="5" spans="1:25" x14ac:dyDescent="0.3">
      <c r="M5" s="3"/>
      <c r="X5" s="1">
        <v>3</v>
      </c>
      <c r="Y5" s="13" t="s">
        <v>26</v>
      </c>
    </row>
    <row r="6" spans="1:25" x14ac:dyDescent="0.3">
      <c r="M6" s="3"/>
      <c r="X6" s="1">
        <v>4</v>
      </c>
      <c r="Y6" s="13" t="s">
        <v>27</v>
      </c>
    </row>
    <row r="7" spans="1:25" x14ac:dyDescent="0.3">
      <c r="M7" s="3"/>
    </row>
    <row r="8" spans="1:25" x14ac:dyDescent="0.3">
      <c r="B8" s="4"/>
      <c r="M8" s="3"/>
    </row>
    <row r="9" spans="1:25" x14ac:dyDescent="0.3">
      <c r="B9" s="4"/>
      <c r="M9" s="3"/>
    </row>
    <row r="10" spans="1:25" x14ac:dyDescent="0.3">
      <c r="B10" s="4"/>
      <c r="M10" s="3"/>
    </row>
    <row r="11" spans="1:25" x14ac:dyDescent="0.3">
      <c r="B11" s="4"/>
      <c r="M11" s="3"/>
    </row>
    <row r="12" spans="1:25" x14ac:dyDescent="0.3">
      <c r="B12" s="4"/>
      <c r="I12" s="15" t="str">
        <f>VLOOKUP(model1,$X$2:Y6,2)</f>
        <v>линейный сток Ei</v>
      </c>
      <c r="J12" s="16" t="str">
        <f>VLOOKUP(model2,$X$2:Z6,2)</f>
        <v>конечный радиус скин послеприток</v>
      </c>
      <c r="M12" s="3"/>
    </row>
    <row r="13" spans="1:25" x14ac:dyDescent="0.3">
      <c r="M13" s="3"/>
    </row>
    <row r="14" spans="1:25" x14ac:dyDescent="0.3">
      <c r="E14" s="4" t="s">
        <v>35</v>
      </c>
      <c r="I14" s="1">
        <v>1</v>
      </c>
      <c r="J14" s="1">
        <v>5</v>
      </c>
      <c r="M14" s="3"/>
    </row>
    <row r="15" spans="1:25" x14ac:dyDescent="0.3">
      <c r="F15" s="20">
        <v>1.5</v>
      </c>
      <c r="I15" s="2">
        <f>I14-1</f>
        <v>0</v>
      </c>
      <c r="J15" s="2">
        <f>J14-1</f>
        <v>4</v>
      </c>
      <c r="M15" s="3"/>
    </row>
    <row r="16" spans="1:25" ht="15.45" x14ac:dyDescent="0.45">
      <c r="B16" s="7" t="s">
        <v>10</v>
      </c>
      <c r="C16" s="14">
        <v>100</v>
      </c>
      <c r="D16" s="8" t="s">
        <v>23</v>
      </c>
      <c r="E16" s="2"/>
      <c r="F16" s="6" t="s">
        <v>28</v>
      </c>
      <c r="G16" s="6" t="s">
        <v>40</v>
      </c>
      <c r="H16" s="6" t="s">
        <v>30</v>
      </c>
      <c r="I16" s="6" t="s">
        <v>31</v>
      </c>
      <c r="J16" s="6" t="s">
        <v>32</v>
      </c>
      <c r="K16" s="6" t="s">
        <v>36</v>
      </c>
      <c r="L16" s="6" t="s">
        <v>37</v>
      </c>
      <c r="M16" s="6" t="s">
        <v>38</v>
      </c>
      <c r="N16" s="6" t="s">
        <v>39</v>
      </c>
    </row>
    <row r="17" spans="2:17" ht="14.15" x14ac:dyDescent="0.4">
      <c r="B17" s="7" t="s">
        <v>11</v>
      </c>
      <c r="C17" s="14">
        <v>250</v>
      </c>
      <c r="D17" s="8" t="s">
        <v>5</v>
      </c>
      <c r="E17" s="2"/>
      <c r="F17" s="18">
        <v>1</v>
      </c>
      <c r="G17" s="21">
        <f>F17/86400*24</f>
        <v>2.7777777777777778E-4</v>
      </c>
      <c r="H17" s="22">
        <f>[1]!transient_td_from_t(G17,rw,k,por,mu,ct)</f>
        <v>0.49999999999999994</v>
      </c>
      <c r="I17" s="23">
        <f>[1]!transient_pd_radial(H17,cd,S,rd,model1)</f>
        <v>0.27988679738808031</v>
      </c>
      <c r="J17" s="23">
        <f>[1]!transient_pd_radial(H17,cd,S,rd,model2)</f>
        <v>0.22030645831546281</v>
      </c>
      <c r="K17" s="24">
        <f>[1]!transient_pwf_radial_atma(G17,q,Pi,S,Cs,r_,rw,k,h,por,mu,B,ct,model1)</f>
        <v>248.76334817442051</v>
      </c>
      <c r="L17" s="24">
        <f>[1]!transient_pwf_radial_atma(G17,q,Pi,S,Cs,r_,rw,k,h,por,mu,B,ct,model1)</f>
        <v>248.76334817442051</v>
      </c>
      <c r="M17" s="23">
        <f t="shared" ref="M17:M50" si="0">Pi-K17</f>
        <v>1.2366518255794858</v>
      </c>
      <c r="N17" s="23">
        <f t="shared" ref="N17:N50" si="1">Pi-L17</f>
        <v>1.2366518255794858</v>
      </c>
      <c r="O17" s="11"/>
      <c r="P17" s="11"/>
      <c r="Q17" s="11"/>
    </row>
    <row r="18" spans="2:17" x14ac:dyDescent="0.3">
      <c r="B18" s="7" t="s">
        <v>12</v>
      </c>
      <c r="C18" s="14">
        <v>0</v>
      </c>
      <c r="D18" s="8"/>
      <c r="E18" s="2"/>
      <c r="F18" s="19">
        <f t="shared" ref="F18:F50" si="2">F17*scale</f>
        <v>1.5</v>
      </c>
      <c r="G18" s="21">
        <f t="shared" ref="G18:G50" si="3">F18/86400*24</f>
        <v>4.1666666666666664E-4</v>
      </c>
      <c r="H18" s="22">
        <f>[1]!transient_td_from_t(G18,rw,k,por,mu,ct)</f>
        <v>0.74999999999999989</v>
      </c>
      <c r="I18" s="23">
        <f>[1]!transient_pd_radial(H18,cd,S,rd,model1)</f>
        <v>0.41444387267429317</v>
      </c>
      <c r="J18" s="23">
        <f>[1]!transient_pd_radial(H18,cd,S,rd,model2)</f>
        <v>0.30439112418184777</v>
      </c>
      <c r="K18" s="24">
        <f>[1]!transient_pwf_radial_atma(G18,q,Pi,S,Cs,r_,rw,k,h,por,mu,B,ct,model1)</f>
        <v>248.16882119297591</v>
      </c>
      <c r="L18" s="24">
        <f>[1]!transient_pwf_radial_atma(G18,q,Pi,S,Cs,r_,rw,k,h,por,mu,B,ct,model1)</f>
        <v>248.16882119297591</v>
      </c>
      <c r="M18" s="23">
        <f t="shared" si="0"/>
        <v>1.831178807024088</v>
      </c>
      <c r="N18" s="23">
        <f t="shared" si="1"/>
        <v>1.831178807024088</v>
      </c>
      <c r="O18" s="11"/>
      <c r="P18" s="11"/>
      <c r="Q18" s="11"/>
    </row>
    <row r="19" spans="2:17" ht="14.15" x14ac:dyDescent="0.4">
      <c r="B19" s="7" t="s">
        <v>13</v>
      </c>
      <c r="C19" s="14">
        <v>1E-3</v>
      </c>
      <c r="D19" s="8" t="s">
        <v>2</v>
      </c>
      <c r="E19" s="2"/>
      <c r="F19" s="19">
        <f t="shared" si="2"/>
        <v>2.25</v>
      </c>
      <c r="G19" s="21">
        <f t="shared" si="3"/>
        <v>6.2500000000000001E-4</v>
      </c>
      <c r="H19" s="22">
        <f>[1]!transient_td_from_t(G19,rw,k,por,mu,ct)</f>
        <v>1.1249999999999998</v>
      </c>
      <c r="I19" s="23">
        <f>[1]!transient_pd_radial(H19,cd,S,rd,model1)</f>
        <v>0.56866170584125642</v>
      </c>
      <c r="J19" s="23">
        <f>[1]!transient_pd_radial(H19,cd,S,rd,model2)</f>
        <v>0.41308372298703944</v>
      </c>
      <c r="K19" s="24">
        <f>[1]!transient_pwf_radial_atma(G19,q,Pi,S,Cs,r_,rw,k,h,por,mu,B,ct,model1)</f>
        <v>247.48742511891101</v>
      </c>
      <c r="L19" s="24">
        <f>[1]!transient_pwf_radial_atma(G19,q,Pi,S,Cs,r_,rw,k,h,por,mu,B,ct,model1)</f>
        <v>247.48742511891101</v>
      </c>
      <c r="M19" s="23">
        <f t="shared" si="0"/>
        <v>2.5125748810889945</v>
      </c>
      <c r="N19" s="23">
        <f t="shared" si="1"/>
        <v>2.5125748810889945</v>
      </c>
      <c r="O19" s="11"/>
      <c r="P19" s="11"/>
      <c r="Q19" s="11"/>
    </row>
    <row r="20" spans="2:17" x14ac:dyDescent="0.3">
      <c r="B20" s="7" t="s">
        <v>21</v>
      </c>
      <c r="C20" s="14">
        <v>0.1</v>
      </c>
      <c r="D20" s="8"/>
      <c r="E20" s="2"/>
      <c r="F20" s="19">
        <f t="shared" si="2"/>
        <v>3.375</v>
      </c>
      <c r="G20" s="21">
        <f t="shared" si="3"/>
        <v>9.3749999999999997E-4</v>
      </c>
      <c r="H20" s="22">
        <f>[1]!transient_td_from_t(G20,rw,k,por,mu,ct)</f>
        <v>1.6874999999999998</v>
      </c>
      <c r="I20" s="23">
        <f>[1]!transient_pd_radial(H20,cd,S,rd,model1)</f>
        <v>0.73758187967541788</v>
      </c>
      <c r="J20" s="23">
        <f>[1]!transient_pd_radial(H20,cd,S,rd,model2)</f>
        <v>0.54901027619189335</v>
      </c>
      <c r="K20" s="24">
        <f>[1]!transient_pwf_radial_atma(G20,q,Pi,S,Cs,r_,rw,k,h,por,mu,B,ct,model1)</f>
        <v>246.74106822284213</v>
      </c>
      <c r="L20" s="24">
        <f>[1]!transient_pwf_radial_atma(G20,q,Pi,S,Cs,r_,rw,k,h,por,mu,B,ct,model1)</f>
        <v>246.74106822284213</v>
      </c>
      <c r="M20" s="23">
        <f t="shared" si="0"/>
        <v>3.2589317771578692</v>
      </c>
      <c r="N20" s="23">
        <f t="shared" si="1"/>
        <v>3.2589317771578692</v>
      </c>
      <c r="O20" s="11"/>
      <c r="P20" s="11"/>
      <c r="Q20" s="11"/>
    </row>
    <row r="21" spans="2:17" ht="14.15" x14ac:dyDescent="0.4">
      <c r="B21" s="7" t="s">
        <v>17</v>
      </c>
      <c r="C21" s="14">
        <v>0.1</v>
      </c>
      <c r="D21" s="8" t="s">
        <v>3</v>
      </c>
      <c r="E21" s="2"/>
      <c r="F21" s="19">
        <f t="shared" si="2"/>
        <v>5.0625</v>
      </c>
      <c r="G21" s="21">
        <f t="shared" si="3"/>
        <v>1.4062499999999999E-3</v>
      </c>
      <c r="H21" s="22">
        <f>[1]!transient_td_from_t(G21,rw,k,por,mu,ct)</f>
        <v>2.5312499999999996</v>
      </c>
      <c r="I21" s="23">
        <f>[1]!transient_pd_radial(H21,cd,S,rd,model1)</f>
        <v>0.9170856375327241</v>
      </c>
      <c r="J21" s="23">
        <f>[1]!transient_pd_radial(H21,cd,S,rd,model2)</f>
        <v>0.71266376712947022</v>
      </c>
      <c r="K21" s="24">
        <f>[1]!transient_pwf_radial_atma(G21,q,Pi,S,Cs,r_,rw,k,h,por,mu,B,ct,model1)</f>
        <v>245.9479488191254</v>
      </c>
      <c r="L21" s="24">
        <f>[1]!transient_pwf_radial_atma(G21,q,Pi,S,Cs,r_,rw,k,h,por,mu,B,ct,model1)</f>
        <v>245.9479488191254</v>
      </c>
      <c r="M21" s="23">
        <f t="shared" si="0"/>
        <v>4.0520511808745994</v>
      </c>
      <c r="N21" s="23">
        <f t="shared" si="1"/>
        <v>4.0520511808745994</v>
      </c>
      <c r="O21" s="11"/>
      <c r="P21" s="11"/>
      <c r="Q21" s="11"/>
    </row>
    <row r="22" spans="2:17" x14ac:dyDescent="0.3">
      <c r="B22" s="7" t="s">
        <v>14</v>
      </c>
      <c r="C22" s="14">
        <v>50</v>
      </c>
      <c r="D22" s="8" t="s">
        <v>0</v>
      </c>
      <c r="E22" s="2"/>
      <c r="F22" s="19">
        <f t="shared" si="2"/>
        <v>7.59375</v>
      </c>
      <c r="G22" s="21">
        <f t="shared" si="3"/>
        <v>2.1093750000000001E-3</v>
      </c>
      <c r="H22" s="22">
        <f>[1]!transient_td_from_t(G22,rw,k,por,mu,ct)</f>
        <v>3.7968749999999996</v>
      </c>
      <c r="I22" s="23">
        <f>[1]!transient_pd_radial(H22,cd,S,rd,model1)</f>
        <v>1.1040162484868015</v>
      </c>
      <c r="J22" s="23">
        <f>[1]!transient_pd_radial(H22,cd,S,rd,model2)</f>
        <v>0.90166100429996732</v>
      </c>
      <c r="K22" s="24">
        <f>[1]!transient_pwf_radial_atma(G22,q,Pi,S,Cs,r_,rw,k,h,por,mu,B,ct,model1)</f>
        <v>245.12201460768591</v>
      </c>
      <c r="L22" s="24">
        <f>[1]!transient_pwf_radial_atma(G22,q,Pi,S,Cs,r_,rw,k,h,por,mu,B,ct,model1)</f>
        <v>245.12201460768591</v>
      </c>
      <c r="M22" s="23">
        <f t="shared" si="0"/>
        <v>4.8779853923140877</v>
      </c>
      <c r="N22" s="23">
        <f t="shared" si="1"/>
        <v>4.8779853923140877</v>
      </c>
      <c r="O22" s="11"/>
      <c r="P22" s="11"/>
      <c r="Q22" s="11"/>
    </row>
    <row r="23" spans="2:17" x14ac:dyDescent="0.3">
      <c r="B23" s="7" t="s">
        <v>20</v>
      </c>
      <c r="C23" s="14">
        <v>10</v>
      </c>
      <c r="D23" s="8" t="s">
        <v>4</v>
      </c>
      <c r="F23" s="19">
        <f t="shared" si="2"/>
        <v>11.390625</v>
      </c>
      <c r="G23" s="21">
        <f t="shared" si="3"/>
        <v>3.1640625000000002E-3</v>
      </c>
      <c r="H23" s="22">
        <f>[1]!transient_td_from_t(G23,rw,k,por,mu,ct)</f>
        <v>5.6953125</v>
      </c>
      <c r="I23" s="23">
        <f>[1]!transient_pd_radial(H23,cd,S,rd,model1)</f>
        <v>1.2960704316119251</v>
      </c>
      <c r="J23" s="23">
        <f>[1]!transient_pd_radial(H23,cd,S,rd,model2)</f>
        <v>1.1107416626555278</v>
      </c>
      <c r="K23" s="24">
        <f>[1]!transient_pwf_radial_atma(G23,q,Pi,S,Cs,r_,rw,k,h,por,mu,B,ct,model1)</f>
        <v>244.27344240496586</v>
      </c>
      <c r="L23" s="24">
        <f>[1]!transient_pwf_radial_atma(G23,q,Pi,S,Cs,r_,rw,k,h,por,mu,B,ct,model1)</f>
        <v>244.27344240496586</v>
      </c>
      <c r="M23" s="23">
        <f t="shared" si="0"/>
        <v>5.7265575950341372</v>
      </c>
      <c r="N23" s="23">
        <f t="shared" si="1"/>
        <v>5.7265575950341372</v>
      </c>
      <c r="O23" s="11"/>
      <c r="P23" s="11"/>
      <c r="Q23" s="11"/>
    </row>
    <row r="24" spans="2:17" x14ac:dyDescent="0.3">
      <c r="B24" s="7" t="s">
        <v>19</v>
      </c>
      <c r="C24" s="14">
        <v>0.2</v>
      </c>
      <c r="D24" s="8"/>
      <c r="E24" s="5"/>
      <c r="F24" s="19">
        <f t="shared" si="2"/>
        <v>17.0859375</v>
      </c>
      <c r="G24" s="21">
        <f t="shared" si="3"/>
        <v>4.7460937500000003E-3</v>
      </c>
      <c r="H24" s="22">
        <f>[1]!transient_td_from_t(G24,rw,k,por,mu,ct)</f>
        <v>8.54296875</v>
      </c>
      <c r="I24" s="23">
        <f>[1]!transient_pd_radial(H24,cd,S,rd,model1)</f>
        <v>1.4916191979226228</v>
      </c>
      <c r="J24" s="23">
        <f>[1]!transient_pd_radial(H24,cd,S,rd,model2)</f>
        <v>1.3328057165217615</v>
      </c>
      <c r="K24" s="24">
        <f>[1]!transient_pwf_radial_atma(G24,q,Pi,S,Cs,r_,rw,k,h,por,mu,B,ct,model1)</f>
        <v>243.4094297358987</v>
      </c>
      <c r="L24" s="24">
        <f>[1]!transient_pwf_radial_atma(G24,q,Pi,S,Cs,r_,rw,k,h,por,mu,B,ct,model1)</f>
        <v>243.4094297358987</v>
      </c>
      <c r="M24" s="23">
        <f t="shared" si="0"/>
        <v>6.5905702641013022</v>
      </c>
      <c r="N24" s="23">
        <f t="shared" si="1"/>
        <v>6.5905702641013022</v>
      </c>
      <c r="O24" s="11"/>
      <c r="P24" s="11"/>
      <c r="Q24" s="11"/>
    </row>
    <row r="25" spans="2:17" x14ac:dyDescent="0.3">
      <c r="B25" s="7" t="s">
        <v>15</v>
      </c>
      <c r="C25" s="14">
        <v>1</v>
      </c>
      <c r="D25" s="8" t="s">
        <v>1</v>
      </c>
      <c r="E25" s="5"/>
      <c r="F25" s="19">
        <f t="shared" si="2"/>
        <v>25.62890625</v>
      </c>
      <c r="G25" s="21">
        <f t="shared" si="3"/>
        <v>7.1191406250000009E-3</v>
      </c>
      <c r="H25" s="22">
        <f>[1]!transient_td_from_t(G25,rw,k,por,mu,ct)</f>
        <v>12.814453125</v>
      </c>
      <c r="I25" s="23">
        <f>[1]!transient_pd_radial(H25,cd,S,rd,model1)</f>
        <v>1.6895334301346925</v>
      </c>
      <c r="J25" s="23">
        <f>[1]!transient_pd_radial(H25,cd,S,rd,model2)</f>
        <v>1.5606944160008425</v>
      </c>
      <c r="K25" s="24">
        <f>[1]!transient_pwf_radial_atma(G25,q,Pi,S,Cs,r_,rw,k,h,por,mu,B,ct,model1)</f>
        <v>242.53496549229288</v>
      </c>
      <c r="L25" s="24">
        <f>[1]!transient_pwf_radial_atma(G25,q,Pi,S,Cs,r_,rw,k,h,por,mu,B,ct,model1)</f>
        <v>242.53496549229288</v>
      </c>
      <c r="M25" s="23">
        <f t="shared" si="0"/>
        <v>7.4650345077071165</v>
      </c>
      <c r="N25" s="23">
        <f t="shared" si="1"/>
        <v>7.4650345077071165</v>
      </c>
      <c r="O25" s="11"/>
      <c r="P25" s="11"/>
      <c r="Q25" s="11"/>
    </row>
    <row r="26" spans="2:17" ht="14.15" x14ac:dyDescent="0.3">
      <c r="B26" s="7" t="s">
        <v>18</v>
      </c>
      <c r="C26" s="14">
        <v>1.2</v>
      </c>
      <c r="D26" s="8" t="s">
        <v>24</v>
      </c>
      <c r="F26" s="19">
        <f t="shared" si="2"/>
        <v>38.443359375</v>
      </c>
      <c r="G26" s="21">
        <f t="shared" si="3"/>
        <v>1.06787109375E-2</v>
      </c>
      <c r="H26" s="22">
        <f>[1]!transient_td_from_t(G26,rw,k,por,mu,ct)</f>
        <v>19.2216796875</v>
      </c>
      <c r="I26" s="23">
        <f>[1]!transient_pd_radial(H26,cd,S,rd,model1)</f>
        <v>1.8890407340161577</v>
      </c>
      <c r="J26" s="23">
        <f>[1]!transient_pd_radial(H26,cd,S,rd,model2)</f>
        <v>1.7888487234122294</v>
      </c>
      <c r="K26" s="24">
        <f>[1]!transient_pwf_radial_atma(G26,q,Pi,S,Cs,r_,rw,k,h,por,mu,B,ct,model1)</f>
        <v>241.65346242082302</v>
      </c>
      <c r="L26" s="24">
        <f>[1]!transient_pwf_radial_atma(G26,q,Pi,S,Cs,r_,rw,k,h,por,mu,B,ct,model1)</f>
        <v>241.65346242082302</v>
      </c>
      <c r="M26" s="23">
        <f t="shared" si="0"/>
        <v>8.3465375791769816</v>
      </c>
      <c r="N26" s="23">
        <f t="shared" si="1"/>
        <v>8.3465375791769816</v>
      </c>
      <c r="O26" s="11"/>
      <c r="P26" s="11"/>
      <c r="Q26" s="11"/>
    </row>
    <row r="27" spans="2:17" ht="14.15" x14ac:dyDescent="0.4">
      <c r="B27" s="7" t="s">
        <v>16</v>
      </c>
      <c r="C27" s="14">
        <v>5.0000000000000001E-3</v>
      </c>
      <c r="D27" s="8" t="s">
        <v>2</v>
      </c>
      <c r="F27" s="19">
        <f t="shared" si="2"/>
        <v>57.6650390625</v>
      </c>
      <c r="G27" s="21">
        <f t="shared" si="3"/>
        <v>1.601806640625E-2</v>
      </c>
      <c r="H27" s="22">
        <f>[1]!transient_td_from_t(G27,rw,k,por,mu,ct)</f>
        <v>28.832519531249996</v>
      </c>
      <c r="I27" s="23">
        <f>[1]!transient_pd_radial(H27,cd,S,rd,model1)</f>
        <v>2.0896173011569372</v>
      </c>
      <c r="J27" s="23">
        <f>[1]!transient_pd_radial(H27,cd,S,rd,model2)</f>
        <v>2.0140386315470096</v>
      </c>
      <c r="K27" s="24">
        <f>[1]!transient_pwf_radial_atma(G27,q,Pi,S,Cs,r_,rw,k,h,por,mu,B,ct,model1)</f>
        <v>240.76723491656819</v>
      </c>
      <c r="L27" s="24">
        <f>[1]!transient_pwf_radial_atma(G27,q,Pi,S,Cs,r_,rw,k,h,por,mu,B,ct,model1)</f>
        <v>240.76723491656819</v>
      </c>
      <c r="M27" s="23">
        <f t="shared" si="0"/>
        <v>9.2327650834318149</v>
      </c>
      <c r="N27" s="23">
        <f t="shared" si="1"/>
        <v>9.2327650834318149</v>
      </c>
      <c r="O27" s="11"/>
      <c r="P27" s="11"/>
      <c r="Q27" s="11"/>
    </row>
    <row r="28" spans="2:17" x14ac:dyDescent="0.3">
      <c r="F28" s="19">
        <f t="shared" si="2"/>
        <v>86.49755859375</v>
      </c>
      <c r="G28" s="21">
        <f t="shared" si="3"/>
        <v>2.4027099609374998E-2</v>
      </c>
      <c r="H28" s="22">
        <f>[1]!transient_td_from_t(G28,rw,k,por,mu,ct)</f>
        <v>43.248779296874993</v>
      </c>
      <c r="I28" s="23">
        <f>[1]!transient_pd_radial(H28,cd,S,rd,model1)</f>
        <v>2.2909099359826546</v>
      </c>
      <c r="J28" s="23">
        <f>[1]!transient_pd_radial(H28,cd,S,rd,model2)</f>
        <v>2.2350673794317117</v>
      </c>
      <c r="K28" s="24">
        <f>[1]!transient_pwf_radial_atma(G28,q,Pi,S,Cs,r_,rw,k,h,por,mu,B,ct,model1)</f>
        <v>239.87784353885425</v>
      </c>
      <c r="L28" s="24">
        <f>[1]!transient_pwf_radial_atma(G28,q,Pi,S,Cs,r_,rw,k,h,por,mu,B,ct,model1)</f>
        <v>239.87784353885425</v>
      </c>
      <c r="M28" s="23">
        <f t="shared" si="0"/>
        <v>10.12215646114575</v>
      </c>
      <c r="N28" s="23">
        <f t="shared" si="1"/>
        <v>10.12215646114575</v>
      </c>
      <c r="O28" s="11"/>
      <c r="P28" s="11"/>
      <c r="Q28" s="11"/>
    </row>
    <row r="29" spans="2:17" x14ac:dyDescent="0.3">
      <c r="F29" s="19">
        <f t="shared" si="2"/>
        <v>129.746337890625</v>
      </c>
      <c r="G29" s="21">
        <f t="shared" si="3"/>
        <v>3.6040649414062501E-2</v>
      </c>
      <c r="H29" s="22">
        <f>[1]!transient_td_from_t(G29,rw,k,por,mu,ct)</f>
        <v>64.8731689453125</v>
      </c>
      <c r="I29" s="23">
        <f>[1]!transient_pd_radial(H29,cd,S,rd,model1)</f>
        <v>2.4926813883743333</v>
      </c>
      <c r="J29" s="23">
        <f>[1]!transient_pd_radial(H29,cd,S,rd,model2)</f>
        <v>2.4519888878567144</v>
      </c>
      <c r="K29" s="24">
        <f>[1]!transient_pwf_radial_atma(G29,q,Pi,S,Cs,r_,rw,k,h,por,mu,B,ct,model1)</f>
        <v>238.98633655360683</v>
      </c>
      <c r="L29" s="24">
        <f>[1]!transient_pwf_radial_atma(G29,q,Pi,S,Cs,r_,rw,k,h,por,mu,B,ct,model1)</f>
        <v>238.98633655360683</v>
      </c>
      <c r="M29" s="23">
        <f t="shared" si="0"/>
        <v>11.013663446393167</v>
      </c>
      <c r="N29" s="23">
        <f t="shared" si="1"/>
        <v>11.013663446393167</v>
      </c>
      <c r="O29" s="11"/>
      <c r="P29" s="11"/>
      <c r="Q29" s="11"/>
    </row>
    <row r="30" spans="2:17" x14ac:dyDescent="0.3">
      <c r="F30" s="19">
        <f t="shared" si="2"/>
        <v>194.6195068359375</v>
      </c>
      <c r="G30" s="21">
        <f t="shared" si="3"/>
        <v>5.4060974121093751E-2</v>
      </c>
      <c r="H30" s="22">
        <f>[1]!transient_td_from_t(G30,rw,k,por,mu,ct)</f>
        <v>97.309753417968736</v>
      </c>
      <c r="I30" s="23">
        <f>[1]!transient_pd_radial(H30,cd,S,rd,model1)</f>
        <v>2.6947726937302865</v>
      </c>
      <c r="J30" s="23">
        <f>[1]!transient_pd_radial(H30,cd,S,rd,model2)</f>
        <v>2.6654000160851865</v>
      </c>
      <c r="K30" s="24">
        <f>[1]!transient_pwf_radial_atma(G30,q,Pi,S,Cs,r_,rw,k,h,por,mu,B,ct,model1)</f>
        <v>238.09341633002211</v>
      </c>
      <c r="L30" s="24">
        <f>[1]!transient_pwf_radial_atma(G30,q,Pi,S,Cs,r_,rw,k,h,por,mu,B,ct,model1)</f>
        <v>238.09341633002211</v>
      </c>
      <c r="M30" s="23">
        <f t="shared" si="0"/>
        <v>11.906583669977891</v>
      </c>
      <c r="N30" s="23">
        <f t="shared" si="1"/>
        <v>11.906583669977891</v>
      </c>
      <c r="O30" s="11"/>
      <c r="P30" s="11"/>
      <c r="Q30" s="11"/>
    </row>
    <row r="31" spans="2:17" ht="14.15" x14ac:dyDescent="0.4">
      <c r="B31" s="7" t="s">
        <v>22</v>
      </c>
      <c r="C31" s="17">
        <f>r_/rw</f>
        <v>1</v>
      </c>
      <c r="D31" s="8"/>
      <c r="F31" s="19">
        <f t="shared" si="2"/>
        <v>291.92926025390625</v>
      </c>
      <c r="G31" s="21">
        <f t="shared" si="3"/>
        <v>8.1091461181640623E-2</v>
      </c>
      <c r="H31" s="22">
        <f>[1]!transient_td_from_t(G31,rw,k,por,mu,ct)</f>
        <v>145.9646301269531</v>
      </c>
      <c r="I31" s="23">
        <f>[1]!transient_pd_radial(H31,cd,S,rd,model1)</f>
        <v>2.8970775198872012</v>
      </c>
      <c r="J31" s="23">
        <f>[1]!transient_pd_radial(H31,cd,S,rd,model2)</f>
        <v>2.8760201848635916</v>
      </c>
      <c r="K31" s="24">
        <f>[1]!transient_pwf_radial_atma(G31,q,Pi,S,Cs,r_,rw,k,h,por,mu,B,ct,model1)</f>
        <v>237.1995526861304</v>
      </c>
      <c r="L31" s="24">
        <f>[1]!transient_pwf_radial_atma(G31,q,Pi,S,Cs,r_,rw,k,h,por,mu,B,ct,model1)</f>
        <v>237.1995526861304</v>
      </c>
      <c r="M31" s="23">
        <f t="shared" si="0"/>
        <v>12.800447313869597</v>
      </c>
      <c r="N31" s="23">
        <f t="shared" si="1"/>
        <v>12.800447313869597</v>
      </c>
      <c r="O31" s="11"/>
      <c r="P31" s="11"/>
      <c r="Q31" s="11"/>
    </row>
    <row r="32" spans="2:17" ht="14.15" x14ac:dyDescent="0.4">
      <c r="B32" s="7" t="s">
        <v>29</v>
      </c>
      <c r="C32" s="17">
        <f>[1]!transient_cd_from_cs(Cs,rw,h,por,ct)</f>
        <v>1.5899999999999999</v>
      </c>
      <c r="D32" s="8"/>
      <c r="F32" s="19">
        <f t="shared" si="2"/>
        <v>437.89389038085938</v>
      </c>
      <c r="G32" s="21">
        <f t="shared" si="3"/>
        <v>0.12163719177246093</v>
      </c>
      <c r="H32" s="22">
        <f>[1]!transient_td_from_t(G32,rw,k,por,mu,ct)</f>
        <v>218.94694519042966</v>
      </c>
      <c r="I32" s="23">
        <f>[1]!transient_pd_radial(H32,cd,S,rd,model1)</f>
        <v>3.0995248202751928</v>
      </c>
      <c r="J32" s="23">
        <f>[1]!transient_pd_radial(H32,cd,S,rd,model2)</f>
        <v>3.0845074964672676</v>
      </c>
      <c r="K32" s="24">
        <f>[1]!transient_pwf_radial_atma(G32,q,Pi,S,Cs,r_,rw,k,h,por,mu,B,ct,model1)</f>
        <v>236.3050595340961</v>
      </c>
      <c r="L32" s="24">
        <f>[1]!transient_pwf_radial_atma(G32,q,Pi,S,Cs,r_,rw,k,h,por,mu,B,ct,model1)</f>
        <v>236.3050595340961</v>
      </c>
      <c r="M32" s="23">
        <f t="shared" si="0"/>
        <v>13.694940465903898</v>
      </c>
      <c r="N32" s="23">
        <f t="shared" si="1"/>
        <v>13.694940465903898</v>
      </c>
      <c r="O32" s="11"/>
      <c r="P32" s="11"/>
      <c r="Q32" s="11"/>
    </row>
    <row r="33" spans="6:17" x14ac:dyDescent="0.3">
      <c r="F33" s="19">
        <f t="shared" si="2"/>
        <v>656.84083557128906</v>
      </c>
      <c r="G33" s="21">
        <f t="shared" si="3"/>
        <v>0.18245578765869142</v>
      </c>
      <c r="H33" s="22">
        <f>[1]!transient_td_from_t(G33,rw,k,por,mu,ct)</f>
        <v>328.42041778564453</v>
      </c>
      <c r="I33" s="23">
        <f>[1]!transient_pd_radial(H33,cd,S,rd,model1)</f>
        <v>3.3020671599849836</v>
      </c>
      <c r="J33" s="23">
        <f>[1]!transient_pd_radial(H33,cd,S,rd,model2)</f>
        <v>3.291402531125641</v>
      </c>
      <c r="K33" s="24">
        <f>[1]!transient_pwf_radial_atma(G33,q,Pi,S,Cs,r_,rw,k,h,por,mu,B,ct,model1)</f>
        <v>235.41014646032235</v>
      </c>
      <c r="L33" s="24">
        <f>[1]!transient_pwf_radial_atma(G33,q,Pi,S,Cs,r_,rw,k,h,por,mu,B,ct,model1)</f>
        <v>235.41014646032235</v>
      </c>
      <c r="M33" s="23">
        <f t="shared" si="0"/>
        <v>14.589853539677648</v>
      </c>
      <c r="N33" s="23">
        <f t="shared" si="1"/>
        <v>14.589853539677648</v>
      </c>
      <c r="O33" s="11"/>
      <c r="P33" s="11"/>
      <c r="Q33" s="11"/>
    </row>
    <row r="34" spans="6:17" x14ac:dyDescent="0.3">
      <c r="F34" s="19">
        <f t="shared" si="2"/>
        <v>985.26125335693359</v>
      </c>
      <c r="G34" s="21">
        <f t="shared" si="3"/>
        <v>0.27368368148803712</v>
      </c>
      <c r="H34" s="22">
        <f>[1]!transient_td_from_t(G34,rw,k,por,mu,ct)</f>
        <v>492.63062667846674</v>
      </c>
      <c r="I34" s="23">
        <f>[1]!transient_pd_radial(H34,cd,S,rd,model1)</f>
        <v>3.5046728843670132</v>
      </c>
      <c r="J34" s="23">
        <f>[1]!transient_pd_radial(H34,cd,S,rd,model2)</f>
        <v>3.4971264119449188</v>
      </c>
      <c r="K34" s="24">
        <f>[1]!transient_pwf_radial_atma(G34,q,Pi,S,Cs,r_,rw,k,h,por,mu,B,ct,model1)</f>
        <v>234.51495332771279</v>
      </c>
      <c r="L34" s="24">
        <f>[1]!transient_pwf_radial_atma(G34,q,Pi,S,Cs,r_,rw,k,h,por,mu,B,ct,model1)</f>
        <v>234.51495332771279</v>
      </c>
      <c r="M34" s="23">
        <f t="shared" si="0"/>
        <v>15.485046672287211</v>
      </c>
      <c r="N34" s="23">
        <f t="shared" si="1"/>
        <v>15.485046672287211</v>
      </c>
      <c r="O34" s="11"/>
      <c r="P34" s="11"/>
      <c r="Q34" s="11"/>
    </row>
    <row r="35" spans="6:17" x14ac:dyDescent="0.3">
      <c r="F35" s="19">
        <f t="shared" si="2"/>
        <v>1477.8918800354004</v>
      </c>
      <c r="G35" s="21">
        <f t="shared" si="3"/>
        <v>0.41052552223205568</v>
      </c>
      <c r="H35" s="22">
        <f>[1]!transient_td_from_t(G35,rw,k,por,mu,ct)</f>
        <v>738.9459400177002</v>
      </c>
      <c r="I35" s="23">
        <f>[1]!transient_pd_radial(H35,cd,S,rd,model1)</f>
        <v>3.7073208763673797</v>
      </c>
      <c r="J35" s="23">
        <f>[1]!transient_pd_radial(H35,cd,S,rd,model2)</f>
        <v>3.7019975987932412</v>
      </c>
      <c r="K35" s="24">
        <f>[1]!transient_pwf_radial_atma(G35,q,Pi,S,Cs,r_,rw,k,h,por,mu,B,ct,model1)</f>
        <v>233.61957343985836</v>
      </c>
      <c r="L35" s="24">
        <f>[1]!transient_pwf_radial_atma(G35,q,Pi,S,Cs,r_,rw,k,h,por,mu,B,ct,model1)</f>
        <v>233.61957343985836</v>
      </c>
      <c r="M35" s="23">
        <f t="shared" si="0"/>
        <v>16.380426560141643</v>
      </c>
      <c r="N35" s="23">
        <f t="shared" si="1"/>
        <v>16.380426560141643</v>
      </c>
      <c r="O35" s="11"/>
      <c r="P35" s="11"/>
      <c r="Q35" s="11"/>
    </row>
    <row r="36" spans="6:17" x14ac:dyDescent="0.3">
      <c r="F36" s="19">
        <f t="shared" si="2"/>
        <v>2216.8378200531006</v>
      </c>
      <c r="G36" s="21">
        <f t="shared" si="3"/>
        <v>0.61578828334808355</v>
      </c>
      <c r="H36" s="22">
        <f>[1]!transient_td_from_t(G36,rw,k,por,mu,ct)</f>
        <v>1108.4189100265503</v>
      </c>
      <c r="I36" s="23">
        <f>[1]!transient_pd_radial(H36,cd,S,rd,model1)</f>
        <v>3.9099970517456168</v>
      </c>
      <c r="J36" s="23">
        <f>[1]!transient_pd_radial(H36,cd,S,rd,model2)</f>
        <v>3.9062525624176487</v>
      </c>
      <c r="K36" s="24">
        <f>[1]!transient_pwf_radial_atma(G36,q,Pi,S,Cs,r_,rw,k,h,por,mu,B,ct,model1)</f>
        <v>232.72406902656718</v>
      </c>
      <c r="L36" s="24">
        <f>[1]!transient_pwf_radial_atma(G36,q,Pi,S,Cs,r_,rw,k,h,por,mu,B,ct,model1)</f>
        <v>232.72406902656718</v>
      </c>
      <c r="M36" s="23">
        <f t="shared" si="0"/>
        <v>17.275930973432821</v>
      </c>
      <c r="N36" s="23">
        <f t="shared" si="1"/>
        <v>17.275930973432821</v>
      </c>
      <c r="O36" s="11"/>
      <c r="P36" s="11"/>
      <c r="Q36" s="11"/>
    </row>
    <row r="37" spans="6:17" x14ac:dyDescent="0.3">
      <c r="F37" s="19">
        <f t="shared" si="2"/>
        <v>3325.2567300796509</v>
      </c>
      <c r="G37" s="21">
        <f t="shared" si="3"/>
        <v>0.92368242502212516</v>
      </c>
      <c r="H37" s="22">
        <f>[1]!transient_td_from_t(G37,rw,k,por,mu,ct)</f>
        <v>1662.628365039825</v>
      </c>
      <c r="I37" s="23">
        <f>[1]!transient_pd_radial(H37,cd,S,rd,model1)</f>
        <v>4.11269201824972</v>
      </c>
      <c r="J37" s="23">
        <f>[1]!transient_pd_radial(H37,cd,S,rd,model2)</f>
        <v>4.1100648080027895</v>
      </c>
      <c r="K37" s="24">
        <f>[1]!transient_pwf_radial_atma(G37,q,Pi,S,Cs,r_,rw,k,h,por,mu,B,ct,model1)</f>
        <v>231.82848158656543</v>
      </c>
      <c r="L37" s="24">
        <f>[1]!transient_pwf_radial_atma(G37,q,Pi,S,Cs,r_,rw,k,h,por,mu,B,ct,model1)</f>
        <v>231.82848158656543</v>
      </c>
      <c r="M37" s="23">
        <f t="shared" si="0"/>
        <v>18.171518413434569</v>
      </c>
      <c r="N37" s="23">
        <f t="shared" si="1"/>
        <v>18.171518413434569</v>
      </c>
      <c r="O37" s="11"/>
      <c r="P37" s="11"/>
      <c r="Q37" s="11"/>
    </row>
    <row r="38" spans="6:17" x14ac:dyDescent="0.3">
      <c r="F38" s="19">
        <f t="shared" si="2"/>
        <v>4987.8850951194763</v>
      </c>
      <c r="G38" s="21">
        <f t="shared" si="3"/>
        <v>1.3855236375331879</v>
      </c>
      <c r="H38" s="22">
        <f>[1]!transient_td_from_t(G38,rw,k,por,mu,ct)</f>
        <v>2493.9425475597377</v>
      </c>
      <c r="I38" s="23">
        <f>[1]!transient_pd_radial(H38,cd,S,rd,model1)</f>
        <v>4.3153995131521841</v>
      </c>
      <c r="J38" s="23">
        <f>[1]!transient_pd_radial(H38,cd,S,rd,model2)</f>
        <v>4.3135605312563712</v>
      </c>
      <c r="K38" s="24">
        <f>[1]!transient_pwf_radial_atma(G38,q,Pi,S,Cs,r_,rw,k,h,por,mu,B,ct,model1)</f>
        <v>230.93283879108839</v>
      </c>
      <c r="L38" s="24">
        <f>[1]!transient_pwf_radial_atma(G38,q,Pi,S,Cs,r_,rw,k,h,por,mu,B,ct,model1)</f>
        <v>230.93283879108839</v>
      </c>
      <c r="M38" s="23">
        <f t="shared" si="0"/>
        <v>19.067161208911614</v>
      </c>
      <c r="N38" s="23">
        <f t="shared" si="1"/>
        <v>19.067161208911614</v>
      </c>
      <c r="O38" s="11"/>
      <c r="P38" s="11"/>
      <c r="Q38" s="11"/>
    </row>
    <row r="39" spans="6:17" x14ac:dyDescent="0.3">
      <c r="F39" s="19">
        <f t="shared" si="2"/>
        <v>7481.8276426792145</v>
      </c>
      <c r="G39" s="21">
        <f t="shared" si="3"/>
        <v>2.0782854562997817</v>
      </c>
      <c r="H39" s="22">
        <f>[1]!transient_td_from_t(G39,rw,k,por,mu,ct)</f>
        <v>3740.9138213396063</v>
      </c>
      <c r="I39" s="23">
        <f>[1]!transient_pd_radial(H39,cd,S,rd,model1)</f>
        <v>4.5181153607563003</v>
      </c>
      <c r="J39" s="23">
        <f>[1]!transient_pd_radial(H39,cd,S,rd,model2)</f>
        <v>4.5168309034197591</v>
      </c>
      <c r="K39" s="24">
        <f>[1]!transient_pwf_radial_atma(G39,q,Pi,S,Cs,r_,rw,k,h,por,mu,B,ct,model1)</f>
        <v>230.03715909003435</v>
      </c>
      <c r="L39" s="24">
        <f>[1]!transient_pwf_radial_atma(G39,q,Pi,S,Cs,r_,rw,k,h,por,mu,B,ct,model1)</f>
        <v>230.03715909003435</v>
      </c>
      <c r="M39" s="23">
        <f t="shared" si="0"/>
        <v>19.962840909965649</v>
      </c>
      <c r="N39" s="23">
        <f t="shared" si="1"/>
        <v>19.962840909965649</v>
      </c>
      <c r="O39" s="11"/>
      <c r="P39" s="11"/>
      <c r="Q39" s="11"/>
    </row>
    <row r="40" spans="6:17" x14ac:dyDescent="0.3">
      <c r="F40" s="19">
        <f t="shared" si="2"/>
        <v>11222.741464018822</v>
      </c>
      <c r="G40" s="21">
        <f t="shared" si="3"/>
        <v>3.1174281844496727</v>
      </c>
      <c r="H40" s="22">
        <f>[1]!transient_td_from_t(G40,rw,k,por,mu,ct)</f>
        <v>5611.3707320094099</v>
      </c>
      <c r="I40" s="23">
        <f>[1]!transient_pd_radial(H40,cd,S,rd,model1)</f>
        <v>4.7208367770220079</v>
      </c>
      <c r="J40" s="23">
        <f>[1]!transient_pd_radial(H40,cd,S,rd,model2)</f>
        <v>4.7199414306815015</v>
      </c>
      <c r="K40" s="24">
        <f>[1]!transient_pwf_radial_atma(G40,q,Pi,S,Cs,r_,rw,k,h,por,mu,B,ct,model1)</f>
        <v>229.14145478440597</v>
      </c>
      <c r="L40" s="24">
        <f>[1]!transient_pwf_radial_atma(G40,q,Pi,S,Cs,r_,rw,k,h,por,mu,B,ct,model1)</f>
        <v>229.14145478440597</v>
      </c>
      <c r="M40" s="23">
        <f t="shared" si="0"/>
        <v>20.858545215594035</v>
      </c>
      <c r="N40" s="23">
        <f t="shared" si="1"/>
        <v>20.858545215594035</v>
      </c>
      <c r="O40" s="11"/>
      <c r="P40" s="11"/>
      <c r="Q40" s="11"/>
    </row>
    <row r="41" spans="6:17" x14ac:dyDescent="0.3">
      <c r="F41" s="19">
        <f t="shared" si="2"/>
        <v>16834.112196028233</v>
      </c>
      <c r="G41" s="21">
        <f t="shared" si="3"/>
        <v>4.6761422766745095</v>
      </c>
      <c r="H41" s="22">
        <f>[1]!transient_td_from_t(G41,rw,k,por,mu,ct)</f>
        <v>8417.0560980141163</v>
      </c>
      <c r="I41" s="23">
        <f>[1]!transient_pd_radial(H41,cd,S,rd,model1)</f>
        <v>4.923561905814922</v>
      </c>
      <c r="J41" s="23">
        <f>[1]!transient_pd_radial(H41,cd,S,rd,model2)</f>
        <v>4.9229389591346262</v>
      </c>
      <c r="K41" s="24">
        <f>[1]!transient_pwf_radial_atma(G41,q,Pi,S,Cs,r_,rw,k,h,por,mu,B,ct,model1)</f>
        <v>228.24573407534734</v>
      </c>
      <c r="L41" s="24">
        <f>[1]!transient_pwf_radial_atma(G41,q,Pi,S,Cs,r_,rw,k,h,por,mu,B,ct,model1)</f>
        <v>228.24573407534734</v>
      </c>
      <c r="M41" s="23">
        <f t="shared" si="0"/>
        <v>21.754265924652657</v>
      </c>
      <c r="N41" s="23">
        <f t="shared" si="1"/>
        <v>21.754265924652657</v>
      </c>
      <c r="O41" s="11"/>
      <c r="P41" s="11"/>
      <c r="Q41" s="11"/>
    </row>
    <row r="42" spans="6:17" x14ac:dyDescent="0.3">
      <c r="F42" s="19">
        <f t="shared" si="2"/>
        <v>25251.168294042349</v>
      </c>
      <c r="G42" s="21">
        <f t="shared" si="3"/>
        <v>7.0142134150117634</v>
      </c>
      <c r="H42" s="22">
        <f>[1]!transient_td_from_t(G42,rw,k,por,mu,ct)</f>
        <v>12625.584147021173</v>
      </c>
      <c r="I42" s="23">
        <f>[1]!transient_pd_radial(H42,cd,S,rd,model1)</f>
        <v>5.1262895096642609</v>
      </c>
      <c r="J42" s="23">
        <f>[1]!transient_pd_radial(H42,cd,S,rd,model2)</f>
        <v>5.1258568448683945</v>
      </c>
      <c r="K42" s="24">
        <f>[1]!transient_pwf_radial_atma(G42,q,Pi,S,Cs,r_,rw,k,h,por,mu,B,ct,model1)</f>
        <v>227.35000243049944</v>
      </c>
      <c r="L42" s="24">
        <f>[1]!transient_pwf_radial_atma(G42,q,Pi,S,Cs,r_,rw,k,h,por,mu,B,ct,model1)</f>
        <v>227.35000243049944</v>
      </c>
      <c r="M42" s="23">
        <f t="shared" si="0"/>
        <v>22.649997569500556</v>
      </c>
      <c r="N42" s="23">
        <f t="shared" si="1"/>
        <v>22.649997569500556</v>
      </c>
      <c r="O42" s="11"/>
      <c r="P42" s="11"/>
      <c r="Q42" s="11"/>
    </row>
    <row r="43" spans="6:17" x14ac:dyDescent="0.3">
      <c r="F43" s="19">
        <f t="shared" si="2"/>
        <v>37876.752441063523</v>
      </c>
      <c r="G43" s="21">
        <f t="shared" si="3"/>
        <v>10.521320122517645</v>
      </c>
      <c r="H43" s="22">
        <f>[1]!transient_td_from_t(G43,rw,k,por,mu,ct)</f>
        <v>18938.376220531758</v>
      </c>
      <c r="I43" s="23">
        <f>[1]!transient_pd_radial(H43,cd,S,rd,model1)</f>
        <v>5.3290187635682349</v>
      </c>
      <c r="J43" s="23">
        <f>[1]!transient_pd_radial(H43,cd,S,rd,model2)</f>
        <v>5.3287187546957284</v>
      </c>
      <c r="K43" s="24">
        <f>[1]!transient_pwf_radial_atma(G43,q,Pi,S,Cs,r_,rw,k,h,por,mu,B,ct,model1)</f>
        <v>226.4542634950501</v>
      </c>
      <c r="L43" s="24">
        <f>[1]!transient_pwf_radial_atma(G43,q,Pi,S,Cs,r_,rw,k,h,por,mu,B,ct,model1)</f>
        <v>226.4542634950501</v>
      </c>
      <c r="M43" s="23">
        <f t="shared" si="0"/>
        <v>23.5457365049499</v>
      </c>
      <c r="N43" s="23">
        <f t="shared" si="1"/>
        <v>23.5457365049499</v>
      </c>
      <c r="O43" s="11"/>
      <c r="P43" s="11"/>
      <c r="Q43" s="11"/>
    </row>
    <row r="44" spans="6:17" x14ac:dyDescent="0.3">
      <c r="F44" s="19">
        <f t="shared" si="2"/>
        <v>56815.128661595285</v>
      </c>
      <c r="G44" s="21">
        <f t="shared" si="3"/>
        <v>15.781980183776469</v>
      </c>
      <c r="H44" s="22">
        <f>[1]!transient_td_from_t(G44,rw,k,por,mu,ct)</f>
        <v>28407.564330797639</v>
      </c>
      <c r="I44" s="23">
        <f>[1]!transient_pd_radial(H44,cd,S,rd,model1)</f>
        <v>5.5317491175161928</v>
      </c>
      <c r="J44" s="23">
        <f>[1]!transient_pd_radial(H44,cd,S,rd,model2)</f>
        <v>5.531541416363325</v>
      </c>
      <c r="K44" s="24">
        <f>[1]!transient_pwf_radial_atma(G44,q,Pi,S,Cs,r_,rw,k,h,por,mu,B,ct,model1)</f>
        <v>225.55851969916645</v>
      </c>
      <c r="L44" s="24">
        <f>[1]!transient_pwf_radial_atma(G44,q,Pi,S,Cs,r_,rw,k,h,por,mu,B,ct,model1)</f>
        <v>225.55851969916645</v>
      </c>
      <c r="M44" s="23">
        <f t="shared" si="0"/>
        <v>24.441480300833547</v>
      </c>
      <c r="N44" s="23">
        <f t="shared" si="1"/>
        <v>24.441480300833547</v>
      </c>
      <c r="O44" s="11"/>
      <c r="P44" s="11"/>
      <c r="Q44" s="11"/>
    </row>
    <row r="45" spans="6:17" x14ac:dyDescent="0.3">
      <c r="F45" s="19">
        <f t="shared" si="2"/>
        <v>85222.692992392927</v>
      </c>
      <c r="G45" s="21">
        <f t="shared" si="3"/>
        <v>23.672970275664703</v>
      </c>
      <c r="H45" s="22">
        <f>[1]!transient_td_from_t(G45,rw,k,por,mu,ct)</f>
        <v>42611.346496196456</v>
      </c>
      <c r="I45" s="23">
        <f>[1]!transient_pd_radial(H45,cd,S,rd,model1)</f>
        <v>5.7344802048301702</v>
      </c>
      <c r="J45" s="23">
        <f>[1]!transient_pd_radial(H45,cd,S,rd,model2)</f>
        <v>5.7343366233690176</v>
      </c>
      <c r="K45" s="24">
        <f>[1]!transient_pwf_radial_atma(G45,q,Pi,S,Cs,r_,rw,k,h,por,mu,B,ct,model1)</f>
        <v>224.66277266297837</v>
      </c>
      <c r="L45" s="24">
        <f>[1]!transient_pwf_radial_atma(G45,q,Pi,S,Cs,r_,rw,k,h,por,mu,B,ct,model1)</f>
        <v>224.66277266297837</v>
      </c>
      <c r="M45" s="23">
        <f t="shared" si="0"/>
        <v>25.337227337021631</v>
      </c>
      <c r="N45" s="23">
        <f t="shared" si="1"/>
        <v>25.337227337021631</v>
      </c>
      <c r="O45" s="11"/>
      <c r="P45" s="11"/>
      <c r="Q45" s="11"/>
    </row>
    <row r="46" spans="6:17" x14ac:dyDescent="0.3">
      <c r="F46" s="19">
        <f t="shared" si="2"/>
        <v>127834.03948858939</v>
      </c>
      <c r="G46" s="21">
        <f t="shared" si="3"/>
        <v>35.509455413497051</v>
      </c>
      <c r="H46" s="22">
        <f>[1]!transient_td_from_t(G46,rw,k,por,mu,ct)</f>
        <v>63917.019744294681</v>
      </c>
      <c r="I46" s="23">
        <f>[1]!transient_pd_radial(H46,cd,S,rd,model1)</f>
        <v>5.9372117810563214</v>
      </c>
      <c r="J46" s="23">
        <f>[1]!transient_pd_radial(H46,cd,S,rd,model2)</f>
        <v>5.9371126772311982</v>
      </c>
      <c r="K46" s="24">
        <f>[1]!transient_pwf_radial_atma(G46,q,Pi,S,Cs,r_,rw,k,h,por,mu,B,ct,model1)</f>
        <v>223.76702346658075</v>
      </c>
      <c r="L46" s="24">
        <f>[1]!transient_pwf_radial_atma(G46,q,Pi,S,Cs,r_,rw,k,h,por,mu,B,ct,model1)</f>
        <v>223.76702346658075</v>
      </c>
      <c r="M46" s="23">
        <f t="shared" si="0"/>
        <v>26.232976533419247</v>
      </c>
      <c r="N46" s="23">
        <f t="shared" si="1"/>
        <v>26.232976533419247</v>
      </c>
      <c r="O46" s="11"/>
      <c r="P46" s="11"/>
      <c r="Q46" s="11"/>
    </row>
    <row r="47" spans="6:17" x14ac:dyDescent="0.3">
      <c r="F47" s="19">
        <f t="shared" si="2"/>
        <v>191751.05923288409</v>
      </c>
      <c r="G47" s="21">
        <f t="shared" si="3"/>
        <v>53.264183120245576</v>
      </c>
      <c r="H47" s="22">
        <f>[1]!transient_td_from_t(G47,rw,k,por,mu,ct)</f>
        <v>95875.529616442029</v>
      </c>
      <c r="I47" s="23">
        <f>[1]!transient_pd_radial(H47,cd,S,rd,model1)</f>
        <v>6.1399436832245842</v>
      </c>
      <c r="J47" s="23">
        <f>[1]!transient_pd_radial(H47,cd,S,rd,model2)</f>
        <v>6.139875377266435</v>
      </c>
      <c r="K47" s="24">
        <f>[1]!transient_pwf_radial_atma(G47,q,Pi,S,Cs,r_,rw,k,h,por,mu,B,ct,model1)</f>
        <v>222.87127283004051</v>
      </c>
      <c r="L47" s="24">
        <f>[1]!transient_pwf_radial_atma(G47,q,Pi,S,Cs,r_,rw,k,h,por,mu,B,ct,model1)</f>
        <v>222.87127283004051</v>
      </c>
      <c r="M47" s="23">
        <f t="shared" si="0"/>
        <v>27.12872716995949</v>
      </c>
      <c r="N47" s="23">
        <f t="shared" si="1"/>
        <v>27.12872716995949</v>
      </c>
      <c r="O47" s="10"/>
    </row>
    <row r="48" spans="6:17" x14ac:dyDescent="0.3">
      <c r="F48" s="19">
        <f t="shared" si="2"/>
        <v>287626.58884932613</v>
      </c>
      <c r="G48" s="21">
        <f t="shared" si="3"/>
        <v>79.896274680368364</v>
      </c>
      <c r="H48" s="22">
        <f>[1]!transient_td_from_t(G48,rw,k,por,mu,ct)</f>
        <v>143813.29442466304</v>
      </c>
      <c r="I48" s="23">
        <f>[1]!transient_pd_radial(H48,cd,S,rd,model1)</f>
        <v>6.342675802687884</v>
      </c>
      <c r="J48" s="23">
        <f>[1]!transient_pd_radial(H48,cd,S,rd,model2)</f>
        <v>6.3426287926267833</v>
      </c>
      <c r="K48" s="24">
        <f>[1]!transient_pwf_radial_atma(G48,q,Pi,S,Cs,r_,rw,k,h,por,mu,B,ct,model1)</f>
        <v>221.97552123340387</v>
      </c>
      <c r="L48" s="24">
        <f>[1]!transient_pwf_radial_atma(G48,q,Pi,S,Cs,r_,rw,k,h,por,mu,B,ct,model1)</f>
        <v>221.97552123340387</v>
      </c>
      <c r="M48" s="23">
        <f t="shared" si="0"/>
        <v>28.024478766596133</v>
      </c>
      <c r="N48" s="23">
        <f t="shared" si="1"/>
        <v>28.024478766596133</v>
      </c>
      <c r="O48" s="10"/>
    </row>
    <row r="49" spans="6:15" x14ac:dyDescent="0.3">
      <c r="F49" s="19">
        <f t="shared" si="2"/>
        <v>431439.8832739892</v>
      </c>
      <c r="G49" s="21">
        <f t="shared" si="3"/>
        <v>119.84441202055254</v>
      </c>
      <c r="H49" s="22">
        <f>[1]!transient_td_from_t(G49,rw,k,por,mu,ct)</f>
        <v>215719.94163699454</v>
      </c>
      <c r="I49" s="23">
        <f>[1]!transient_pd_radial(H49,cd,S,rd,model1)</f>
        <v>6.5454080670146739</v>
      </c>
      <c r="J49" s="23">
        <f>[1]!transient_pd_radial(H49,cd,S,rd,model2)</f>
        <v>6.5453757693176158</v>
      </c>
      <c r="K49" s="24">
        <f>[1]!transient_pwf_radial_atma(G49,q,Pi,S,Cs,r_,rw,k,h,por,mu,B,ct,model1)</f>
        <v>221.07976899670237</v>
      </c>
      <c r="L49" s="24">
        <f>[1]!transient_pwf_radial_atma(G49,q,Pi,S,Cs,r_,rw,k,h,por,mu,B,ct,model1)</f>
        <v>221.07976899670237</v>
      </c>
      <c r="M49" s="23">
        <f t="shared" si="0"/>
        <v>28.92023100329763</v>
      </c>
      <c r="N49" s="23">
        <f t="shared" si="1"/>
        <v>28.92023100329763</v>
      </c>
      <c r="O49" s="10"/>
    </row>
    <row r="50" spans="6:15" x14ac:dyDescent="0.3">
      <c r="F50" s="19">
        <f t="shared" si="2"/>
        <v>647159.82491098379</v>
      </c>
      <c r="G50" s="21">
        <f t="shared" si="3"/>
        <v>179.76661803082882</v>
      </c>
      <c r="H50" s="22">
        <f>[1]!transient_td_from_t(G50,rw,k,por,mu,ct)</f>
        <v>323579.91245549184</v>
      </c>
      <c r="I50" s="23">
        <f>[1]!transient_pd_radial(H50,cd,S,rd,model1)</f>
        <v>6.7481404279171802</v>
      </c>
      <c r="J50" s="23">
        <f>[1]!transient_pd_radial(H50,cd,S,rd,model2)</f>
        <v>6.7481182793853804</v>
      </c>
      <c r="K50" s="24">
        <f>[1]!transient_pwf_radial_atma(G50,q,Pi,S,Cs,r_,rw,k,h,por,mu,B,ct,model1)</f>
        <v>220.18401633329074</v>
      </c>
      <c r="L50" s="24">
        <f>[1]!transient_pwf_radial_atma(G50,q,Pi,S,Cs,r_,rw,k,h,por,mu,B,ct,model1)</f>
        <v>220.18401633329074</v>
      </c>
      <c r="M50" s="23">
        <f t="shared" si="0"/>
        <v>29.815983666709258</v>
      </c>
      <c r="N50" s="23">
        <f t="shared" si="1"/>
        <v>29.815983666709258</v>
      </c>
      <c r="O50" s="9"/>
    </row>
  </sheetData>
  <phoneticPr fontId="3" type="noConversion"/>
  <pageMargins left="0.75" right="0.75" top="1" bottom="1" header="0.5" footer="0.5"/>
  <pageSetup paperSize="9" scale="6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DSMT4" shapeId="1030" r:id="rId4">
          <objectPr defaultSize="0" autoPict="0" r:id="rId5">
            <anchor moveWithCells="1">
              <from>
                <xdr:col>6</xdr:col>
                <xdr:colOff>228600</xdr:colOff>
                <xdr:row>3</xdr:row>
                <xdr:rowOff>0</xdr:rowOff>
              </from>
              <to>
                <xdr:col>8</xdr:col>
                <xdr:colOff>745671</xdr:colOff>
                <xdr:row>7</xdr:row>
                <xdr:rowOff>48986</xdr:rowOff>
              </to>
            </anchor>
          </objectPr>
        </oleObject>
      </mc:Choice>
      <mc:Fallback>
        <oleObject progId="Equation.DSMT4" shapeId="1030" r:id="rId4"/>
      </mc:Fallback>
    </mc:AlternateContent>
    <mc:AlternateContent xmlns:mc="http://schemas.openxmlformats.org/markup-compatibility/2006">
      <mc:Choice Requires="x14">
        <oleObject progId="Equation.DSMT4" shapeId="1031" r:id="rId6">
          <objectPr defaultSize="0" autoPict="0" r:id="rId7">
            <anchor moveWithCells="1">
              <from>
                <xdr:col>9</xdr:col>
                <xdr:colOff>65314</xdr:colOff>
                <xdr:row>3</xdr:row>
                <xdr:rowOff>10886</xdr:rowOff>
              </from>
              <to>
                <xdr:col>11</xdr:col>
                <xdr:colOff>353786</xdr:colOff>
                <xdr:row>7</xdr:row>
                <xdr:rowOff>59871</xdr:rowOff>
              </to>
            </anchor>
          </objectPr>
        </oleObject>
      </mc:Choice>
      <mc:Fallback>
        <oleObject progId="Equation.DSMT4" shapeId="1031" r:id="rId6"/>
      </mc:Fallback>
    </mc:AlternateContent>
    <mc:AlternateContent xmlns:mc="http://schemas.openxmlformats.org/markup-compatibility/2006">
      <mc:Choice Requires="x14">
        <oleObject progId="Equation.DSMT4" shapeId="1032" r:id="rId8">
          <objectPr defaultSize="0" autoPict="0" r:id="rId9">
            <anchor moveWithCells="1">
              <from>
                <xdr:col>11</xdr:col>
                <xdr:colOff>435429</xdr:colOff>
                <xdr:row>3</xdr:row>
                <xdr:rowOff>0</xdr:rowOff>
              </from>
              <to>
                <xdr:col>14</xdr:col>
                <xdr:colOff>315686</xdr:colOff>
                <xdr:row>7</xdr:row>
                <xdr:rowOff>76200</xdr:rowOff>
              </to>
            </anchor>
          </objectPr>
        </oleObject>
      </mc:Choice>
      <mc:Fallback>
        <oleObject progId="Equation.DSMT4" shapeId="1032" r:id="rId8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10" name="Drop Down 9">
              <controlPr defaultSize="0" autoLine="0" autoPict="0">
                <anchor moveWithCells="1">
                  <from>
                    <xdr:col>6</xdr:col>
                    <xdr:colOff>250371</xdr:colOff>
                    <xdr:row>12</xdr:row>
                    <xdr:rowOff>136071</xdr:rowOff>
                  </from>
                  <to>
                    <xdr:col>8</xdr:col>
                    <xdr:colOff>762000</xdr:colOff>
                    <xdr:row>14</xdr:row>
                    <xdr:rowOff>10886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1" name="Drop Down 11">
              <controlPr defaultSize="0" autoLine="0" autoPict="0">
                <anchor moveWithCells="1">
                  <from>
                    <xdr:col>9</xdr:col>
                    <xdr:colOff>10886</xdr:colOff>
                    <xdr:row>12</xdr:row>
                    <xdr:rowOff>136071</xdr:rowOff>
                  </from>
                  <to>
                    <xdr:col>11</xdr:col>
                    <xdr:colOff>582386</xdr:colOff>
                    <xdr:row>14</xdr:row>
                    <xdr:rowOff>10886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18</vt:i4>
      </vt:variant>
    </vt:vector>
  </HeadingPairs>
  <TitlesOfParts>
    <vt:vector size="19" baseType="lpstr">
      <vt:lpstr>Упражнение 2</vt:lpstr>
      <vt:lpstr>B</vt:lpstr>
      <vt:lpstr>cd</vt:lpstr>
      <vt:lpstr>Cs</vt:lpstr>
      <vt:lpstr>ct</vt:lpstr>
      <vt:lpstr>h</vt:lpstr>
      <vt:lpstr>k</vt:lpstr>
      <vt:lpstr>model</vt:lpstr>
      <vt:lpstr>model1</vt:lpstr>
      <vt:lpstr>model2</vt:lpstr>
      <vt:lpstr>mu</vt:lpstr>
      <vt:lpstr>Pi</vt:lpstr>
      <vt:lpstr>por</vt:lpstr>
      <vt:lpstr>q</vt:lpstr>
      <vt:lpstr>r_</vt:lpstr>
      <vt:lpstr>rd</vt:lpstr>
      <vt:lpstr>rw</vt:lpstr>
      <vt:lpstr>S</vt:lpstr>
      <vt:lpstr>scale</vt:lpstr>
    </vt:vector>
  </TitlesOfParts>
  <Company>kntc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rnt</dc:creator>
  <cp:lastModifiedBy>Ринат Хабибуллин</cp:lastModifiedBy>
  <cp:lastPrinted>2005-08-21T19:27:26Z</cp:lastPrinted>
  <dcterms:created xsi:type="dcterms:W3CDTF">2005-08-18T07:57:40Z</dcterms:created>
  <dcterms:modified xsi:type="dcterms:W3CDTF">2021-11-18T10:32:02Z</dcterms:modified>
</cp:coreProperties>
</file>