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nifloc\unifloc_vba\sandbox\"/>
    </mc:Choice>
  </mc:AlternateContent>
  <xr:revisionPtr revIDLastSave="0" documentId="13_ncr:1_{E05B3E03-8312-4782-B729-BEC84A9373CE}" xr6:coauthVersionLast="47" xr6:coauthVersionMax="47" xr10:uidLastSave="{00000000-0000-0000-0000-000000000000}"/>
  <bookViews>
    <workbookView xWindow="-120" yWindow="-120" windowWidth="38640" windowHeight="21240" xr2:uid="{39CC6A0A-1757-44D0-8D8A-5548E1B66DC9}"/>
  </bookViews>
  <sheets>
    <sheet name="Лист1" sheetId="1" r:id="rId1"/>
  </sheets>
  <externalReferences>
    <externalReference r:id="rId2"/>
  </externalReferences>
  <definedNames>
    <definedName name="c_nozzle">Лист1!$L$24</definedName>
    <definedName name="d_nozzle">Лист1!$D$23</definedName>
    <definedName name="d_throat">Лист1!$D$24</definedName>
    <definedName name="feed_act">Лист1!$D$20</definedName>
    <definedName name="feed_in">Лист1!$G$20</definedName>
    <definedName name="pact">Лист1!$H$23</definedName>
    <definedName name="pin">Лист1!$H$24</definedName>
    <definedName name="t_c">Лист1!$L$23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3" i="1" l="1"/>
  <c r="Q23" i="1"/>
  <c r="D15" i="1"/>
  <c r="G15" i="1"/>
  <c r="D46" i="1" a="1"/>
  <c r="D41" i="1" a="1"/>
  <c r="D57" i="1" a="1"/>
  <c r="D54" i="1" a="1"/>
  <c r="D34" i="1" a="1"/>
  <c r="D39" i="1" a="1"/>
  <c r="D43" i="1" a="1"/>
  <c r="D64" i="1" a="1"/>
  <c r="D67" i="1" a="1"/>
  <c r="D61" i="1" a="1"/>
  <c r="D65" i="1" a="1"/>
  <c r="D56" i="1" a="1"/>
  <c r="D63" i="1" a="1"/>
  <c r="D30" i="1" a="1"/>
  <c r="D47" i="1" a="1"/>
  <c r="D42" i="1" a="1"/>
  <c r="D29" i="1" a="1"/>
  <c r="D48" i="1" a="1"/>
  <c r="D38" i="1" a="1"/>
  <c r="D55" i="1" a="1"/>
  <c r="D59" i="1" a="1"/>
  <c r="D66" i="1" a="1"/>
  <c r="D33" i="1" a="1"/>
  <c r="D45" i="1" a="1"/>
  <c r="D51" i="1" a="1"/>
  <c r="D28" i="1" a="1"/>
  <c r="D32" i="1" a="1"/>
  <c r="D36" i="1" a="1"/>
  <c r="D52" i="1" a="1"/>
  <c r="D53" i="1" a="1"/>
  <c r="D27" i="1" a="1"/>
  <c r="D40" i="1" a="1"/>
  <c r="D60" i="1" a="1"/>
  <c r="D44" i="1" a="1"/>
  <c r="D20" i="1"/>
  <c r="D62" i="1" a="1"/>
  <c r="D50" i="1" a="1"/>
  <c r="G20" i="1"/>
  <c r="D49" i="1" a="1"/>
  <c r="D31" i="1" a="1"/>
  <c r="D35" i="1" a="1"/>
  <c r="D58" i="1" a="1"/>
  <c r="D37" i="1" a="1"/>
  <c r="D37" i="1" l="1"/>
  <c r="D58" i="1"/>
  <c r="D35" i="1"/>
  <c r="D31" i="1"/>
  <c r="D49" i="1"/>
  <c r="D50" i="1"/>
  <c r="D62" i="1"/>
  <c r="D44" i="1"/>
  <c r="D60" i="1"/>
  <c r="D40" i="1"/>
  <c r="D27" i="1"/>
  <c r="D53" i="1"/>
  <c r="D52" i="1"/>
  <c r="D36" i="1"/>
  <c r="D32" i="1"/>
  <c r="D28" i="1"/>
  <c r="D51" i="1"/>
  <c r="D45" i="1"/>
  <c r="D33" i="1"/>
  <c r="D66" i="1"/>
  <c r="D59" i="1"/>
  <c r="D55" i="1"/>
  <c r="D38" i="1"/>
  <c r="D48" i="1"/>
  <c r="D29" i="1"/>
  <c r="D42" i="1"/>
  <c r="D47" i="1"/>
  <c r="D30" i="1"/>
  <c r="D63" i="1"/>
  <c r="D56" i="1"/>
  <c r="D65" i="1"/>
  <c r="D61" i="1"/>
  <c r="D67" i="1"/>
  <c r="D64" i="1"/>
  <c r="D43" i="1"/>
  <c r="D39" i="1"/>
  <c r="D34" i="1"/>
  <c r="D54" i="1"/>
  <c r="D57" i="1"/>
  <c r="D41" i="1"/>
  <c r="D46" i="1"/>
  <c r="T5" i="1" a="1"/>
  <c r="T9" i="1" a="1"/>
  <c r="T10" i="1" a="1"/>
  <c r="T17" i="1" a="1"/>
  <c r="T8" i="1" a="1"/>
  <c r="T11" i="1" a="1"/>
  <c r="T14" i="1" a="1"/>
  <c r="T21" i="1" a="1"/>
  <c r="T20" i="1" a="1"/>
  <c r="T7" i="1" a="1"/>
  <c r="T15" i="1" a="1"/>
  <c r="T19" i="1" a="1"/>
  <c r="T13" i="1" a="1"/>
  <c r="T16" i="1" a="1"/>
  <c r="T18" i="1" a="1"/>
  <c r="T12" i="1" a="1"/>
  <c r="T6" i="1" a="1"/>
  <c r="G27" i="1" a="1"/>
  <c r="G32" i="1" a="1"/>
  <c r="E33" i="1" a="1"/>
  <c r="G33" i="1" a="1"/>
  <c r="G44" i="1" a="1"/>
  <c r="G66" i="1" a="1"/>
  <c r="G61" i="1" a="1"/>
  <c r="G56" i="1" a="1"/>
  <c r="G60" i="1" a="1"/>
  <c r="G59" i="1" a="1"/>
  <c r="G67" i="1" a="1"/>
  <c r="G40" i="1" a="1"/>
  <c r="G55" i="1" a="1"/>
  <c r="G64" i="1" a="1"/>
  <c r="G34" i="1" a="1"/>
  <c r="G41" i="1" a="1"/>
  <c r="G50" i="1" a="1"/>
  <c r="G38" i="1" a="1"/>
  <c r="G43" i="1" a="1"/>
  <c r="G52" i="1" a="1"/>
  <c r="G53" i="1" a="1"/>
  <c r="G48" i="1" a="1"/>
  <c r="G39" i="1" a="1"/>
  <c r="G29" i="1" a="1"/>
  <c r="G31" i="1" a="1"/>
  <c r="G37" i="1" a="1"/>
  <c r="G28" i="1" a="1"/>
  <c r="G58" i="1" a="1"/>
  <c r="G36" i="1" a="1"/>
  <c r="G42" i="1" a="1"/>
  <c r="G54" i="1" a="1"/>
  <c r="G30" i="1" a="1"/>
  <c r="G45" i="1" a="1"/>
  <c r="G35" i="1" a="1"/>
  <c r="G47" i="1" a="1"/>
  <c r="G57" i="1" a="1"/>
  <c r="G49" i="1" a="1"/>
  <c r="G51" i="1" a="1"/>
  <c r="G63" i="1" a="1"/>
  <c r="G46" i="1" a="1"/>
  <c r="G62" i="1" a="1"/>
  <c r="G65" i="1" a="1"/>
  <c r="E37" i="1" a="1"/>
  <c r="E52" i="1" a="1"/>
  <c r="E29" i="1" a="1"/>
  <c r="E34" i="1" a="1"/>
  <c r="E46" i="1" a="1"/>
  <c r="E53" i="1" a="1"/>
  <c r="E58" i="1" a="1"/>
  <c r="E36" i="1" a="1"/>
  <c r="E42" i="1" a="1"/>
  <c r="E54" i="1" a="1"/>
  <c r="E48" i="1" a="1"/>
  <c r="E35" i="1" a="1"/>
  <c r="E32" i="1" a="1"/>
  <c r="E47" i="1" a="1"/>
  <c r="E57" i="1" a="1"/>
  <c r="E31" i="1" a="1"/>
  <c r="E28" i="1" a="1"/>
  <c r="E30" i="1" a="1"/>
  <c r="E41" i="1" a="1"/>
  <c r="E49" i="1" a="1"/>
  <c r="E51" i="1" a="1"/>
  <c r="E63" i="1" a="1"/>
  <c r="E50" i="1" a="1"/>
  <c r="E45" i="1" a="1"/>
  <c r="E56" i="1" a="1"/>
  <c r="E62" i="1" a="1"/>
  <c r="E65" i="1" a="1"/>
  <c r="E44" i="1" a="1"/>
  <c r="E66" i="1" a="1"/>
  <c r="E61" i="1" a="1"/>
  <c r="E60" i="1" a="1"/>
  <c r="E59" i="1" a="1"/>
  <c r="E67" i="1" a="1"/>
  <c r="E39" i="1" a="1"/>
  <c r="E40" i="1" a="1"/>
  <c r="E55" i="1" a="1"/>
  <c r="E64" i="1" a="1"/>
  <c r="S7" i="1" a="1"/>
  <c r="S15" i="1" a="1"/>
  <c r="S10" i="1" a="1"/>
  <c r="S18" i="1" a="1"/>
  <c r="S16" i="1" a="1"/>
  <c r="S14" i="1" a="1"/>
  <c r="S21" i="1" a="1"/>
  <c r="S12" i="1" a="1"/>
  <c r="S9" i="1" a="1"/>
  <c r="S8" i="1" a="1"/>
  <c r="S19" i="1" a="1"/>
  <c r="S13" i="1" a="1"/>
  <c r="S17" i="1" a="1"/>
  <c r="S11" i="1" a="1"/>
  <c r="S6" i="1" a="1"/>
  <c r="E27" i="1" a="1"/>
  <c r="S20" i="1" a="1"/>
  <c r="S5" i="1" a="1"/>
  <c r="E38" i="1" a="1"/>
  <c r="E43" i="1" a="1"/>
  <c r="T6" i="1" l="1"/>
  <c r="T12" i="1"/>
  <c r="T18" i="1"/>
  <c r="T16" i="1"/>
  <c r="T13" i="1"/>
  <c r="T19" i="1"/>
  <c r="T15" i="1"/>
  <c r="T7" i="1"/>
  <c r="T20" i="1"/>
  <c r="T21" i="1"/>
  <c r="T14" i="1"/>
  <c r="T11" i="1"/>
  <c r="T8" i="1"/>
  <c r="T17" i="1"/>
  <c r="T10" i="1"/>
  <c r="T9" i="1"/>
  <c r="T5" i="1"/>
  <c r="G27" i="1"/>
  <c r="G33" i="1"/>
  <c r="E33" i="1"/>
  <c r="G32" i="1"/>
  <c r="G65" i="1"/>
  <c r="G62" i="1"/>
  <c r="G46" i="1"/>
  <c r="G63" i="1"/>
  <c r="G51" i="1"/>
  <c r="G49" i="1"/>
  <c r="G57" i="1"/>
  <c r="G47" i="1"/>
  <c r="G35" i="1"/>
  <c r="G45" i="1"/>
  <c r="G30" i="1"/>
  <c r="G54" i="1"/>
  <c r="G42" i="1"/>
  <c r="G36" i="1"/>
  <c r="G58" i="1"/>
  <c r="G28" i="1"/>
  <c r="G37" i="1"/>
  <c r="G31" i="1"/>
  <c r="G29" i="1"/>
  <c r="G39" i="1"/>
  <c r="G48" i="1"/>
  <c r="G53" i="1"/>
  <c r="G52" i="1"/>
  <c r="G43" i="1"/>
  <c r="G38" i="1"/>
  <c r="G50" i="1"/>
  <c r="G41" i="1"/>
  <c r="G34" i="1"/>
  <c r="G64" i="1"/>
  <c r="G55" i="1"/>
  <c r="G40" i="1"/>
  <c r="G67" i="1"/>
  <c r="G59" i="1"/>
  <c r="G60" i="1"/>
  <c r="G56" i="1"/>
  <c r="G61" i="1"/>
  <c r="G66" i="1"/>
  <c r="G44" i="1"/>
  <c r="E43" i="1"/>
  <c r="E38" i="1"/>
  <c r="S5" i="1"/>
  <c r="S20" i="1"/>
  <c r="E27" i="1"/>
  <c r="S6" i="1"/>
  <c r="S11" i="1"/>
  <c r="S17" i="1"/>
  <c r="S13" i="1"/>
  <c r="S19" i="1"/>
  <c r="S8" i="1"/>
  <c r="S9" i="1"/>
  <c r="S12" i="1"/>
  <c r="S21" i="1"/>
  <c r="S14" i="1"/>
  <c r="S16" i="1"/>
  <c r="S18" i="1"/>
  <c r="S10" i="1"/>
  <c r="S15" i="1"/>
  <c r="S7" i="1"/>
  <c r="E64" i="1"/>
  <c r="E55" i="1"/>
  <c r="E40" i="1"/>
  <c r="E39" i="1"/>
  <c r="E67" i="1"/>
  <c r="E59" i="1"/>
  <c r="E60" i="1"/>
  <c r="E61" i="1"/>
  <c r="E66" i="1"/>
  <c r="E44" i="1"/>
  <c r="E65" i="1"/>
  <c r="E62" i="1"/>
  <c r="E56" i="1"/>
  <c r="E45" i="1"/>
  <c r="E50" i="1"/>
  <c r="E63" i="1"/>
  <c r="E51" i="1"/>
  <c r="E49" i="1"/>
  <c r="E41" i="1"/>
  <c r="E30" i="1"/>
  <c r="E28" i="1"/>
  <c r="E31" i="1"/>
  <c r="E57" i="1"/>
  <c r="E47" i="1"/>
  <c r="E32" i="1"/>
  <c r="E35" i="1"/>
  <c r="E48" i="1"/>
  <c r="E54" i="1"/>
  <c r="E42" i="1"/>
  <c r="E36" i="1"/>
  <c r="E58" i="1"/>
  <c r="E53" i="1"/>
  <c r="E46" i="1"/>
  <c r="E34" i="1"/>
  <c r="E29" i="1"/>
  <c r="E52" i="1"/>
  <c r="E3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<sst xmlns="http://schemas.openxmlformats.org/spreadsheetml/2006/main" count="51" uniqueCount="35">
  <si>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Проверка характеристики струйного насоса</t>
  </si>
  <si>
    <t>gamma_gas</t>
  </si>
  <si>
    <t>gamma_oil</t>
  </si>
  <si>
    <t>gamma_wat</t>
  </si>
  <si>
    <t>rsb_m3m3</t>
  </si>
  <si>
    <t>pb_atma</t>
  </si>
  <si>
    <t>t_res_C</t>
  </si>
  <si>
    <t>bob_m3m3</t>
  </si>
  <si>
    <t>muob_cP</t>
  </si>
  <si>
    <t>pvt_corr_set</t>
  </si>
  <si>
    <t>PVT</t>
  </si>
  <si>
    <t>q_liq_sm3day</t>
  </si>
  <si>
    <t>fw_perc</t>
  </si>
  <si>
    <t>rp_m3m3</t>
  </si>
  <si>
    <t>q_gas_free_sm3day</t>
  </si>
  <si>
    <t>feed</t>
  </si>
  <si>
    <t>d_nozzle</t>
  </si>
  <si>
    <t>d_throat</t>
  </si>
  <si>
    <t>q_in</t>
  </si>
  <si>
    <t>pact</t>
  </si>
  <si>
    <t>pin</t>
  </si>
  <si>
    <t>feed_in</t>
  </si>
  <si>
    <t>p_out</t>
  </si>
  <si>
    <t>Расчет расхода через сопло</t>
  </si>
  <si>
    <t>p_in</t>
  </si>
  <si>
    <t>t_c</t>
  </si>
  <si>
    <t>c_nozzle</t>
  </si>
  <si>
    <t>feed_out</t>
  </si>
  <si>
    <t>p_act</t>
  </si>
  <si>
    <t>q mix</t>
  </si>
  <si>
    <t>q_wat</t>
  </si>
  <si>
    <t>p_out_mix</t>
  </si>
  <si>
    <t>feed_out_mix</t>
  </si>
  <si>
    <t>Параметры активного потока</t>
  </si>
  <si>
    <t>Параметры перекачиваемого потока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</si>
</sst>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струйного насоса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Лист1!$E$26</c:f>
              <c:strCache>
                <c:ptCount val="1"/>
                <c:pt idx="0">
                  <c:v>p_out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Лист1!$C$27:$C$67</c:f>
              <c:numCache>
                <c:formatCode>General</c:formatCode>
                <c:ptCount val="4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</c:numCache>
            </c:numRef>
          </c:xVal>
          <c:yVal>
            <c:numRef>
              <c:f>Лист1!$E$27:$E$67</c:f>
              <c:numCache>
                <c:formatCode>General</c:formatCode>
                <c:ptCount val="41"/>
                <c:pt idx="0">
                  <c:v>52.975130358010382</c:v>
                </c:pt>
                <c:pt idx="1">
                  <c:v>52.31308965482377</c:v>
                </c:pt>
                <c:pt idx="2">
                  <c:v>51.605835864485812</c:v>
                </c:pt>
                <c:pt idx="3">
                  <c:v>50.887947366850192</c:v>
                </c:pt>
                <c:pt idx="4">
                  <c:v>50.159424161916924</c:v>
                </c:pt>
                <c:pt idx="5">
                  <c:v>49.420266249685994</c:v>
                </c:pt>
                <c:pt idx="6">
                  <c:v>48.670473630157417</c:v>
                </c:pt>
                <c:pt idx="7">
                  <c:v>47.910046303331185</c:v>
                </c:pt>
                <c:pt idx="8">
                  <c:v>47.138984269207299</c:v>
                </c:pt>
                <c:pt idx="9">
                  <c:v>46.357287527785751</c:v>
                </c:pt>
                <c:pt idx="10">
                  <c:v>45.564956079066555</c:v>
                </c:pt>
                <c:pt idx="11">
                  <c:v>44.761989923049697</c:v>
                </c:pt>
                <c:pt idx="12">
                  <c:v>43.948389059735192</c:v>
                </c:pt>
                <c:pt idx="13">
                  <c:v>43.124153489123039</c:v>
                </c:pt>
                <c:pt idx="14">
                  <c:v>42.289283211213224</c:v>
                </c:pt>
                <c:pt idx="15">
                  <c:v>41.443778226005747</c:v>
                </c:pt>
                <c:pt idx="16">
                  <c:v>40.587638533500623</c:v>
                </c:pt>
                <c:pt idx="17">
                  <c:v>39.720864133697837</c:v>
                </c:pt>
                <c:pt idx="18">
                  <c:v>38.843455026597404</c:v>
                </c:pt>
                <c:pt idx="19">
                  <c:v>37.955411212199316</c:v>
                </c:pt>
                <c:pt idx="20">
                  <c:v>37.056732690503573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DC-44F8-9039-78D90EE903A0}"/>
            </c:ext>
          </c:extLst>
        </c:ser>
        <c:ser>
          <c:idx val="1"/>
          <c:order val="1"/>
          <c:tx>
            <c:strRef>
              <c:f>Лист1!$G$26</c:f>
              <c:strCache>
                <c:ptCount val="1"/>
                <c:pt idx="0">
                  <c:v>p_out_mix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Лист1!$C$27:$C$67</c:f>
              <c:numCache>
                <c:formatCode>General</c:formatCode>
                <c:ptCount val="4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</c:numCache>
            </c:numRef>
          </c:xVal>
          <c:yVal>
            <c:numRef>
              <c:f>Лист1!$G$27:$G$67</c:f>
              <c:numCache>
                <c:formatCode>General</c:formatCode>
                <c:ptCount val="41"/>
                <c:pt idx="0">
                  <c:v>52.957662714727441</c:v>
                </c:pt>
                <c:pt idx="1">
                  <c:v>51.957348528664475</c:v>
                </c:pt>
                <c:pt idx="2">
                  <c:v>50.880904642692585</c:v>
                </c:pt>
                <c:pt idx="3">
                  <c:v>49.780377079948408</c:v>
                </c:pt>
                <c:pt idx="4">
                  <c:v>48.655765840431947</c:v>
                </c:pt>
                <c:pt idx="5">
                  <c:v>47.507070924143193</c:v>
                </c:pt>
                <c:pt idx="6">
                  <c:v>46.33429233108216</c:v>
                </c:pt>
                <c:pt idx="7">
                  <c:v>45.137430061248843</c:v>
                </c:pt>
                <c:pt idx="8">
                  <c:v>43.916484114643239</c:v>
                </c:pt>
                <c:pt idx="9">
                  <c:v>42.671454491265344</c:v>
                </c:pt>
                <c:pt idx="10">
                  <c:v>41.402341191115163</c:v>
                </c:pt>
                <c:pt idx="11">
                  <c:v>40.109144214192696</c:v>
                </c:pt>
                <c:pt idx="12">
                  <c:v>38.791863560497944</c:v>
                </c:pt>
                <c:pt idx="13">
                  <c:v>37.450499230030907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4B-42DD-AAE1-1963C580AC87}"/>
            </c:ext>
          </c:extLst>
        </c:ser>
        <c:ser>
          <c:idx val="2"/>
          <c:order val="2"/>
          <c:tx>
            <c:strRef>
              <c:f>Лист1!$Q$22</c:f>
              <c:strCache>
                <c:ptCount val="1"/>
                <c:pt idx="0">
                  <c:v>p_act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Лист1!$P$23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Лист1!$Q$23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64B-42DD-AAE1-1963C580AC87}"/>
            </c:ext>
          </c:extLst>
        </c:ser>
        <c:ser>
          <c:idx val="3"/>
          <c:order val="3"/>
          <c:tx>
            <c:strRef>
              <c:f>Лист1!$S$22</c:f>
              <c:strCache>
                <c:ptCount val="1"/>
                <c:pt idx="0">
                  <c:v>p_in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Лист1!$R$23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Лист1!$S$23</c:f>
              <c:numCache>
                <c:formatCode>General</c:formatCode>
                <c:ptCount val="1"/>
                <c:pt idx="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64B-42DD-AAE1-1963C580A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09248"/>
        <c:axId val="357409664"/>
      </c:scatterChart>
      <c:valAx>
        <c:axId val="357409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</a:t>
                </a:r>
                <a:r>
                  <a:rPr lang="ru-RU" baseline="0"/>
                  <a:t> жидкости, м3/сут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409664"/>
        <c:crosses val="autoZero"/>
        <c:crossBetween val="midCat"/>
      </c:valAx>
      <c:valAx>
        <c:axId val="35740966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409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 сопла струйного насоса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Лист1!$S$4</c:f>
              <c:strCache>
                <c:ptCount val="1"/>
                <c:pt idx="0">
                  <c:v>q mix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Лист1!$S$5:$S$21</c:f>
              <c:numCache>
                <c:formatCode>0.0</c:formatCode>
                <c:ptCount val="17"/>
                <c:pt idx="0">
                  <c:v>36.235146705700139</c:v>
                </c:pt>
                <c:pt idx="1">
                  <c:v>35.495576107117813</c:v>
                </c:pt>
                <c:pt idx="2">
                  <c:v>34.548856799710748</c:v>
                </c:pt>
                <c:pt idx="3">
                  <c:v>32.572974567091244</c:v>
                </c:pt>
                <c:pt idx="4">
                  <c:v>30.46922772453917</c:v>
                </c:pt>
                <c:pt idx="5">
                  <c:v>28.209023451925447</c:v>
                </c:pt>
                <c:pt idx="6">
                  <c:v>25.751197449686359</c:v>
                </c:pt>
                <c:pt idx="7">
                  <c:v>23.032571199807165</c:v>
                </c:pt>
                <c:pt idx="8">
                  <c:v>19.946791773506835</c:v>
                </c:pt>
                <c:pt idx="9">
                  <c:v>16.286487283545622</c:v>
                </c:pt>
                <c:pt idx="10">
                  <c:v>11.516285599903583</c:v>
                </c:pt>
                <c:pt idx="11">
                  <c:v>8.1432436417728109</c:v>
                </c:pt>
                <c:pt idx="12">
                  <c:v>7.2835385361387806</c:v>
                </c:pt>
                <c:pt idx="13">
                  <c:v>6.307729401739107</c:v>
                </c:pt>
                <c:pt idx="14">
                  <c:v>5.1502394899372712</c:v>
                </c:pt>
                <c:pt idx="15">
                  <c:v>3.6417692680693903</c:v>
                </c:pt>
                <c:pt idx="16" formatCode="General">
                  <c:v>0</c:v>
                </c:pt>
              </c:numCache>
            </c:numRef>
          </c:xVal>
          <c:yVal>
            <c:numRef>
              <c:f>Лист1!$R$5:$R$21</c:f>
              <c:numCache>
                <c:formatCode>General</c:formatCode>
                <c:ptCount val="1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95</c:v>
                </c:pt>
                <c:pt idx="12">
                  <c:v>96</c:v>
                </c:pt>
                <c:pt idx="13">
                  <c:v>97</c:v>
                </c:pt>
                <c:pt idx="14">
                  <c:v>98</c:v>
                </c:pt>
                <c:pt idx="15">
                  <c:v>99</c:v>
                </c:pt>
                <c:pt idx="16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86-4969-94E9-6AE0F635E792}"/>
            </c:ext>
          </c:extLst>
        </c:ser>
        <c:ser>
          <c:idx val="1"/>
          <c:order val="1"/>
          <c:tx>
            <c:strRef>
              <c:f>Лист1!$T$4</c:f>
              <c:strCache>
                <c:ptCount val="1"/>
                <c:pt idx="0">
                  <c:v>q_wat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Лист1!$T$5:$T$21</c:f>
              <c:numCache>
                <c:formatCode>0.0</c:formatCode>
                <c:ptCount val="17"/>
                <c:pt idx="0">
                  <c:v>25.174894877708759</c:v>
                </c:pt>
                <c:pt idx="1">
                  <c:v>25.174894877708759</c:v>
                </c:pt>
                <c:pt idx="2">
                  <c:v>25.174894877708759</c:v>
                </c:pt>
                <c:pt idx="3">
                  <c:v>25.174894877708759</c:v>
                </c:pt>
                <c:pt idx="4">
                  <c:v>25.174894877708759</c:v>
                </c:pt>
                <c:pt idx="5">
                  <c:v>24.82338246893579</c:v>
                </c:pt>
                <c:pt idx="6">
                  <c:v>23.504040836404084</c:v>
                </c:pt>
                <c:pt idx="7">
                  <c:v>21.491348454762598</c:v>
                </c:pt>
                <c:pt idx="8">
                  <c:v>18.87269352473384</c:v>
                </c:pt>
                <c:pt idx="9">
                  <c:v>15.549122303255134</c:v>
                </c:pt>
                <c:pt idx="10">
                  <c:v>11.06044191320346</c:v>
                </c:pt>
                <c:pt idx="11">
                  <c:v>7.8379071326408232</c:v>
                </c:pt>
                <c:pt idx="12">
                  <c:v>7.0131217762996938</c:v>
                </c:pt>
                <c:pt idx="13">
                  <c:v>6.0757728734126033</c:v>
                </c:pt>
                <c:pt idx="14">
                  <c:v>4.9625960386065993</c:v>
                </c:pt>
                <c:pt idx="15">
                  <c:v>3.5102714562707242</c:v>
                </c:pt>
                <c:pt idx="16">
                  <c:v>0</c:v>
                </c:pt>
              </c:numCache>
            </c:numRef>
          </c:xVal>
          <c:yVal>
            <c:numRef>
              <c:f>Лист1!$R$5:$R$21</c:f>
              <c:numCache>
                <c:formatCode>General</c:formatCode>
                <c:ptCount val="1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95</c:v>
                </c:pt>
                <c:pt idx="12">
                  <c:v>96</c:v>
                </c:pt>
                <c:pt idx="13">
                  <c:v>97</c:v>
                </c:pt>
                <c:pt idx="14">
                  <c:v>98</c:v>
                </c:pt>
                <c:pt idx="15">
                  <c:v>99</c:v>
                </c:pt>
                <c:pt idx="16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486-4969-94E9-6AE0F635E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193775"/>
        <c:axId val="1903194191"/>
      </c:scatterChart>
      <c:valAx>
        <c:axId val="1903193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 жидкости через сопло,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3194191"/>
        <c:crosses val="autoZero"/>
        <c:crossBetween val="midCat"/>
      </c:valAx>
      <c:valAx>
        <c:axId val="190319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на выходе из сопла,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3193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487679</xdr:colOff>
      <xdr:row>24</xdr:row>
      <xdr:rowOff>190499</xdr:rowOff>
    </xdr:from>
    <xdr:to>
      <xdr:col>29</xdr:col>
      <xdr:colOff>114299</xdr:colOff>
      <xdr:row>48</xdr:row>
      <xdr:rowOff>142874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86E84DB-0ED3-4E9D-9CC9-D92DDE7803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323850</xdr:colOff>
      <xdr:row>2</xdr:row>
      <xdr:rowOff>19050</xdr:rowOff>
    </xdr:from>
    <xdr:to>
      <xdr:col>29</xdr:col>
      <xdr:colOff>123825</xdr:colOff>
      <xdr:row>24</xdr:row>
      <xdr:rowOff>76200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A9F8DBF-0E26-4636-9F8B-2A30EA7632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encode_feed"/>
      <definedName name="encode_PVT"/>
      <definedName name="Jet_p_out_atma"/>
      <definedName name="Jet_q_nozzle_sm3day"/>
      <definedName name="MF_choke_q_sm3day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A231-9388-4A72-8CC8-C9F6403E0CC5}">
  <sheetPr codeName="Лист1"/>
  <dimension ref="C1:T67"/>
  <sheetViews>
    <sheetView tabSelected="1" workbookViewId="0">
      <selection activeCell="P25" sqref="P25"/>
    </sheetView>
  </sheetViews>
  <sheetFormatPr defaultRowHeight="15" x14ac:dyDescent="0.25"/>
  <cols>
    <col min="3" max="3" width="12.28515625" customWidth="1"/>
    <col min="6" max="7" width="11.42578125" customWidth="1"/>
    <col min="19" max="19" width="9.85546875" customWidth="1"/>
  </cols>
  <sheetData>
    <row r="1" spans="3:20" x14ac:dyDescent="0.25">
      <c r="S1">
        <v>0.95</v>
      </c>
    </row>
    <row r="2" spans="3:20" x14ac:dyDescent="0.25">
      <c r="C2" t="s">
        <v>0</v>
      </c>
      <c r="R2" t="s">
        <v>23</v>
      </c>
    </row>
    <row r="4" spans="3:20" x14ac:dyDescent="0.25">
      <c r="R4" s="2" t="s">
        <v>24</v>
      </c>
      <c r="S4" s="2" t="s">
        <v>29</v>
      </c>
      <c r="T4" s="2" t="s">
        <v>30</v>
      </c>
    </row>
    <row r="5" spans="3:20" x14ac:dyDescent="0.25">
      <c r="C5" s="1" t="s">
        <v>33</v>
      </c>
      <c r="D5" s="1"/>
      <c r="E5" s="1"/>
      <c r="F5" s="1" t="s">
        <v>34</v>
      </c>
      <c r="G5" s="1"/>
      <c r="R5" s="2">
        <v>1</v>
      </c>
      <c r="S5" s="3" cm="1">
        <f t="array" ref="S5">[1]!Jet_q_nozzle_sm3day($D$27,d_nozzle,pact,R5,t_c,c_nozzle)</f>
        <v>36.235146705700139</v>
      </c>
      <c r="T5" s="3" cm="1">
        <f t="array" ref="T5">[1]!MF_choke_q_sm3day($D$27,d_nozzle,pact,R5,t_c,,,,$S$1)</f>
        <v>25.174894877708759</v>
      </c>
    </row>
    <row r="6" spans="3:20" x14ac:dyDescent="0.25">
      <c r="C6" t="s">
        <v>1</v>
      </c>
      <c r="D6">
        <v>0.6</v>
      </c>
      <c r="F6" t="s">
        <v>1</v>
      </c>
      <c r="G6">
        <v>0.6</v>
      </c>
      <c r="R6" s="2">
        <v>5</v>
      </c>
      <c r="S6" s="3" cm="1">
        <f t="array" ref="S6">[1]!Jet_q_nozzle_sm3day($D$27,d_nozzle,pact,R6,t_c,c_nozzle)</f>
        <v>35.495576107117813</v>
      </c>
      <c r="T6" s="3" cm="1">
        <f t="array" ref="T6">[1]!MF_choke_q_sm3day($D$27,d_nozzle,pact,R6,t_c,,,,$S$1)</f>
        <v>25.174894877708759</v>
      </c>
    </row>
    <row r="7" spans="3:20" x14ac:dyDescent="0.25">
      <c r="C7" t="s">
        <v>2</v>
      </c>
      <c r="D7">
        <v>0.86</v>
      </c>
      <c r="F7" t="s">
        <v>2</v>
      </c>
      <c r="G7">
        <v>0.86</v>
      </c>
      <c r="R7" s="2">
        <v>10</v>
      </c>
      <c r="S7" s="3" cm="1">
        <f t="array" ref="S7">[1]!Jet_q_nozzle_sm3day($D$27,d_nozzle,pact,R7,t_c,c_nozzle)</f>
        <v>34.548856799710748</v>
      </c>
      <c r="T7" s="3" cm="1">
        <f t="array" ref="T7">[1]!MF_choke_q_sm3day($D$27,d_nozzle,pact,R7,t_c,,,,$S$1)</f>
        <v>25.174894877708759</v>
      </c>
    </row>
    <row r="8" spans="3:20" x14ac:dyDescent="0.25">
      <c r="C8" t="s">
        <v>3</v>
      </c>
      <c r="D8">
        <v>1.1000000000000001</v>
      </c>
      <c r="F8" t="s">
        <v>3</v>
      </c>
      <c r="G8">
        <v>1.1000000000000001</v>
      </c>
      <c r="R8" s="2">
        <v>20</v>
      </c>
      <c r="S8" s="3" cm="1">
        <f t="array" ref="S8">[1]!Jet_q_nozzle_sm3day($D$27,d_nozzle,pact,R8,t_c,c_nozzle)</f>
        <v>32.572974567091244</v>
      </c>
      <c r="T8" s="3" cm="1">
        <f t="array" ref="T8">[1]!MF_choke_q_sm3day($D$27,d_nozzle,pact,R8,t_c,,,,$S$1)</f>
        <v>25.174894877708759</v>
      </c>
    </row>
    <row r="9" spans="3:20" x14ac:dyDescent="0.25">
      <c r="C9" t="s">
        <v>4</v>
      </c>
      <c r="D9">
        <v>120</v>
      </c>
      <c r="F9" t="s">
        <v>4</v>
      </c>
      <c r="G9">
        <v>120</v>
      </c>
      <c r="R9" s="2">
        <v>30</v>
      </c>
      <c r="S9" s="3" cm="1">
        <f t="array" ref="S9">[1]!Jet_q_nozzle_sm3day($D$27,d_nozzle,pact,R9,t_c,c_nozzle)</f>
        <v>30.46922772453917</v>
      </c>
      <c r="T9" s="3" cm="1">
        <f t="array" ref="T9">[1]!MF_choke_q_sm3day($D$27,d_nozzle,pact,R9,t_c,,,,$S$1)</f>
        <v>25.174894877708759</v>
      </c>
    </row>
    <row r="10" spans="3:20" x14ac:dyDescent="0.25">
      <c r="C10" t="s">
        <v>5</v>
      </c>
      <c r="D10">
        <v>130</v>
      </c>
      <c r="F10" t="s">
        <v>5</v>
      </c>
      <c r="G10">
        <v>130</v>
      </c>
      <c r="R10" s="2">
        <v>40</v>
      </c>
      <c r="S10" s="3" cm="1">
        <f t="array" ref="S10">[1]!Jet_q_nozzle_sm3day($D$27,d_nozzle,pact,R10,t_c,c_nozzle)</f>
        <v>28.209023451925447</v>
      </c>
      <c r="T10" s="3" cm="1">
        <f t="array" ref="T10">[1]!MF_choke_q_sm3day($D$27,d_nozzle,pact,R10,t_c,,,,$S$1)</f>
        <v>24.82338246893579</v>
      </c>
    </row>
    <row r="11" spans="3:20" x14ac:dyDescent="0.25">
      <c r="C11" t="s">
        <v>6</v>
      </c>
      <c r="D11">
        <v>80</v>
      </c>
      <c r="F11" t="s">
        <v>6</v>
      </c>
      <c r="G11">
        <v>80</v>
      </c>
      <c r="R11" s="2">
        <v>50</v>
      </c>
      <c r="S11" s="3" cm="1">
        <f t="array" ref="S11">[1]!Jet_q_nozzle_sm3day($D$27,d_nozzle,pact,R11,t_c,c_nozzle)</f>
        <v>25.751197449686359</v>
      </c>
      <c r="T11" s="3" cm="1">
        <f t="array" ref="T11">[1]!MF_choke_q_sm3day($D$27,d_nozzle,pact,R11,t_c,,,,$S$1)</f>
        <v>23.504040836404084</v>
      </c>
    </row>
    <row r="12" spans="3:20" x14ac:dyDescent="0.25">
      <c r="C12" t="s">
        <v>7</v>
      </c>
      <c r="D12">
        <v>1.2</v>
      </c>
      <c r="F12" t="s">
        <v>7</v>
      </c>
      <c r="G12">
        <v>1.2</v>
      </c>
      <c r="R12" s="2">
        <v>60</v>
      </c>
      <c r="S12" s="3" cm="1">
        <f t="array" ref="S12">[1]!Jet_q_nozzle_sm3day($D$27,d_nozzle,pact,R12,t_c,c_nozzle)</f>
        <v>23.032571199807165</v>
      </c>
      <c r="T12" s="3" cm="1">
        <f t="array" ref="T12">[1]!MF_choke_q_sm3day($D$27,d_nozzle,pact,R12,t_c,,,,$S$1)</f>
        <v>21.491348454762598</v>
      </c>
    </row>
    <row r="13" spans="3:20" x14ac:dyDescent="0.25">
      <c r="C13" t="s">
        <v>8</v>
      </c>
      <c r="D13">
        <v>0.6</v>
      </c>
      <c r="F13" t="s">
        <v>8</v>
      </c>
      <c r="G13">
        <v>0.6</v>
      </c>
      <c r="R13" s="2">
        <v>70</v>
      </c>
      <c r="S13" s="3" cm="1">
        <f t="array" ref="S13">[1]!Jet_q_nozzle_sm3day($D$27,d_nozzle,pact,R13,t_c,c_nozzle)</f>
        <v>19.946791773506835</v>
      </c>
      <c r="T13" s="3" cm="1">
        <f t="array" ref="T13">[1]!MF_choke_q_sm3day($D$27,d_nozzle,pact,R13,t_c,,,,$S$1)</f>
        <v>18.87269352473384</v>
      </c>
    </row>
    <row r="14" spans="3:20" x14ac:dyDescent="0.25">
      <c r="C14" t="s">
        <v>9</v>
      </c>
      <c r="D14">
        <v>0</v>
      </c>
      <c r="F14" t="s">
        <v>9</v>
      </c>
      <c r="G14">
        <v>0</v>
      </c>
      <c r="R14" s="2">
        <v>80</v>
      </c>
      <c r="S14" s="3" cm="1">
        <f t="array" ref="S14">[1]!Jet_q_nozzle_sm3day($D$27,d_nozzle,pact,R14,t_c,c_nozzle)</f>
        <v>16.286487283545622</v>
      </c>
      <c r="T14" s="3" cm="1">
        <f t="array" ref="T14">[1]!MF_choke_q_sm3day($D$27,d_nozzle,pact,R14,t_c,,,,$S$1)</f>
        <v>15.549122303255134</v>
      </c>
    </row>
    <row r="15" spans="3:20" x14ac:dyDescent="0.25">
      <c r="C15" t="s">
        <v>10</v>
      </c>
      <c r="D15" t="str">
        <f>[1]!encode_PVT(D6,D7,D8,D9,D10,D11,D12,D13,D14)</f>
        <v>{"gamma_gas":0.6,"gamma_oil":0.86,"gamma_wat":1.1,"rsb_m3m3":120,"pb_atma":130,"t_res_C":80,"bob_m3m3":1.2,"muob_cP":0.6,"PVT_corr_set":0}</v>
      </c>
      <c r="F15" t="s">
        <v>10</v>
      </c>
      <c r="G15" t="str">
        <f>[1]!encode_PVT(G6,G7,G8,G9,G10,G11,G12,G13,G14)</f>
        <v>{"gamma_gas":0.6,"gamma_oil":0.86,"gamma_wat":1.1,"rsb_m3m3":120,"pb_atma":130,"t_res_C":80,"bob_m3m3":1.2,"muob_cP":0.6,"PVT_corr_set":0}</v>
      </c>
      <c r="R15" s="2">
        <v>90</v>
      </c>
      <c r="S15" s="3" cm="1">
        <f t="array" ref="S15">[1]!Jet_q_nozzle_sm3day($D$27,d_nozzle,pact,R15,t_c,c_nozzle)</f>
        <v>11.516285599903583</v>
      </c>
      <c r="T15" s="3" cm="1">
        <f t="array" ref="T15">[1]!MF_choke_q_sm3day($D$27,d_nozzle,pact,R15,t_c,,,,$S$1)</f>
        <v>11.06044191320346</v>
      </c>
    </row>
    <row r="16" spans="3:20" x14ac:dyDescent="0.25">
      <c r="C16" t="s">
        <v>11</v>
      </c>
      <c r="D16">
        <v>30</v>
      </c>
      <c r="F16" t="s">
        <v>11</v>
      </c>
      <c r="G16">
        <v>10</v>
      </c>
      <c r="R16" s="2">
        <v>95</v>
      </c>
      <c r="S16" s="3" cm="1">
        <f t="array" ref="S16">[1]!Jet_q_nozzle_sm3day($D$27,d_nozzle,pact,R16,t_c,c_nozzle)</f>
        <v>8.1432436417728109</v>
      </c>
      <c r="T16" s="3" cm="1">
        <f t="array" ref="T16">[1]!MF_choke_q_sm3day($D$27,d_nozzle,pact,R16,t_c,,,,$S$1)</f>
        <v>7.8379071326408232</v>
      </c>
    </row>
    <row r="17" spans="3:20" x14ac:dyDescent="0.25">
      <c r="C17" t="s">
        <v>12</v>
      </c>
      <c r="D17">
        <v>70</v>
      </c>
      <c r="F17" t="s">
        <v>12</v>
      </c>
      <c r="G17">
        <v>90</v>
      </c>
      <c r="R17" s="2">
        <v>96</v>
      </c>
      <c r="S17" s="3" cm="1">
        <f t="array" ref="S17">[1]!Jet_q_nozzle_sm3day($D$27,d_nozzle,pact,R17,t_c,c_nozzle)</f>
        <v>7.2835385361387806</v>
      </c>
      <c r="T17" s="3" cm="1">
        <f t="array" ref="T17">[1]!MF_choke_q_sm3day($D$27,d_nozzle,pact,R17,t_c,,,,$S$1)</f>
        <v>7.0131217762996938</v>
      </c>
    </row>
    <row r="18" spans="3:20" x14ac:dyDescent="0.25">
      <c r="C18" t="s">
        <v>13</v>
      </c>
      <c r="D18">
        <v>120</v>
      </c>
      <c r="F18" t="s">
        <v>13</v>
      </c>
      <c r="G18">
        <v>120</v>
      </c>
      <c r="R18" s="2">
        <v>97</v>
      </c>
      <c r="S18" s="3" cm="1">
        <f t="array" ref="S18">[1]!Jet_q_nozzle_sm3day($D$27,d_nozzle,pact,R18,t_c,c_nozzle)</f>
        <v>6.307729401739107</v>
      </c>
      <c r="T18" s="3" cm="1">
        <f t="array" ref="T18">[1]!MF_choke_q_sm3day($D$27,d_nozzle,pact,R18,t_c,,,,$S$1)</f>
        <v>6.0757728734126033</v>
      </c>
    </row>
    <row r="19" spans="3:20" x14ac:dyDescent="0.25">
      <c r="C19" t="s">
        <v>14</v>
      </c>
      <c r="D19">
        <v>0</v>
      </c>
      <c r="F19" t="s">
        <v>14</v>
      </c>
      <c r="G19">
        <v>0</v>
      </c>
      <c r="R19" s="2">
        <v>98</v>
      </c>
      <c r="S19" s="3" cm="1">
        <f t="array" ref="S19">[1]!Jet_q_nozzle_sm3day($D$27,d_nozzle,pact,R19,t_c,c_nozzle)</f>
        <v>5.1502394899372712</v>
      </c>
      <c r="T19" s="3" cm="1">
        <f t="array" ref="T19">[1]!MF_choke_q_sm3day($D$27,d_nozzle,pact,R19,t_c,,,,$S$1)</f>
        <v>4.9625960386065993</v>
      </c>
    </row>
    <row r="20" spans="3:20" x14ac:dyDescent="0.25">
      <c r="C20" t="s">
        <v>15</v>
      </c>
      <c r="D20" t="str">
        <f>[1]!encode_feed(D16,D17,D18,D19,D15)</f>
        <v>{"gamma_gas":0.6,"gamma_oil":0.86,"gamma_wat":1.1,"rsb_m3m3":120,"pb_atma":130,"t_res_C":80,"bob_m3m3":1.2,"muob_cP":0.6,"PVT_corr_set":0,"q_liq_sm3day":30,"fw_perc":70,"rp_m3m3":120}</v>
      </c>
      <c r="F20" t="s">
        <v>15</v>
      </c>
      <c r="G20" t="str">
        <f>[1]!encode_feed(G16,G17,G18,G19,G15)</f>
        <v>{"gamma_gas":0.6,"gamma_oil":0.86,"gamma_wat":1.1,"rsb_m3m3":120,"pb_atma":130,"t_res_C":80,"bob_m3m3":1.2,"muob_cP":0.6,"PVT_corr_set":0,"q_liq_sm3day":10,"fw_perc":90,"rp_m3m3":120}</v>
      </c>
      <c r="R20" s="2">
        <v>99</v>
      </c>
      <c r="S20" s="3" cm="1">
        <f t="array" ref="S20">[1]!Jet_q_nozzle_sm3day($D$27,d_nozzle,pact,R20,t_c,c_nozzle)</f>
        <v>3.6417692680693903</v>
      </c>
      <c r="T20" s="3" cm="1">
        <f t="array" ref="T20">[1]!MF_choke_q_sm3day($D$27,d_nozzle,pact,R20,t_c,,,,$S$1)</f>
        <v>3.5102714562707242</v>
      </c>
    </row>
    <row r="21" spans="3:20" x14ac:dyDescent="0.25">
      <c r="R21" s="2">
        <v>100</v>
      </c>
      <c r="S21" s="2" cm="1">
        <f t="array" ref="S21">[1]!Jet_q_nozzle_sm3day($D$27,d_nozzle,pact,R21,t_c,c_nozzle)</f>
        <v>0</v>
      </c>
      <c r="T21" s="3" cm="1">
        <f t="array" ref="T21">[1]!MF_choke_q_sm3day($D$27,d_nozzle,pact,R21,t_c,,,,$S$1)</f>
        <v>0</v>
      </c>
    </row>
    <row r="22" spans="3:20" x14ac:dyDescent="0.25">
      <c r="Q22" t="s">
        <v>28</v>
      </c>
      <c r="S22" t="s">
        <v>24</v>
      </c>
    </row>
    <row r="23" spans="3:20" x14ac:dyDescent="0.25">
      <c r="C23" t="s">
        <v>16</v>
      </c>
      <c r="D23">
        <v>2</v>
      </c>
      <c r="G23" t="s">
        <v>19</v>
      </c>
      <c r="H23">
        <v>100</v>
      </c>
      <c r="K23" t="s">
        <v>25</v>
      </c>
      <c r="L23">
        <v>30</v>
      </c>
      <c r="P23">
        <v>0</v>
      </c>
      <c r="Q23">
        <f>pact</f>
        <v>100</v>
      </c>
      <c r="R23">
        <v>0</v>
      </c>
      <c r="S23">
        <f>pin</f>
        <v>20</v>
      </c>
    </row>
    <row r="24" spans="3:20" x14ac:dyDescent="0.25">
      <c r="C24" t="s">
        <v>17</v>
      </c>
      <c r="D24">
        <v>4</v>
      </c>
      <c r="G24" t="s">
        <v>20</v>
      </c>
      <c r="H24">
        <v>20</v>
      </c>
      <c r="K24" t="s">
        <v>26</v>
      </c>
      <c r="L24">
        <v>0.82699999999999996</v>
      </c>
    </row>
    <row r="26" spans="3:20" x14ac:dyDescent="0.25">
      <c r="C26" t="s">
        <v>18</v>
      </c>
      <c r="D26" t="s">
        <v>21</v>
      </c>
      <c r="E26" t="s">
        <v>22</v>
      </c>
      <c r="F26" t="s">
        <v>27</v>
      </c>
      <c r="G26" t="s">
        <v>31</v>
      </c>
      <c r="H26" t="s">
        <v>32</v>
      </c>
    </row>
    <row r="27" spans="3:20" x14ac:dyDescent="0.25">
      <c r="C27">
        <v>0</v>
      </c>
      <c r="D27" t="str" cm="1">
        <f t="array" ref="D27">[1]!encode_feed(C27,$G$17,$G$18,,$G$15)</f>
        <v>{"gamma_gas":0.6,"gamma_oil":0.86,"gamma_wat":1.1,"rsb_m3m3":120,"pb_atma":130,"t_res_C":80,"bob_m3m3":1.2,"muob_cP":0.6,"PVT_corr_set":0,"q_liq_sm3day":0,"fw_perc":90,"rp_m3m3":120}</v>
      </c>
      <c r="E27" cm="1">
        <f t="array" ref="E27:F27">[1]!Jet_p_out_atma(feed_act,D27,d_nozzle,d_throat,pact,pin)</f>
        <v>52.975130358010382</v>
      </c>
      <c r="F27" t="str">
        <v>{"gamma_gas":0.6,"gamma_oil":0.86,"gamma_wat":1.1,"rsb_m3m3":120,"pb_atma":107.533,"t_res_C":80,"bob_m3m3":1.2,"muob_cP":0.6,"PVT_corr_set":0,"q_liq_sm3day":33.806,"fw_perc":70.059,"rp_m3m3":120}</v>
      </c>
      <c r="G27" cm="1">
        <f t="array" ref="G27:H27">[1]!Jet_p_out_atma(feed_act,D27,d_nozzle,d_throat,pact,pin,,,1)</f>
        <v>52.957662714727441</v>
      </c>
      <c r="H27" t="str">
        <v>{"gamma_gas":0.6,"gamma_oil":0.86,"gamma_wat":1.1,"rsb_m3m3":120,"pb_atma":107.533,"t_res_C":80,"bob_m3m3":1.2,"muob_cP":0.6,"PVT_corr_set":0,"q_liq_sm3day":22.498,"fw_perc":70.089,"rp_m3m3":120}</v>
      </c>
    </row>
    <row r="28" spans="3:20" x14ac:dyDescent="0.25">
      <c r="C28">
        <v>2</v>
      </c>
      <c r="D28" t="str" cm="1">
        <f t="array" ref="D28">[1]!encode_feed(C28,$G$17,$G$18,,$G$15)</f>
        <v>{"gamma_gas":0.6,"gamma_oil":0.86,"gamma_wat":1.1,"rsb_m3m3":120,"pb_atma":130,"t_res_C":80,"bob_m3m3":1.2,"muob_cP":0.6,"PVT_corr_set":0,"q_liq_sm3day":2,"fw_perc":90,"rp_m3m3":120}</v>
      </c>
      <c r="E28" cm="1">
        <f t="array" ref="E28:F28">[1]!Jet_p_out_atma(feed_act,D28,d_nozzle,d_throat,pact,pin)</f>
        <v>52.31308965482377</v>
      </c>
      <c r="F28" t="str">
        <v>{"gamma_gas":0.6,"gamma_oil":0.86,"gamma_wat":1.1,"rsb_m3m3":120,"pb_atma":107.533,"t_res_C":80,"bob_m3m3":1.2,"muob_cP":0.6,"PVT_corr_set":0,"q_liq_sm3day":35.706,"fw_perc":71.12,"rp_m3m3":120}</v>
      </c>
      <c r="G28" cm="1">
        <f t="array" ref="G28:H28">[1]!Jet_p_out_atma(feed_act,D28,d_nozzle,d_throat,pact,pin,,,1)</f>
        <v>51.957348528664475</v>
      </c>
      <c r="H28" t="str">
        <v>{"gamma_gas":0.6,"gamma_oil":0.86,"gamma_wat":1.1,"rsb_m3m3":120,"pb_atma":107.533,"t_res_C":80,"bob_m3m3":1.2,"muob_cP":0.6,"PVT_corr_set":0,"q_liq_sm3day":24.398,"fw_perc":71.639,"rp_m3m3":120}</v>
      </c>
    </row>
    <row r="29" spans="3:20" x14ac:dyDescent="0.25">
      <c r="C29">
        <v>4</v>
      </c>
      <c r="D29" t="str" cm="1">
        <f t="array" ref="D29">[1]!encode_feed(C29,$G$17,$G$18,,$G$15)</f>
        <v>{"gamma_gas":0.6,"gamma_oil":0.86,"gamma_wat":1.1,"rsb_m3m3":120,"pb_atma":130,"t_res_C":80,"bob_m3m3":1.2,"muob_cP":0.6,"PVT_corr_set":0,"q_liq_sm3day":4,"fw_perc":90,"rp_m3m3":120}</v>
      </c>
      <c r="E29" cm="1">
        <f t="array" ref="E29:F29">[1]!Jet_p_out_atma(feed_act,D29,d_nozzle,d_throat,pact,pin)</f>
        <v>51.605835864485812</v>
      </c>
      <c r="F29" t="str">
        <v>{"gamma_gas":0.6,"gamma_oil":0.86,"gamma_wat":1.1,"rsb_m3m3":120,"pb_atma":107.533,"t_res_C":80,"bob_m3m3":1.2,"muob_cP":0.6,"PVT_corr_set":0,"q_liq_sm3day":37.706,"fw_perc":72.122,"rp_m3m3":120}</v>
      </c>
      <c r="G29" cm="1">
        <f t="array" ref="G29:H29">[1]!Jet_p_out_atma(feed_act,D29,d_nozzle,d_throat,pact,pin,,,1)</f>
        <v>50.880904642692585</v>
      </c>
      <c r="H29" t="str">
        <v>{"gamma_gas":0.6,"gamma_oil":0.86,"gamma_wat":1.1,"rsb_m3m3":120,"pb_atma":107.533,"t_res_C":80,"bob_m3m3":1.2,"muob_cP":0.6,"PVT_corr_set":0,"q_liq_sm3day":26.398,"fw_perc":73.031,"rp_m3m3":120}</v>
      </c>
    </row>
    <row r="30" spans="3:20" x14ac:dyDescent="0.25">
      <c r="C30">
        <v>6</v>
      </c>
      <c r="D30" t="str" cm="1">
        <f t="array" ref="D30">[1]!encode_feed(C30,$G$17,$G$18,,$G$15)</f>
        <v>{"gamma_gas":0.6,"gamma_oil":0.86,"gamma_wat":1.1,"rsb_m3m3":120,"pb_atma":130,"t_res_C":80,"bob_m3m3":1.2,"muob_cP":0.6,"PVT_corr_set":0,"q_liq_sm3day":6,"fw_perc":90,"rp_m3m3":120}</v>
      </c>
      <c r="E30" cm="1">
        <f t="array" ref="E30:F30">[1]!Jet_p_out_atma(feed_act,D30,d_nozzle,d_throat,pact,pin)</f>
        <v>50.887947366850192</v>
      </c>
      <c r="F30" t="str">
        <v>{"gamma_gas":0.6,"gamma_oil":0.86,"gamma_wat":1.1,"rsb_m3m3":120,"pb_atma":107.533,"t_res_C":80,"bob_m3m3":1.2,"muob_cP":0.6,"PVT_corr_set":0,"q_liq_sm3day":39.706,"fw_perc":73.022,"rp_m3m3":120}</v>
      </c>
      <c r="G30" cm="1">
        <f t="array" ref="G30:H30">[1]!Jet_p_out_atma(feed_act,D30,d_nozzle,d_throat,pact,pin,,,1)</f>
        <v>49.780377079948408</v>
      </c>
      <c r="H30" t="str">
        <v>{"gamma_gas":0.6,"gamma_oil":0.86,"gamma_wat":1.1,"rsb_m3m3":120,"pb_atma":107.533,"t_res_C":80,"bob_m3m3":1.2,"muob_cP":0.6,"PVT_corr_set":0,"q_liq_sm3day":28.398,"fw_perc":74.226,"rp_m3m3":120}</v>
      </c>
    </row>
    <row r="31" spans="3:20" x14ac:dyDescent="0.25">
      <c r="C31">
        <v>8</v>
      </c>
      <c r="D31" t="str" cm="1">
        <f t="array" ref="D31">[1]!encode_feed(C31,$G$17,$G$18,,$G$15)</f>
        <v>{"gamma_gas":0.6,"gamma_oil":0.86,"gamma_wat":1.1,"rsb_m3m3":120,"pb_atma":130,"t_res_C":80,"bob_m3m3":1.2,"muob_cP":0.6,"PVT_corr_set":0,"q_liq_sm3day":8,"fw_perc":90,"rp_m3m3":120}</v>
      </c>
      <c r="E31" cm="1">
        <f t="array" ref="E31:F31">[1]!Jet_p_out_atma(feed_act,D31,d_nozzle,d_throat,pact,pin)</f>
        <v>50.159424161916924</v>
      </c>
      <c r="F31" t="str">
        <v>{"gamma_gas":0.6,"gamma_oil":0.86,"gamma_wat":1.1,"rsb_m3m3":120,"pb_atma":107.533,"t_res_C":80,"bob_m3m3":1.2,"muob_cP":0.6,"PVT_corr_set":0,"q_liq_sm3day":41.706,"fw_perc":73.836,"rp_m3m3":120}</v>
      </c>
      <c r="G31" cm="1">
        <f t="array" ref="G31:H31">[1]!Jet_p_out_atma(feed_act,D31,d_nozzle,d_throat,pact,pin,,,1)</f>
        <v>48.655765840431947</v>
      </c>
      <c r="H31" t="str">
        <v>{"gamma_gas":0.6,"gamma_oil":0.86,"gamma_wat":1.1,"rsb_m3m3":120,"pb_atma":107.533,"t_res_C":80,"bob_m3m3":1.2,"muob_cP":0.6,"PVT_corr_set":0,"q_liq_sm3day":30.398,"fw_perc":75.264,"rp_m3m3":120}</v>
      </c>
    </row>
    <row r="32" spans="3:20" x14ac:dyDescent="0.25">
      <c r="C32">
        <v>10</v>
      </c>
      <c r="D32" t="str" cm="1">
        <f t="array" ref="D32">[1]!encode_feed(C32,$G$17,$G$18,,$G$15)</f>
        <v>{"gamma_gas":0.6,"gamma_oil":0.86,"gamma_wat":1.1,"rsb_m3m3":120,"pb_atma":130,"t_res_C":80,"bob_m3m3":1.2,"muob_cP":0.6,"PVT_corr_set":0,"q_liq_sm3day":10,"fw_perc":90,"rp_m3m3":120}</v>
      </c>
      <c r="E32" cm="1">
        <f t="array" ref="E32:F32">[1]!Jet_p_out_atma(feed_act,D32,d_nozzle,d_throat,pact,pin)</f>
        <v>49.420266249685994</v>
      </c>
      <c r="F32" t="str">
        <v>{"gamma_gas":0.6,"gamma_oil":0.86,"gamma_wat":1.1,"rsb_m3m3":120,"pb_atma":107.533,"t_res_C":80,"bob_m3m3":1.2,"muob_cP":0.6,"PVT_corr_set":0,"q_liq_sm3day":43.706,"fw_perc":74.576,"rp_m3m3":120}</v>
      </c>
      <c r="G32" cm="1">
        <f t="array" ref="G32:H32">[1]!Jet_p_out_atma(feed_act,D32,d_nozzle,d_throat,pact,pin,,,1)</f>
        <v>47.507070924143193</v>
      </c>
      <c r="H32" t="str">
        <v>{"gamma_gas":0.6,"gamma_oil":0.86,"gamma_wat":1.1,"rsb_m3m3":120,"pb_atma":107.533,"t_res_C":80,"bob_m3m3":1.2,"muob_cP":0.6,"PVT_corr_set":0,"q_liq_sm3day":32.398,"fw_perc":76.173,"rp_m3m3":120}</v>
      </c>
    </row>
    <row r="33" spans="3:8" x14ac:dyDescent="0.25">
      <c r="C33">
        <v>12</v>
      </c>
      <c r="D33" t="str" cm="1">
        <f t="array" ref="D33">[1]!encode_feed(C33,$G$17,$G$18,,$G$15)</f>
        <v>{"gamma_gas":0.6,"gamma_oil":0.86,"gamma_wat":1.1,"rsb_m3m3":120,"pb_atma":130,"t_res_C":80,"bob_m3m3":1.2,"muob_cP":0.6,"PVT_corr_set":0,"q_liq_sm3day":12,"fw_perc":90,"rp_m3m3":120}</v>
      </c>
      <c r="E33" cm="1">
        <f t="array" ref="E33:F33">[1]!Jet_p_out_atma(feed_act,D33,d_nozzle,d_throat,pact,pin)</f>
        <v>48.670473630157417</v>
      </c>
      <c r="F33" t="str">
        <v>{"gamma_gas":0.6,"gamma_oil":0.86,"gamma_wat":1.1,"rsb_m3m3":120,"pb_atma":107.533,"t_res_C":80,"bob_m3m3":1.2,"muob_cP":0.6,"PVT_corr_set":0,"q_liq_sm3day":45.706,"fw_perc":75.251,"rp_m3m3":120}</v>
      </c>
      <c r="G33" cm="1">
        <f t="array" ref="G33:H33">[1]!Jet_p_out_atma(feed_act,D33,d_nozzle,d_throat,pact,pin,,,1)</f>
        <v>46.33429233108216</v>
      </c>
      <c r="H33" t="str">
        <v>{"gamma_gas":0.6,"gamma_oil":0.86,"gamma_wat":1.1,"rsb_m3m3":120,"pb_atma":107.533,"t_res_C":80,"bob_m3m3":1.2,"muob_cP":0.6,"PVT_corr_set":0,"q_liq_sm3day":34.398,"fw_perc":76.977,"rp_m3m3":120}</v>
      </c>
    </row>
    <row r="34" spans="3:8" x14ac:dyDescent="0.25">
      <c r="C34">
        <v>14</v>
      </c>
      <c r="D34" t="str" cm="1">
        <f t="array" ref="D34">[1]!encode_feed(C34,$G$17,$G$18,,$G$15)</f>
        <v>{"gamma_gas":0.6,"gamma_oil":0.86,"gamma_wat":1.1,"rsb_m3m3":120,"pb_atma":130,"t_res_C":80,"bob_m3m3":1.2,"muob_cP":0.6,"PVT_corr_set":0,"q_liq_sm3day":14,"fw_perc":90,"rp_m3m3":120}</v>
      </c>
      <c r="E34" cm="1">
        <f t="array" ref="E34:F34">[1]!Jet_p_out_atma(feed_act,D34,d_nozzle,d_throat,pact,pin)</f>
        <v>47.910046303331185</v>
      </c>
      <c r="F34" t="str">
        <v>{"gamma_gas":0.6,"gamma_oil":0.86,"gamma_wat":1.1,"rsb_m3m3":120,"pb_atma":107.533,"t_res_C":80,"bob_m3m3":1.2,"muob_cP":0.6,"PVT_corr_set":0,"q_liq_sm3day":47.706,"fw_perc":75.869,"rp_m3m3":120}</v>
      </c>
      <c r="G34" cm="1">
        <f t="array" ref="G34:H34">[1]!Jet_p_out_atma(feed_act,D34,d_nozzle,d_throat,pact,pin,,,1)</f>
        <v>45.137430061248843</v>
      </c>
      <c r="H34" t="str">
        <v>{"gamma_gas":0.6,"gamma_oil":0.86,"gamma_wat":1.1,"rsb_m3m3":120,"pb_atma":107.533,"t_res_C":80,"bob_m3m3":1.2,"muob_cP":0.6,"PVT_corr_set":0,"q_liq_sm3day":36.398,"fw_perc":77.693,"rp_m3m3":120}</v>
      </c>
    </row>
    <row r="35" spans="3:8" x14ac:dyDescent="0.25">
      <c r="C35">
        <v>16</v>
      </c>
      <c r="D35" t="str" cm="1">
        <f t="array" ref="D35">[1]!encode_feed(C35,$G$17,$G$18,,$G$15)</f>
        <v>{"gamma_gas":0.6,"gamma_oil":0.86,"gamma_wat":1.1,"rsb_m3m3":120,"pb_atma":130,"t_res_C":80,"bob_m3m3":1.2,"muob_cP":0.6,"PVT_corr_set":0,"q_liq_sm3day":16,"fw_perc":90,"rp_m3m3":120}</v>
      </c>
      <c r="E35" cm="1">
        <f t="array" ref="E35:F35">[1]!Jet_p_out_atma(feed_act,D35,d_nozzle,d_throat,pact,pin)</f>
        <v>47.138984269207299</v>
      </c>
      <c r="F35" t="str">
        <v>{"gamma_gas":0.6,"gamma_oil":0.86,"gamma_wat":1.1,"rsb_m3m3":120,"pb_atma":107.533,"t_res_C":80,"bob_m3m3":1.2,"muob_cP":0.6,"PVT_corr_set":0,"q_liq_sm3day":49.706,"fw_perc":76.438,"rp_m3m3":120}</v>
      </c>
      <c r="G35" cm="1">
        <f t="array" ref="G35:H35">[1]!Jet_p_out_atma(feed_act,D35,d_nozzle,d_throat,pact,pin,,,1)</f>
        <v>43.916484114643239</v>
      </c>
      <c r="H35" t="str">
        <v>{"gamma_gas":0.6,"gamma_oil":0.86,"gamma_wat":1.1,"rsb_m3m3":120,"pb_atma":107.533,"t_res_C":80,"bob_m3m3":1.2,"muob_cP":0.6,"PVT_corr_set":0,"q_liq_sm3day":38.398,"fw_perc":78.334,"rp_m3m3":120}</v>
      </c>
    </row>
    <row r="36" spans="3:8" x14ac:dyDescent="0.25">
      <c r="C36">
        <v>18</v>
      </c>
      <c r="D36" t="str" cm="1">
        <f t="array" ref="D36">[1]!encode_feed(C36,$G$17,$G$18,,$G$15)</f>
        <v>{"gamma_gas":0.6,"gamma_oil":0.86,"gamma_wat":1.1,"rsb_m3m3":120,"pb_atma":130,"t_res_C":80,"bob_m3m3":1.2,"muob_cP":0.6,"PVT_corr_set":0,"q_liq_sm3day":18,"fw_perc":90,"rp_m3m3":120}</v>
      </c>
      <c r="E36" cm="1">
        <f t="array" ref="E36:F36">[1]!Jet_p_out_atma(feed_act,D36,d_nozzle,d_throat,pact,pin)</f>
        <v>46.357287527785751</v>
      </c>
      <c r="F36" t="str">
        <v>{"gamma_gas":0.6,"gamma_oil":0.86,"gamma_wat":1.1,"rsb_m3m3":120,"pb_atma":107.533,"t_res_C":80,"bob_m3m3":1.2,"muob_cP":0.6,"PVT_corr_set":0,"q_liq_sm3day":51.706,"fw_perc":76.962,"rp_m3m3":120}</v>
      </c>
      <c r="G36" cm="1">
        <f t="array" ref="G36:H36">[1]!Jet_p_out_atma(feed_act,D36,d_nozzle,d_throat,pact,pin,,,1)</f>
        <v>42.671454491265344</v>
      </c>
      <c r="H36" t="str">
        <v>{"gamma_gas":0.6,"gamma_oil":0.86,"gamma_wat":1.1,"rsb_m3m3":120,"pb_atma":107.533,"t_res_C":80,"bob_m3m3":1.2,"muob_cP":0.6,"PVT_corr_set":0,"q_liq_sm3day":40.398,"fw_perc":78.911,"rp_m3m3":120}</v>
      </c>
    </row>
    <row r="37" spans="3:8" x14ac:dyDescent="0.25">
      <c r="C37">
        <v>20</v>
      </c>
      <c r="D37" t="str" cm="1">
        <f t="array" ref="D37">[1]!encode_feed(C37,$G$17,$G$18,,$G$15)</f>
        <v>{"gamma_gas":0.6,"gamma_oil":0.86,"gamma_wat":1.1,"rsb_m3m3":120,"pb_atma":130,"t_res_C":80,"bob_m3m3":1.2,"muob_cP":0.6,"PVT_corr_set":0,"q_liq_sm3day":20,"fw_perc":90,"rp_m3m3":120}</v>
      </c>
      <c r="E37" cm="1">
        <f t="array" ref="E37:F37">[1]!Jet_p_out_atma(feed_act,D37,d_nozzle,d_throat,pact,pin)</f>
        <v>45.564956079066555</v>
      </c>
      <c r="F37" t="str">
        <v>{"gamma_gas":0.6,"gamma_oil":0.86,"gamma_wat":1.1,"rsb_m3m3":120,"pb_atma":107.533,"t_res_C":80,"bob_m3m3":1.2,"muob_cP":0.6,"PVT_corr_set":0,"q_liq_sm3day":53.706,"fw_perc":77.448,"rp_m3m3":120}</v>
      </c>
      <c r="G37" cm="1">
        <f t="array" ref="G37:H37">[1]!Jet_p_out_atma(feed_act,D37,d_nozzle,d_throat,pact,pin,,,1)</f>
        <v>41.402341191115163</v>
      </c>
      <c r="H37" t="str">
        <v>{"gamma_gas":0.6,"gamma_oil":0.86,"gamma_wat":1.1,"rsb_m3m3":120,"pb_atma":107.533,"t_res_C":80,"bob_m3m3":1.2,"muob_cP":0.6,"PVT_corr_set":0,"q_liq_sm3day":42.398,"fw_perc":79.434,"rp_m3m3":120}</v>
      </c>
    </row>
    <row r="38" spans="3:8" x14ac:dyDescent="0.25">
      <c r="C38">
        <v>22</v>
      </c>
      <c r="D38" t="str" cm="1">
        <f t="array" ref="D38">[1]!encode_feed(C38,$G$17,$G$18,,$G$15)</f>
        <v>{"gamma_gas":0.6,"gamma_oil":0.86,"gamma_wat":1.1,"rsb_m3m3":120,"pb_atma":130,"t_res_C":80,"bob_m3m3":1.2,"muob_cP":0.6,"PVT_corr_set":0,"q_liq_sm3day":22,"fw_perc":90,"rp_m3m3":120}</v>
      </c>
      <c r="E38" cm="1">
        <f t="array" ref="E38:F38">[1]!Jet_p_out_atma(feed_act,D38,d_nozzle,d_throat,pact,pin)</f>
        <v>44.761989923049697</v>
      </c>
      <c r="F38" t="str">
        <v>{"gamma_gas":0.6,"gamma_oil":0.86,"gamma_wat":1.1,"rsb_m3m3":120,"pb_atma":107.533,"t_res_C":80,"bob_m3m3":1.2,"muob_cP":0.6,"PVT_corr_set":0,"q_liq_sm3day":55.706,"fw_perc":77.899,"rp_m3m3":120}</v>
      </c>
      <c r="G38" cm="1">
        <f t="array" ref="G38:H38">[1]!Jet_p_out_atma(feed_act,D38,d_nozzle,d_throat,pact,pin,,,1)</f>
        <v>40.109144214192696</v>
      </c>
      <c r="H38" t="str">
        <v>{"gamma_gas":0.6,"gamma_oil":0.86,"gamma_wat":1.1,"rsb_m3m3":120,"pb_atma":107.533,"t_res_C":80,"bob_m3m3":1.2,"muob_cP":0.6,"PVT_corr_set":0,"q_liq_sm3day":44.398,"fw_perc":79.91,"rp_m3m3":120}</v>
      </c>
    </row>
    <row r="39" spans="3:8" x14ac:dyDescent="0.25">
      <c r="C39">
        <v>24</v>
      </c>
      <c r="D39" t="str" cm="1">
        <f t="array" ref="D39">[1]!encode_feed(C39,$G$17,$G$18,,$G$15)</f>
        <v>{"gamma_gas":0.6,"gamma_oil":0.86,"gamma_wat":1.1,"rsb_m3m3":120,"pb_atma":130,"t_res_C":80,"bob_m3m3":1.2,"muob_cP":0.6,"PVT_corr_set":0,"q_liq_sm3day":24,"fw_perc":90,"rp_m3m3":120}</v>
      </c>
      <c r="E39" cm="1">
        <f t="array" ref="E39:F39">[1]!Jet_p_out_atma(feed_act,D39,d_nozzle,d_throat,pact,pin)</f>
        <v>43.948389059735192</v>
      </c>
      <c r="F39" t="str">
        <v>{"gamma_gas":0.6,"gamma_oil":0.86,"gamma_wat":1.1,"rsb_m3m3":120,"pb_atma":107.533,"t_res_C":80,"bob_m3m3":1.2,"muob_cP":0.6,"PVT_corr_set":0,"q_liq_sm3day":57.706,"fw_perc":78.318,"rp_m3m3":120}</v>
      </c>
      <c r="G39" cm="1">
        <f t="array" ref="G39:H39">[1]!Jet_p_out_atma(feed_act,D39,d_nozzle,d_throat,pact,pin,,,1)</f>
        <v>38.791863560497944</v>
      </c>
      <c r="H39" t="str">
        <v>{"gamma_gas":0.6,"gamma_oil":0.86,"gamma_wat":1.1,"rsb_m3m3":120,"pb_atma":107.533,"t_res_C":80,"bob_m3m3":1.2,"muob_cP":0.6,"PVT_corr_set":0,"q_liq_sm3day":46.398,"fw_perc":80.345,"rp_m3m3":120}</v>
      </c>
    </row>
    <row r="40" spans="3:8" x14ac:dyDescent="0.25">
      <c r="C40">
        <v>26</v>
      </c>
      <c r="D40" t="str" cm="1">
        <f t="array" ref="D40">[1]!encode_feed(C40,$G$17,$G$18,,$G$15)</f>
        <v>{"gamma_gas":0.6,"gamma_oil":0.86,"gamma_wat":1.1,"rsb_m3m3":120,"pb_atma":130,"t_res_C":80,"bob_m3m3":1.2,"muob_cP":0.6,"PVT_corr_set":0,"q_liq_sm3day":26,"fw_perc":90,"rp_m3m3":120}</v>
      </c>
      <c r="E40" cm="1">
        <f t="array" ref="E40:F40">[1]!Jet_p_out_atma(feed_act,D40,d_nozzle,d_throat,pact,pin)</f>
        <v>43.124153489123039</v>
      </c>
      <c r="F40" t="str">
        <v>{"gamma_gas":0.6,"gamma_oil":0.86,"gamma_wat":1.1,"rsb_m3m3":120,"pb_atma":107.533,"t_res_C":80,"bob_m3m3":1.2,"muob_cP":0.6,"PVT_corr_set":0,"q_liq_sm3day":59.706,"fw_perc":78.709,"rp_m3m3":120}</v>
      </c>
      <c r="G40" cm="1">
        <f t="array" ref="G40:H40">[1]!Jet_p_out_atma(feed_act,D40,d_nozzle,d_throat,pact,pin,,,1)</f>
        <v>37.450499230030907</v>
      </c>
      <c r="H40" t="str">
        <v>{"gamma_gas":0.6,"gamma_oil":0.86,"gamma_wat":1.1,"rsb_m3m3":120,"pb_atma":107.533,"t_res_C":80,"bob_m3m3":1.2,"muob_cP":0.6,"PVT_corr_set":0,"q_liq_sm3day":48.398,"fw_perc":80.744,"rp_m3m3":120}</v>
      </c>
    </row>
    <row r="41" spans="3:8" x14ac:dyDescent="0.25">
      <c r="C41">
        <v>28</v>
      </c>
      <c r="D41" t="str" cm="1">
        <f t="array" ref="D41">[1]!encode_feed(C41,$G$17,$G$18,,$G$15)</f>
        <v>{"gamma_gas":0.6,"gamma_oil":0.86,"gamma_wat":1.1,"rsb_m3m3":120,"pb_atma":130,"t_res_C":80,"bob_m3m3":1.2,"muob_cP":0.6,"PVT_corr_set":0,"q_liq_sm3day":28,"fw_perc":90,"rp_m3m3":120}</v>
      </c>
      <c r="E41" cm="1">
        <f t="array" ref="E41:F41">[1]!Jet_p_out_atma(feed_act,D41,d_nozzle,d_throat,pact,pin)</f>
        <v>42.289283211213224</v>
      </c>
      <c r="F41" t="str">
        <v>{"gamma_gas":0.6,"gamma_oil":0.86,"gamma_wat":1.1,"rsb_m3m3":120,"pb_atma":107.533,"t_res_C":80,"bob_m3m3":1.2,"muob_cP":0.6,"PVT_corr_set":0,"q_liq_sm3day":61.706,"fw_perc":79.075,"rp_m3m3":120}</v>
      </c>
      <c r="G41" cm="1">
        <f t="array" ref="G41:H41">[1]!Jet_p_out_atma(feed_act,D41,d_nozzle,d_throat,pact,pin,,,1)</f>
        <v>20</v>
      </c>
      <c r="H41" t="str">
        <v>{"gamma_gas":0.6,"gamma_oil":0.86,"gamma_wat":1.1,"rsb_m3m3":120,"pb_atma":107.533,"t_res_C":80,"bob_m3m3":1.2,"muob_cP":0.6,"PVT_corr_set":0,"q_liq_sm3day":50.398,"fw_perc":81.112,"rp_m3m3":120}</v>
      </c>
    </row>
    <row r="42" spans="3:8" x14ac:dyDescent="0.25">
      <c r="C42">
        <v>30</v>
      </c>
      <c r="D42" t="str" cm="1">
        <f t="array" ref="D42">[1]!encode_feed(C42,$G$17,$G$18,,$G$15)</f>
        <v>{"gamma_gas":0.6,"gamma_oil":0.86,"gamma_wat":1.1,"rsb_m3m3":120,"pb_atma":130,"t_res_C":80,"bob_m3m3":1.2,"muob_cP":0.6,"PVT_corr_set":0,"q_liq_sm3day":30,"fw_perc":90,"rp_m3m3":120}</v>
      </c>
      <c r="E42" cm="1">
        <f t="array" ref="E42:F42">[1]!Jet_p_out_atma(feed_act,D42,d_nozzle,d_throat,pact,pin)</f>
        <v>41.443778226005747</v>
      </c>
      <c r="F42" t="str">
        <v>{"gamma_gas":0.6,"gamma_oil":0.86,"gamma_wat":1.1,"rsb_m3m3":120,"pb_atma":107.533,"t_res_C":80,"bob_m3m3":1.2,"muob_cP":0.6,"PVT_corr_set":0,"q_liq_sm3day":63.706,"fw_perc":79.418,"rp_m3m3":120}</v>
      </c>
      <c r="G42" cm="1">
        <f t="array" ref="G42:H42">[1]!Jet_p_out_atma(feed_act,D42,d_nozzle,d_throat,pact,pin,,,1)</f>
        <v>20</v>
      </c>
      <c r="H42" t="str">
        <v>{"gamma_gas":0.6,"gamma_oil":0.86,"gamma_wat":1.1,"rsb_m3m3":120,"pb_atma":107.533,"t_res_C":80,"bob_m3m3":1.2,"muob_cP":0.6,"PVT_corr_set":0,"q_liq_sm3day":52.398,"fw_perc":81.451,"rp_m3m3":120}</v>
      </c>
    </row>
    <row r="43" spans="3:8" x14ac:dyDescent="0.25">
      <c r="C43">
        <v>32</v>
      </c>
      <c r="D43" t="str" cm="1">
        <f t="array" ref="D43">[1]!encode_feed(C43,$G$17,$G$18,,$G$15)</f>
        <v>{"gamma_gas":0.6,"gamma_oil":0.86,"gamma_wat":1.1,"rsb_m3m3":120,"pb_atma":130,"t_res_C":80,"bob_m3m3":1.2,"muob_cP":0.6,"PVT_corr_set":0,"q_liq_sm3day":32,"fw_perc":90,"rp_m3m3":120}</v>
      </c>
      <c r="E43" cm="1">
        <f t="array" ref="E43:F43">[1]!Jet_p_out_atma(feed_act,D43,d_nozzle,d_throat,pact,pin)</f>
        <v>40.587638533500623</v>
      </c>
      <c r="F43" t="str">
        <v>{"gamma_gas":0.6,"gamma_oil":0.86,"gamma_wat":1.1,"rsb_m3m3":120,"pb_atma":107.533,"t_res_C":80,"bob_m3m3":1.2,"muob_cP":0.6,"PVT_corr_set":0,"q_liq_sm3day":65.706,"fw_perc":79.74,"rp_m3m3":120}</v>
      </c>
      <c r="G43" cm="1">
        <f t="array" ref="G43:H43">[1]!Jet_p_out_atma(feed_act,D43,d_nozzle,d_throat,pact,pin,,,1)</f>
        <v>20</v>
      </c>
      <c r="H43" t="str">
        <v>{"gamma_gas":0.6,"gamma_oil":0.86,"gamma_wat":1.1,"rsb_m3m3":120,"pb_atma":107.533,"t_res_C":80,"bob_m3m3":1.2,"muob_cP":0.6,"PVT_corr_set":0,"q_liq_sm3day":54.398,"fw_perc":81.765,"rp_m3m3":120}</v>
      </c>
    </row>
    <row r="44" spans="3:8" x14ac:dyDescent="0.25">
      <c r="C44">
        <v>34</v>
      </c>
      <c r="D44" t="str" cm="1">
        <f t="array" ref="D44">[1]!encode_feed(C44,$G$17,$G$18,,$G$15)</f>
        <v>{"gamma_gas":0.6,"gamma_oil":0.86,"gamma_wat":1.1,"rsb_m3m3":120,"pb_atma":130,"t_res_C":80,"bob_m3m3":1.2,"muob_cP":0.6,"PVT_corr_set":0,"q_liq_sm3day":34,"fw_perc":90,"rp_m3m3":120}</v>
      </c>
      <c r="E44" cm="1">
        <f t="array" ref="E44:F44">[1]!Jet_p_out_atma(feed_act,D44,d_nozzle,d_throat,pact,pin)</f>
        <v>39.720864133697837</v>
      </c>
      <c r="F44" t="str">
        <v>{"gamma_gas":0.6,"gamma_oil":0.86,"gamma_wat":1.1,"rsb_m3m3":120,"pb_atma":107.533,"t_res_C":80,"bob_m3m3":1.2,"muob_cP":0.6,"PVT_corr_set":0,"q_liq_sm3day":67.706,"fw_perc":80.043,"rp_m3m3":120}</v>
      </c>
      <c r="G44" cm="1">
        <f t="array" ref="G44:H44">[1]!Jet_p_out_atma(feed_act,D44,d_nozzle,d_throat,pact,pin,,,1)</f>
        <v>20</v>
      </c>
      <c r="H44" t="str">
        <v>{"gamma_gas":0.6,"gamma_oil":0.86,"gamma_wat":1.1,"rsb_m3m3":120,"pb_atma":107.533,"t_res_C":80,"bob_m3m3":1.2,"muob_cP":0.6,"PVT_corr_set":0,"q_liq_sm3day":56.398,"fw_perc":82.057,"rp_m3m3":120}</v>
      </c>
    </row>
    <row r="45" spans="3:8" x14ac:dyDescent="0.25">
      <c r="C45">
        <v>36</v>
      </c>
      <c r="D45" t="str" cm="1">
        <f t="array" ref="D45">[1]!encode_feed(C45,$G$17,$G$18,,$G$15)</f>
        <v>{"gamma_gas":0.6,"gamma_oil":0.86,"gamma_wat":1.1,"rsb_m3m3":120,"pb_atma":130,"t_res_C":80,"bob_m3m3":1.2,"muob_cP":0.6,"PVT_corr_set":0,"q_liq_sm3day":36,"fw_perc":90,"rp_m3m3":120}</v>
      </c>
      <c r="E45" cm="1">
        <f t="array" ref="E45:F45">[1]!Jet_p_out_atma(feed_act,D45,d_nozzle,d_throat,pact,pin)</f>
        <v>38.843455026597404</v>
      </c>
      <c r="F45" t="str">
        <v>{"gamma_gas":0.6,"gamma_oil":0.86,"gamma_wat":1.1,"rsb_m3m3":120,"pb_atma":107.533,"t_res_C":80,"bob_m3m3":1.2,"muob_cP":0.6,"PVT_corr_set":0,"q_liq_sm3day":69.706,"fw_perc":80.329,"rp_m3m3":120}</v>
      </c>
      <c r="G45" cm="1">
        <f t="array" ref="G45:H45">[1]!Jet_p_out_atma(feed_act,D45,d_nozzle,d_throat,pact,pin,,,1)</f>
        <v>20</v>
      </c>
      <c r="H45" t="str">
        <v>{"gamma_gas":0.6,"gamma_oil":0.86,"gamma_wat":1.1,"rsb_m3m3":120,"pb_atma":107.533,"t_res_C":80,"bob_m3m3":1.2,"muob_cP":0.6,"PVT_corr_set":0,"q_liq_sm3day":58.398,"fw_perc":82.329,"rp_m3m3":120}</v>
      </c>
    </row>
    <row r="46" spans="3:8" x14ac:dyDescent="0.25">
      <c r="C46">
        <v>38</v>
      </c>
      <c r="D46" t="str" cm="1">
        <f t="array" ref="D46">[1]!encode_feed(C46,$G$17,$G$18,,$G$15)</f>
        <v>{"gamma_gas":0.6,"gamma_oil":0.86,"gamma_wat":1.1,"rsb_m3m3":120,"pb_atma":130,"t_res_C":80,"bob_m3m3":1.2,"muob_cP":0.6,"PVT_corr_set":0,"q_liq_sm3day":38,"fw_perc":90,"rp_m3m3":120}</v>
      </c>
      <c r="E46" cm="1">
        <f t="array" ref="E46:F46">[1]!Jet_p_out_atma(feed_act,D46,d_nozzle,d_throat,pact,pin)</f>
        <v>37.955411212199316</v>
      </c>
      <c r="F46" t="str">
        <v>{"gamma_gas":0.6,"gamma_oil":0.86,"gamma_wat":1.1,"rsb_m3m3":120,"pb_atma":107.533,"t_res_C":80,"bob_m3m3":1.2,"muob_cP":0.6,"PVT_corr_set":0,"q_liq_sm3day":71.706,"fw_perc":80.599,"rp_m3m3":120}</v>
      </c>
      <c r="G46" cm="1">
        <f t="array" ref="G46:H46">[1]!Jet_p_out_atma(feed_act,D46,d_nozzle,d_throat,pact,pin,,,1)</f>
        <v>20</v>
      </c>
      <c r="H46" t="str">
        <v>{"gamma_gas":0.6,"gamma_oil":0.86,"gamma_wat":1.1,"rsb_m3m3":120,"pb_atma":107.533,"t_res_C":80,"bob_m3m3":1.2,"muob_cP":0.6,"PVT_corr_set":0,"q_liq_sm3day":60.398,"fw_perc":82.583,"rp_m3m3":120}</v>
      </c>
    </row>
    <row r="47" spans="3:8" x14ac:dyDescent="0.25">
      <c r="C47">
        <v>40</v>
      </c>
      <c r="D47" t="str" cm="1">
        <f t="array" ref="D47">[1]!encode_feed(C47,$G$17,$G$18,,$G$15)</f>
        <v>{"gamma_gas":0.6,"gamma_oil":0.86,"gamma_wat":1.1,"rsb_m3m3":120,"pb_atma":130,"t_res_C":80,"bob_m3m3":1.2,"muob_cP":0.6,"PVT_corr_set":0,"q_liq_sm3day":40,"fw_perc":90,"rp_m3m3":120}</v>
      </c>
      <c r="E47" cm="1">
        <f t="array" ref="E47:F47">[1]!Jet_p_out_atma(feed_act,D47,d_nozzle,d_throat,pact,pin)</f>
        <v>37.056732690503573</v>
      </c>
      <c r="F47" t="str">
        <v>{"gamma_gas":0.6,"gamma_oil":0.86,"gamma_wat":1.1,"rsb_m3m3":120,"pb_atma":107.533,"t_res_C":80,"bob_m3m3":1.2,"muob_cP":0.6,"PVT_corr_set":0,"q_liq_sm3day":73.706,"fw_perc":80.854,"rp_m3m3":120}</v>
      </c>
      <c r="G47" cm="1">
        <f t="array" ref="G47:H47">[1]!Jet_p_out_atma(feed_act,D47,d_nozzle,d_throat,pact,pin,,,1)</f>
        <v>20</v>
      </c>
      <c r="H47" t="str">
        <v>{"gamma_gas":0.6,"gamma_oil":0.86,"gamma_wat":1.1,"rsb_m3m3":120,"pb_atma":107.533,"t_res_C":80,"bob_m3m3":1.2,"muob_cP":0.6,"PVT_corr_set":0,"q_liq_sm3day":62.398,"fw_perc":82.821,"rp_m3m3":120}</v>
      </c>
    </row>
    <row r="48" spans="3:8" x14ac:dyDescent="0.25">
      <c r="C48">
        <v>42</v>
      </c>
      <c r="D48" t="str" cm="1">
        <f t="array" ref="D48">[1]!encode_feed(C48,$G$17,$G$18,,$G$15)</f>
        <v>{"gamma_gas":0.6,"gamma_oil":0.86,"gamma_wat":1.1,"rsb_m3m3":120,"pb_atma":130,"t_res_C":80,"bob_m3m3":1.2,"muob_cP":0.6,"PVT_corr_set":0,"q_liq_sm3day":42,"fw_perc":90,"rp_m3m3":120}</v>
      </c>
      <c r="E48" cm="1">
        <f t="array" ref="E48:F48">[1]!Jet_p_out_atma(feed_act,D48,d_nozzle,d_throat,pact,pin)</f>
        <v>20</v>
      </c>
      <c r="F48" t="str">
        <v>{"gamma_gas":0.6,"gamma_oil":0.86,"gamma_wat":1.1,"rsb_m3m3":120,"pb_atma":107.533,"t_res_C":80,"bob_m3m3":1.2,"muob_cP":0.6,"PVT_corr_set":0,"q_liq_sm3day":75.706,"fw_perc":81.096,"rp_m3m3":120}</v>
      </c>
      <c r="G48" cm="1">
        <f t="array" ref="G48:H48">[1]!Jet_p_out_atma(feed_act,D48,d_nozzle,d_throat,pact,pin,,,1)</f>
        <v>20</v>
      </c>
      <c r="H48" t="str">
        <v>{"gamma_gas":0.6,"gamma_oil":0.86,"gamma_wat":1.1,"rsb_m3m3":120,"pb_atma":107.533,"t_res_C":80,"bob_m3m3":1.2,"muob_cP":0.6,"PVT_corr_set":0,"q_liq_sm3day":64.398,"fw_perc":83.044,"rp_m3m3":120}</v>
      </c>
    </row>
    <row r="49" spans="3:8" x14ac:dyDescent="0.25">
      <c r="C49">
        <v>44</v>
      </c>
      <c r="D49" t="str" cm="1">
        <f t="array" ref="D49">[1]!encode_feed(C49,$G$17,$G$18,,$G$15)</f>
        <v>{"gamma_gas":0.6,"gamma_oil":0.86,"gamma_wat":1.1,"rsb_m3m3":120,"pb_atma":130,"t_res_C":80,"bob_m3m3":1.2,"muob_cP":0.6,"PVT_corr_set":0,"q_liq_sm3day":44,"fw_perc":90,"rp_m3m3":120}</v>
      </c>
      <c r="E49" cm="1">
        <f t="array" ref="E49:F49">[1]!Jet_p_out_atma(feed_act,D49,d_nozzle,d_throat,pact,pin)</f>
        <v>20</v>
      </c>
      <c r="F49" t="str">
        <v>{"gamma_gas":0.6,"gamma_oil":0.86,"gamma_wat":1.1,"rsb_m3m3":120,"pb_atma":107.533,"t_res_C":80,"bob_m3m3":1.2,"muob_cP":0.6,"PVT_corr_set":0,"q_liq_sm3day":77.706,"fw_perc":81.325,"rp_m3m3":120}</v>
      </c>
      <c r="G49" cm="1">
        <f t="array" ref="G49:H49">[1]!Jet_p_out_atma(feed_act,D49,d_nozzle,d_throat,pact,pin,,,1)</f>
        <v>20</v>
      </c>
      <c r="H49" t="str">
        <v>{"gamma_gas":0.6,"gamma_oil":0.86,"gamma_wat":1.1,"rsb_m3m3":120,"pb_atma":107.533,"t_res_C":80,"bob_m3m3":1.2,"muob_cP":0.6,"PVT_corr_set":0,"q_liq_sm3day":66.398,"fw_perc":83.253,"rp_m3m3":120}</v>
      </c>
    </row>
    <row r="50" spans="3:8" x14ac:dyDescent="0.25">
      <c r="C50">
        <v>46</v>
      </c>
      <c r="D50" t="str" cm="1">
        <f t="array" ref="D50">[1]!encode_feed(C50,$G$17,$G$18,,$G$15)</f>
        <v>{"gamma_gas":0.6,"gamma_oil":0.86,"gamma_wat":1.1,"rsb_m3m3":120,"pb_atma":130,"t_res_C":80,"bob_m3m3":1.2,"muob_cP":0.6,"PVT_corr_set":0,"q_liq_sm3day":46,"fw_perc":90,"rp_m3m3":120}</v>
      </c>
      <c r="E50" cm="1">
        <f t="array" ref="E50:F50">[1]!Jet_p_out_atma(feed_act,D50,d_nozzle,d_throat,pact,pin)</f>
        <v>20</v>
      </c>
      <c r="F50" t="str">
        <v>{"gamma_gas":0.6,"gamma_oil":0.86,"gamma_wat":1.1,"rsb_m3m3":120,"pb_atma":107.533,"t_res_C":80,"bob_m3m3":1.2,"muob_cP":0.6,"PVT_corr_set":0,"q_liq_sm3day":79.706,"fw_perc":81.542,"rp_m3m3":120}</v>
      </c>
      <c r="G50" cm="1">
        <f t="array" ref="G50:H50">[1]!Jet_p_out_atma(feed_act,D50,d_nozzle,d_throat,pact,pin,,,1)</f>
        <v>20</v>
      </c>
      <c r="H50" t="str">
        <v>{"gamma_gas":0.6,"gamma_oil":0.86,"gamma_wat":1.1,"rsb_m3m3":120,"pb_atma":107.533,"t_res_C":80,"bob_m3m3":1.2,"muob_cP":0.6,"PVT_corr_set":0,"q_liq_sm3day":68.398,"fw_perc":83.451,"rp_m3m3":120}</v>
      </c>
    </row>
    <row r="51" spans="3:8" x14ac:dyDescent="0.25">
      <c r="C51">
        <v>48</v>
      </c>
      <c r="D51" t="str" cm="1">
        <f t="array" ref="D51">[1]!encode_feed(C51,$G$17,$G$18,,$G$15)</f>
        <v>{"gamma_gas":0.6,"gamma_oil":0.86,"gamma_wat":1.1,"rsb_m3m3":120,"pb_atma":130,"t_res_C":80,"bob_m3m3":1.2,"muob_cP":0.6,"PVT_corr_set":0,"q_liq_sm3day":48,"fw_perc":90,"rp_m3m3":120}</v>
      </c>
      <c r="E51" cm="1">
        <f t="array" ref="E51:F51">[1]!Jet_p_out_atma(feed_act,D51,d_nozzle,d_throat,pact,pin)</f>
        <v>20</v>
      </c>
      <c r="F51" t="str">
        <v>{"gamma_gas":0.6,"gamma_oil":0.86,"gamma_wat":1.1,"rsb_m3m3":120,"pb_atma":107.533,"t_res_C":80,"bob_m3m3":1.2,"muob_cP":0.6,"PVT_corr_set":0,"q_liq_sm3day":81.706,"fw_perc":81.749,"rp_m3m3":120}</v>
      </c>
      <c r="G51" cm="1">
        <f t="array" ref="G51:H51">[1]!Jet_p_out_atma(feed_act,D51,d_nozzle,d_throat,pact,pin,,,1)</f>
        <v>20</v>
      </c>
      <c r="H51" t="str">
        <v>{"gamma_gas":0.6,"gamma_oil":0.86,"gamma_wat":1.1,"rsb_m3m3":120,"pb_atma":107.533,"t_res_C":80,"bob_m3m3":1.2,"muob_cP":0.6,"PVT_corr_set":0,"q_liq_sm3day":70.398,"fw_perc":83.637,"rp_m3m3":120}</v>
      </c>
    </row>
    <row r="52" spans="3:8" x14ac:dyDescent="0.25">
      <c r="C52">
        <v>50</v>
      </c>
      <c r="D52" t="str" cm="1">
        <f t="array" ref="D52">[1]!encode_feed(C52,$G$17,$G$18,,$G$15)</f>
        <v>{"gamma_gas":0.6,"gamma_oil":0.86,"gamma_wat":1.1,"rsb_m3m3":120,"pb_atma":130,"t_res_C":80,"bob_m3m3":1.2,"muob_cP":0.6,"PVT_corr_set":0,"q_liq_sm3day":50,"fw_perc":90,"rp_m3m3":120}</v>
      </c>
      <c r="E52" cm="1">
        <f t="array" ref="E52:F52">[1]!Jet_p_out_atma(feed_act,D52,d_nozzle,d_throat,pact,pin)</f>
        <v>20</v>
      </c>
      <c r="F52" t="str">
        <v>{"gamma_gas":0.6,"gamma_oil":0.86,"gamma_wat":1.1,"rsb_m3m3":120,"pb_atma":107.533,"t_res_C":80,"bob_m3m3":1.2,"muob_cP":0.6,"PVT_corr_set":0,"q_liq_sm3day":83.706,"fw_perc":81.947,"rp_m3m3":120}</v>
      </c>
      <c r="G52" cm="1">
        <f t="array" ref="G52:H52">[1]!Jet_p_out_atma(feed_act,D52,d_nozzle,d_throat,pact,pin,,,1)</f>
        <v>20</v>
      </c>
      <c r="H52" t="str">
        <v>{"gamma_gas":0.6,"gamma_oil":0.86,"gamma_wat":1.1,"rsb_m3m3":120,"pb_atma":107.533,"t_res_C":80,"bob_m3m3":1.2,"muob_cP":0.6,"PVT_corr_set":0,"q_liq_sm3day":72.398,"fw_perc":83.813,"rp_m3m3":120}</v>
      </c>
    </row>
    <row r="53" spans="3:8" x14ac:dyDescent="0.25">
      <c r="C53">
        <v>52</v>
      </c>
      <c r="D53" t="str" cm="1">
        <f t="array" ref="D53">[1]!encode_feed(C53,$G$17,$G$18,,$G$15)</f>
        <v>{"gamma_gas":0.6,"gamma_oil":0.86,"gamma_wat":1.1,"rsb_m3m3":120,"pb_atma":130,"t_res_C":80,"bob_m3m3":1.2,"muob_cP":0.6,"PVT_corr_set":0,"q_liq_sm3day":52,"fw_perc":90,"rp_m3m3":120}</v>
      </c>
      <c r="E53" cm="1">
        <f t="array" ref="E53:F53">[1]!Jet_p_out_atma(feed_act,D53,d_nozzle,d_throat,pact,pin)</f>
        <v>20</v>
      </c>
      <c r="F53" t="str">
        <v>{"gamma_gas":0.6,"gamma_oil":0.86,"gamma_wat":1.1,"rsb_m3m3":120,"pb_atma":107.533,"t_res_C":80,"bob_m3m3":1.2,"muob_cP":0.6,"PVT_corr_set":0,"q_liq_sm3day":85.706,"fw_perc":82.135,"rp_m3m3":120}</v>
      </c>
      <c r="G53" cm="1">
        <f t="array" ref="G53:H53">[1]!Jet_p_out_atma(feed_act,D53,d_nozzle,d_throat,pact,pin,,,1)</f>
        <v>20</v>
      </c>
      <c r="H53" t="str">
        <v>{"gamma_gas":0.6,"gamma_oil":0.86,"gamma_wat":1.1,"rsb_m3m3":120,"pb_atma":107.533,"t_res_C":80,"bob_m3m3":1.2,"muob_cP":0.6,"PVT_corr_set":0,"q_liq_sm3day":74.398,"fw_perc":83.979,"rp_m3m3":120}</v>
      </c>
    </row>
    <row r="54" spans="3:8" x14ac:dyDescent="0.25">
      <c r="C54">
        <v>54</v>
      </c>
      <c r="D54" t="str" cm="1">
        <f t="array" ref="D54">[1]!encode_feed(C54,$G$17,$G$18,,$G$15)</f>
        <v>{"gamma_gas":0.6,"gamma_oil":0.86,"gamma_wat":1.1,"rsb_m3m3":120,"pb_atma":130,"t_res_C":80,"bob_m3m3":1.2,"muob_cP":0.6,"PVT_corr_set":0,"q_liq_sm3day":54,"fw_perc":90,"rp_m3m3":120}</v>
      </c>
      <c r="E54" cm="1">
        <f t="array" ref="E54:F54">[1]!Jet_p_out_atma(feed_act,D54,d_nozzle,d_throat,pact,pin)</f>
        <v>20</v>
      </c>
      <c r="F54" t="str">
        <v>{"gamma_gas":0.6,"gamma_oil":0.86,"gamma_wat":1.1,"rsb_m3m3":120,"pb_atma":107.533,"t_res_C":80,"bob_m3m3":1.2,"muob_cP":0.6,"PVT_corr_set":0,"q_liq_sm3day":87.706,"fw_perc":82.314,"rp_m3m3":120}</v>
      </c>
      <c r="G54" cm="1">
        <f t="array" ref="G54:H54">[1]!Jet_p_out_atma(feed_act,D54,d_nozzle,d_throat,pact,pin,,,1)</f>
        <v>20</v>
      </c>
      <c r="H54" t="str">
        <v>{"gamma_gas":0.6,"gamma_oil":0.86,"gamma_wat":1.1,"rsb_m3m3":120,"pb_atma":107.533,"t_res_C":80,"bob_m3m3":1.2,"muob_cP":0.6,"PVT_corr_set":0,"q_liq_sm3day":76.398,"fw_perc":84.137,"rp_m3m3":120}</v>
      </c>
    </row>
    <row r="55" spans="3:8" x14ac:dyDescent="0.25">
      <c r="C55">
        <v>56</v>
      </c>
      <c r="D55" t="str" cm="1">
        <f t="array" ref="D55">[1]!encode_feed(C55,$G$17,$G$18,,$G$15)</f>
        <v>{"gamma_gas":0.6,"gamma_oil":0.86,"gamma_wat":1.1,"rsb_m3m3":120,"pb_atma":130,"t_res_C":80,"bob_m3m3":1.2,"muob_cP":0.6,"PVT_corr_set":0,"q_liq_sm3day":56,"fw_perc":90,"rp_m3m3":120}</v>
      </c>
      <c r="E55" cm="1">
        <f t="array" ref="E55:F55">[1]!Jet_p_out_atma(feed_act,D55,d_nozzle,d_throat,pact,pin)</f>
        <v>20</v>
      </c>
      <c r="F55" t="str">
        <v>{"gamma_gas":0.6,"gamma_oil":0.86,"gamma_wat":1.1,"rsb_m3m3":120,"pb_atma":107.533,"t_res_C":80,"bob_m3m3":1.2,"muob_cP":0.6,"PVT_corr_set":0,"q_liq_sm3day":89.706,"fw_perc":82.485,"rp_m3m3":120}</v>
      </c>
      <c r="G55" cm="1">
        <f t="array" ref="G55:H55">[1]!Jet_p_out_atma(feed_act,D55,d_nozzle,d_throat,pact,pin,,,1)</f>
        <v>20</v>
      </c>
      <c r="H55" t="str">
        <v>{"gamma_gas":0.6,"gamma_oil":0.86,"gamma_wat":1.1,"rsb_m3m3":120,"pb_atma":107.533,"t_res_C":80,"bob_m3m3":1.2,"muob_cP":0.6,"PVT_corr_set":0,"q_liq_sm3day":78.398,"fw_perc":84.286,"rp_m3m3":120}</v>
      </c>
    </row>
    <row r="56" spans="3:8" x14ac:dyDescent="0.25">
      <c r="C56">
        <v>58</v>
      </c>
      <c r="D56" t="str" cm="1">
        <f t="array" ref="D56">[1]!encode_feed(C56,$G$17,$G$18,,$G$15)</f>
        <v>{"gamma_gas":0.6,"gamma_oil":0.86,"gamma_wat":1.1,"rsb_m3m3":120,"pb_atma":130,"t_res_C":80,"bob_m3m3":1.2,"muob_cP":0.6,"PVT_corr_set":0,"q_liq_sm3day":58,"fw_perc":90,"rp_m3m3":120}</v>
      </c>
      <c r="E56" cm="1">
        <f t="array" ref="E56:F56">[1]!Jet_p_out_atma(feed_act,D56,d_nozzle,d_throat,pact,pin)</f>
        <v>20</v>
      </c>
      <c r="F56" t="str">
        <v>{"gamma_gas":0.6,"gamma_oil":0.86,"gamma_wat":1.1,"rsb_m3m3":120,"pb_atma":107.533,"t_res_C":80,"bob_m3m3":1.2,"muob_cP":0.6,"PVT_corr_set":0,"q_liq_sm3day":91.706,"fw_perc":82.649,"rp_m3m3":120}</v>
      </c>
      <c r="G56" cm="1">
        <f t="array" ref="G56:H56">[1]!Jet_p_out_atma(feed_act,D56,d_nozzle,d_throat,pact,pin,,,1)</f>
        <v>20</v>
      </c>
      <c r="H56" t="str">
        <v>{"gamma_gas":0.6,"gamma_oil":0.86,"gamma_wat":1.1,"rsb_m3m3":120,"pb_atma":107.533,"t_res_C":80,"bob_m3m3":1.2,"muob_cP":0.6,"PVT_corr_set":0,"q_liq_sm3day":80.398,"fw_perc":84.428,"rp_m3m3":120}</v>
      </c>
    </row>
    <row r="57" spans="3:8" x14ac:dyDescent="0.25">
      <c r="C57">
        <v>60</v>
      </c>
      <c r="D57" t="str" cm="1">
        <f t="array" ref="D57">[1]!encode_feed(C57,$G$17,$G$18,,$G$15)</f>
        <v>{"gamma_gas":0.6,"gamma_oil":0.86,"gamma_wat":1.1,"rsb_m3m3":120,"pb_atma":130,"t_res_C":80,"bob_m3m3":1.2,"muob_cP":0.6,"PVT_corr_set":0,"q_liq_sm3day":60,"fw_perc":90,"rp_m3m3":120}</v>
      </c>
      <c r="E57" cm="1">
        <f t="array" ref="E57:F57">[1]!Jet_p_out_atma(feed_act,D57,d_nozzle,d_throat,pact,pin)</f>
        <v>20</v>
      </c>
      <c r="F57" t="str">
        <v>{"gamma_gas":0.6,"gamma_oil":0.86,"gamma_wat":1.1,"rsb_m3m3":120,"pb_atma":107.533,"t_res_C":80,"bob_m3m3":1.2,"muob_cP":0.6,"PVT_corr_set":0,"q_liq_sm3day":93.706,"fw_perc":82.806,"rp_m3m3":120}</v>
      </c>
      <c r="G57" cm="1">
        <f t="array" ref="G57:H57">[1]!Jet_p_out_atma(feed_act,D57,d_nozzle,d_throat,pact,pin,,,1)</f>
        <v>20</v>
      </c>
      <c r="H57" t="str">
        <v>{"gamma_gas":0.6,"gamma_oil":0.86,"gamma_wat":1.1,"rsb_m3m3":120,"pb_atma":107.533,"t_res_C":80,"bob_m3m3":1.2,"muob_cP":0.6,"PVT_corr_set":0,"q_liq_sm3day":82.398,"fw_perc":84.563,"rp_m3m3":120}</v>
      </c>
    </row>
    <row r="58" spans="3:8" x14ac:dyDescent="0.25">
      <c r="C58">
        <v>62</v>
      </c>
      <c r="D58" t="str" cm="1">
        <f t="array" ref="D58">[1]!encode_feed(C58,$G$17,$G$18,,$G$15)</f>
        <v>{"gamma_gas":0.6,"gamma_oil":0.86,"gamma_wat":1.1,"rsb_m3m3":120,"pb_atma":130,"t_res_C":80,"bob_m3m3":1.2,"muob_cP":0.6,"PVT_corr_set":0,"q_liq_sm3day":62,"fw_perc":90,"rp_m3m3":120}</v>
      </c>
      <c r="E58" cm="1">
        <f t="array" ref="E58:F58">[1]!Jet_p_out_atma(feed_act,D58,d_nozzle,d_throat,pact,pin)</f>
        <v>20</v>
      </c>
      <c r="F58" t="str">
        <v>{"gamma_gas":0.6,"gamma_oil":0.86,"gamma_wat":1.1,"rsb_m3m3":120,"pb_atma":107.533,"t_res_C":80,"bob_m3m3":1.2,"muob_cP":0.6,"PVT_corr_set":0,"q_liq_sm3day":95.706,"fw_perc":82.956,"rp_m3m3":120}</v>
      </c>
      <c r="G58" cm="1">
        <f t="array" ref="G58:H58">[1]!Jet_p_out_atma(feed_act,D58,d_nozzle,d_throat,pact,pin,,,1)</f>
        <v>20</v>
      </c>
      <c r="H58" t="str">
        <v>{"gamma_gas":0.6,"gamma_oil":0.86,"gamma_wat":1.1,"rsb_m3m3":120,"pb_atma":107.533,"t_res_C":80,"bob_m3m3":1.2,"muob_cP":0.6,"PVT_corr_set":0,"q_liq_sm3day":84.398,"fw_perc":84.692,"rp_m3m3":120}</v>
      </c>
    </row>
    <row r="59" spans="3:8" x14ac:dyDescent="0.25">
      <c r="C59">
        <v>64</v>
      </c>
      <c r="D59" t="str" cm="1">
        <f t="array" ref="D59">[1]!encode_feed(C59,$G$17,$G$18,,$G$15)</f>
        <v>{"gamma_gas":0.6,"gamma_oil":0.86,"gamma_wat":1.1,"rsb_m3m3":120,"pb_atma":130,"t_res_C":80,"bob_m3m3":1.2,"muob_cP":0.6,"PVT_corr_set":0,"q_liq_sm3day":64,"fw_perc":90,"rp_m3m3":120}</v>
      </c>
      <c r="E59" cm="1">
        <f t="array" ref="E59:F59">[1]!Jet_p_out_atma(feed_act,D59,d_nozzle,d_throat,pact,pin)</f>
        <v>20</v>
      </c>
      <c r="F59" t="str">
        <v>{"gamma_gas":0.6,"gamma_oil":0.86,"gamma_wat":1.1,"rsb_m3m3":120,"pb_atma":107.533,"t_res_C":80,"bob_m3m3":1.2,"muob_cP":0.6,"PVT_corr_set":0,"q_liq_sm3day":97.706,"fw_perc":83.101,"rp_m3m3":120}</v>
      </c>
      <c r="G59" cm="1">
        <f t="array" ref="G59:H59">[1]!Jet_p_out_atma(feed_act,D59,d_nozzle,d_throat,pact,pin,,,1)</f>
        <v>20</v>
      </c>
      <c r="H59" t="str">
        <v>{"gamma_gas":0.6,"gamma_oil":0.86,"gamma_wat":1.1,"rsb_m3m3":120,"pb_atma":107.533,"t_res_C":80,"bob_m3m3":1.2,"muob_cP":0.6,"PVT_corr_set":0,"q_liq_sm3day":86.398,"fw_perc":84.815,"rp_m3m3":120}</v>
      </c>
    </row>
    <row r="60" spans="3:8" x14ac:dyDescent="0.25">
      <c r="C60">
        <v>66</v>
      </c>
      <c r="D60" t="str" cm="1">
        <f t="array" ref="D60">[1]!encode_feed(C60,$G$17,$G$18,,$G$15)</f>
        <v>{"gamma_gas":0.6,"gamma_oil":0.86,"gamma_wat":1.1,"rsb_m3m3":120,"pb_atma":130,"t_res_C":80,"bob_m3m3":1.2,"muob_cP":0.6,"PVT_corr_set":0,"q_liq_sm3day":66,"fw_perc":90,"rp_m3m3":120}</v>
      </c>
      <c r="E60" cm="1">
        <f t="array" ref="E60:F60">[1]!Jet_p_out_atma(feed_act,D60,d_nozzle,d_throat,pact,pin)</f>
        <v>20</v>
      </c>
      <c r="F60" t="str">
        <v>{"gamma_gas":0.6,"gamma_oil":0.86,"gamma_wat":1.1,"rsb_m3m3":120,"pb_atma":107.533,"t_res_C":80,"bob_m3m3":1.2,"muob_cP":0.6,"PVT_corr_set":0,"q_liq_sm3day":99.706,"fw_perc":83.239,"rp_m3m3":120}</v>
      </c>
      <c r="G60" cm="1">
        <f t="array" ref="G60:H60">[1]!Jet_p_out_atma(feed_act,D60,d_nozzle,d_throat,pact,pin,,,1)</f>
        <v>20</v>
      </c>
      <c r="H60" t="str">
        <v>{"gamma_gas":0.6,"gamma_oil":0.86,"gamma_wat":1.1,"rsb_m3m3":120,"pb_atma":107.533,"t_res_C":80,"bob_m3m3":1.2,"muob_cP":0.6,"PVT_corr_set":0,"q_liq_sm3day":88.398,"fw_perc":84.932,"rp_m3m3":120}</v>
      </c>
    </row>
    <row r="61" spans="3:8" x14ac:dyDescent="0.25">
      <c r="C61">
        <v>68</v>
      </c>
      <c r="D61" t="str" cm="1">
        <f t="array" ref="D61">[1]!encode_feed(C61,$G$17,$G$18,,$G$15)</f>
        <v>{"gamma_gas":0.6,"gamma_oil":0.86,"gamma_wat":1.1,"rsb_m3m3":120,"pb_atma":130,"t_res_C":80,"bob_m3m3":1.2,"muob_cP":0.6,"PVT_corr_set":0,"q_liq_sm3day":68,"fw_perc":90,"rp_m3m3":120}</v>
      </c>
      <c r="E61" cm="1">
        <f t="array" ref="E61:F61">[1]!Jet_p_out_atma(feed_act,D61,d_nozzle,d_throat,pact,pin)</f>
        <v>20</v>
      </c>
      <c r="F61" t="str">
        <v>{"gamma_gas":0.6,"gamma_oil":0.86,"gamma_wat":1.1,"rsb_m3m3":120,"pb_atma":107.533,"t_res_C":80,"bob_m3m3":1.2,"muob_cP":0.6,"PVT_corr_set":0,"q_liq_sm3day":101.706,"fw_perc":83.372,"rp_m3m3":120}</v>
      </c>
      <c r="G61" cm="1">
        <f t="array" ref="G61:H61">[1]!Jet_p_out_atma(feed_act,D61,d_nozzle,d_throat,pact,pin,,,1)</f>
        <v>20</v>
      </c>
      <c r="H61" t="str">
        <v>{"gamma_gas":0.6,"gamma_oil":0.86,"gamma_wat":1.1,"rsb_m3m3":120,"pb_atma":107.533,"t_res_C":80,"bob_m3m3":1.2,"muob_cP":0.6,"PVT_corr_set":0,"q_liq_sm3day":90.398,"fw_perc":85.045,"rp_m3m3":120}</v>
      </c>
    </row>
    <row r="62" spans="3:8" x14ac:dyDescent="0.25">
      <c r="C62">
        <v>70</v>
      </c>
      <c r="D62" t="str" cm="1">
        <f t="array" ref="D62">[1]!encode_feed(C62,$G$17,$G$18,,$G$15)</f>
        <v>{"gamma_gas":0.6,"gamma_oil":0.86,"gamma_wat":1.1,"rsb_m3m3":120,"pb_atma":130,"t_res_C":80,"bob_m3m3":1.2,"muob_cP":0.6,"PVT_corr_set":0,"q_liq_sm3day":70,"fw_perc":90,"rp_m3m3":120}</v>
      </c>
      <c r="E62" cm="1">
        <f t="array" ref="E62:F62">[1]!Jet_p_out_atma(feed_act,D62,d_nozzle,d_throat,pact,pin)</f>
        <v>20</v>
      </c>
      <c r="F62" t="str">
        <v>{"gamma_gas":0.6,"gamma_oil":0.86,"gamma_wat":1.1,"rsb_m3m3":120,"pb_atma":107.533,"t_res_C":80,"bob_m3m3":1.2,"muob_cP":0.6,"PVT_corr_set":0,"q_liq_sm3day":103.706,"fw_perc":83.5,"rp_m3m3":120}</v>
      </c>
      <c r="G62" cm="1">
        <f t="array" ref="G62:H62">[1]!Jet_p_out_atma(feed_act,D62,d_nozzle,d_throat,pact,pin,,,1)</f>
        <v>20</v>
      </c>
      <c r="H62" t="str">
        <v>{"gamma_gas":0.6,"gamma_oil":0.86,"gamma_wat":1.1,"rsb_m3m3":120,"pb_atma":107.533,"t_res_C":80,"bob_m3m3":1.2,"muob_cP":0.6,"PVT_corr_set":0,"q_liq_sm3day":92.398,"fw_perc":85.152,"rp_m3m3":120}</v>
      </c>
    </row>
    <row r="63" spans="3:8" x14ac:dyDescent="0.25">
      <c r="C63">
        <v>72</v>
      </c>
      <c r="D63" t="str" cm="1">
        <f t="array" ref="D63">[1]!encode_feed(C63,$G$17,$G$18,,$G$15)</f>
        <v>{"gamma_gas":0.6,"gamma_oil":0.86,"gamma_wat":1.1,"rsb_m3m3":120,"pb_atma":130,"t_res_C":80,"bob_m3m3":1.2,"muob_cP":0.6,"PVT_corr_set":0,"q_liq_sm3day":72,"fw_perc":90,"rp_m3m3":120}</v>
      </c>
      <c r="E63" cm="1">
        <f t="array" ref="E63:F63">[1]!Jet_p_out_atma(feed_act,D63,d_nozzle,d_throat,pact,pin)</f>
        <v>20</v>
      </c>
      <c r="F63" t="str">
        <v>{"gamma_gas":0.6,"gamma_oil":0.86,"gamma_wat":1.1,"rsb_m3m3":120,"pb_atma":107.533,"t_res_C":80,"bob_m3m3":1.2,"muob_cP":0.6,"PVT_corr_set":0,"q_liq_sm3day":105.706,"fw_perc":83.623,"rp_m3m3":120}</v>
      </c>
      <c r="G63" cm="1">
        <f t="array" ref="G63:H63">[1]!Jet_p_out_atma(feed_act,D63,d_nozzle,d_throat,pact,pin,,,1)</f>
        <v>20</v>
      </c>
      <c r="H63" t="str">
        <v>{"gamma_gas":0.6,"gamma_oil":0.86,"gamma_wat":1.1,"rsb_m3m3":120,"pb_atma":107.533,"t_res_C":80,"bob_m3m3":1.2,"muob_cP":0.6,"PVT_corr_set":0,"q_liq_sm3day":94.398,"fw_perc":85.255,"rp_m3m3":120}</v>
      </c>
    </row>
    <row r="64" spans="3:8" x14ac:dyDescent="0.25">
      <c r="C64">
        <v>74</v>
      </c>
      <c r="D64" t="str" cm="1">
        <f t="array" ref="D64">[1]!encode_feed(C64,$G$17,$G$18,,$G$15)</f>
        <v>{"gamma_gas":0.6,"gamma_oil":0.86,"gamma_wat":1.1,"rsb_m3m3":120,"pb_atma":130,"t_res_C":80,"bob_m3m3":1.2,"muob_cP":0.6,"PVT_corr_set":0,"q_liq_sm3day":74,"fw_perc":90,"rp_m3m3":120}</v>
      </c>
      <c r="E64" cm="1">
        <f t="array" ref="E64:F64">[1]!Jet_p_out_atma(feed_act,D64,d_nozzle,d_throat,pact,pin)</f>
        <v>20</v>
      </c>
      <c r="F64" t="str">
        <v>{"gamma_gas":0.6,"gamma_oil":0.86,"gamma_wat":1.1,"rsb_m3m3":120,"pb_atma":107.533,"t_res_C":80,"bob_m3m3":1.2,"muob_cP":0.6,"PVT_corr_set":0,"q_liq_sm3day":107.706,"fw_perc":83.741,"rp_m3m3":120}</v>
      </c>
      <c r="G64" cm="1">
        <f t="array" ref="G64:H64">[1]!Jet_p_out_atma(feed_act,D64,d_nozzle,d_throat,pact,pin,,,1)</f>
        <v>20</v>
      </c>
      <c r="H64" t="str">
        <v>{"gamma_gas":0.6,"gamma_oil":0.86,"gamma_wat":1.1,"rsb_m3m3":120,"pb_atma":107.533,"t_res_C":80,"bob_m3m3":1.2,"muob_cP":0.6,"PVT_corr_set":0,"q_liq_sm3day":96.398,"fw_perc":85.353,"rp_m3m3":120}</v>
      </c>
    </row>
    <row r="65" spans="3:8" x14ac:dyDescent="0.25">
      <c r="C65">
        <v>76</v>
      </c>
      <c r="D65" t="str" cm="1">
        <f t="array" ref="D65">[1]!encode_feed(C65,$G$17,$G$18,,$G$15)</f>
        <v>{"gamma_gas":0.6,"gamma_oil":0.86,"gamma_wat":1.1,"rsb_m3m3":120,"pb_atma":130,"t_res_C":80,"bob_m3m3":1.2,"muob_cP":0.6,"PVT_corr_set":0,"q_liq_sm3day":76,"fw_perc":90,"rp_m3m3":120}</v>
      </c>
      <c r="E65" cm="1">
        <f t="array" ref="E65:F65">[1]!Jet_p_out_atma(feed_act,D65,d_nozzle,d_throat,pact,pin)</f>
        <v>20</v>
      </c>
      <c r="F65" t="str">
        <v>{"gamma_gas":0.6,"gamma_oil":0.86,"gamma_wat":1.1,"rsb_m3m3":120,"pb_atma":107.533,"t_res_C":80,"bob_m3m3":1.2,"muob_cP":0.6,"PVT_corr_set":0,"q_liq_sm3day":109.706,"fw_perc":83.855,"rp_m3m3":120}</v>
      </c>
      <c r="G65" cm="1">
        <f t="array" ref="G65:H65">[1]!Jet_p_out_atma(feed_act,D65,d_nozzle,d_throat,pact,pin,,,1)</f>
        <v>20</v>
      </c>
      <c r="H65" t="str">
        <v>{"gamma_gas":0.6,"gamma_oil":0.86,"gamma_wat":1.1,"rsb_m3m3":120,"pb_atma":107.533,"t_res_C":80,"bob_m3m3":1.2,"muob_cP":0.6,"PVT_corr_set":0,"q_liq_sm3day":98.398,"fw_perc":85.447,"rp_m3m3":120}</v>
      </c>
    </row>
    <row r="66" spans="3:8" x14ac:dyDescent="0.25">
      <c r="C66">
        <v>78</v>
      </c>
      <c r="D66" t="str" cm="1">
        <f t="array" ref="D66">[1]!encode_feed(C66,$G$17,$G$18,,$G$15)</f>
        <v>{"gamma_gas":0.6,"gamma_oil":0.86,"gamma_wat":1.1,"rsb_m3m3":120,"pb_atma":130,"t_res_C":80,"bob_m3m3":1.2,"muob_cP":0.6,"PVT_corr_set":0,"q_liq_sm3day":78,"fw_perc":90,"rp_m3m3":120}</v>
      </c>
      <c r="E66" cm="1">
        <f t="array" ref="E66:F66">[1]!Jet_p_out_atma(feed_act,D66,d_nozzle,d_throat,pact,pin)</f>
        <v>20</v>
      </c>
      <c r="F66" t="str">
        <v>{"gamma_gas":0.6,"gamma_oil":0.86,"gamma_wat":1.1,"rsb_m3m3":120,"pb_atma":107.533,"t_res_C":80,"bob_m3m3":1.2,"muob_cP":0.6,"PVT_corr_set":0,"q_liq_sm3day":111.706,"fw_perc":83.965,"rp_m3m3":120}</v>
      </c>
      <c r="G66" cm="1">
        <f t="array" ref="G66:H66">[1]!Jet_p_out_atma(feed_act,D66,d_nozzle,d_throat,pact,pin,,,1)</f>
        <v>20</v>
      </c>
      <c r="H66" t="str">
        <v>{"gamma_gas":0.6,"gamma_oil":0.86,"gamma_wat":1.1,"rsb_m3m3":120,"pb_atma":107.533,"t_res_C":80,"bob_m3m3":1.2,"muob_cP":0.6,"PVT_corr_set":0,"q_liq_sm3day":100.398,"fw_perc":85.538,"rp_m3m3":120}</v>
      </c>
    </row>
    <row r="67" spans="3:8" x14ac:dyDescent="0.25">
      <c r="C67">
        <v>80</v>
      </c>
      <c r="D67" t="str" cm="1">
        <f t="array" ref="D67">[1]!encode_feed(C67,$G$17,$G$18,,$G$15)</f>
        <v>{"gamma_gas":0.6,"gamma_oil":0.86,"gamma_wat":1.1,"rsb_m3m3":120,"pb_atma":130,"t_res_C":80,"bob_m3m3":1.2,"muob_cP":0.6,"PVT_corr_set":0,"q_liq_sm3day":80,"fw_perc":90,"rp_m3m3":120}</v>
      </c>
      <c r="E67" cm="1">
        <f t="array" ref="E67:F67">[1]!Jet_p_out_atma(feed_act,D67,d_nozzle,d_throat,pact,pin)</f>
        <v>20</v>
      </c>
      <c r="F67" t="str">
        <v>{"gamma_gas":0.6,"gamma_oil":0.86,"gamma_wat":1.1,"rsb_m3m3":120,"pb_atma":107.533,"t_res_C":80,"bob_m3m3":1.2,"muob_cP":0.6,"PVT_corr_set":0,"q_liq_sm3day":113.706,"fw_perc":84.071,"rp_m3m3":120}</v>
      </c>
      <c r="G67" cm="1">
        <f t="array" ref="G67:H67">[1]!Jet_p_out_atma(feed_act,D67,d_nozzle,d_throat,pact,pin,,,1)</f>
        <v>20</v>
      </c>
      <c r="H67" t="str">
        <v>{"gamma_gas":0.6,"gamma_oil":0.86,"gamma_wat":1.1,"rsb_m3m3":120,"pb_atma":107.533,"t_res_C":80,"bob_m3m3":1.2,"muob_cP":0.6,"PVT_corr_set":0,"q_liq_sm3day":102.398,"fw_perc":85.625,"rp_m3m3":120}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Лист1</vt:lpstr>
      <vt:lpstr>c_nozzle</vt:lpstr>
      <vt:lpstr>d_nozzle</vt:lpstr>
      <vt:lpstr>d_throat</vt:lpstr>
      <vt:lpstr>feed_act</vt:lpstr>
      <vt:lpstr>feed_in</vt:lpstr>
      <vt:lpstr>pact</vt:lpstr>
      <vt:lpstr>pin</vt:lpstr>
      <vt:lpstr>t_c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2022-02-10T07:40:07Z</dcterms:created>
  <dcterms:modified xsi:type="dcterms:W3CDTF">2022-03-11T14:54:14Z</dcterms:modified>
</cp:coreProperties>
</file>