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09CB5349-8C79-4433-BF56-302909F6C140}" xr6:coauthVersionLast="47" xr6:coauthVersionMax="47" xr10:uidLastSave="{00000000-0000-0000-0000-000000000000}"/>
  <bookViews>
    <workbookView xWindow="-103" yWindow="-103" windowWidth="22149" windowHeight="11949" xr2:uid="{9FE607D8-6D61-49B9-A8F6-4E45CEAFA2D8}"/>
  </bookViews>
  <sheets>
    <sheet name="Лист1" sheetId="1" r:id="rId1"/>
    <sheet name="Лист2" sheetId="2" r:id="rId2"/>
  </sheets>
  <externalReferences>
    <externalReference r:id="rId3"/>
  </externalReferences>
  <definedNames>
    <definedName name="ct">Лист1!$J$5</definedName>
    <definedName name="dt_calc">Лист1!$G$5</definedName>
    <definedName name="h">Лист1!$J$7</definedName>
    <definedName name="k">Лист1!$J$2</definedName>
    <definedName name="mu">Лист1!$J$4</definedName>
    <definedName name="P_i">Лист1!$J$1</definedName>
    <definedName name="phi">Лист1!$J$3</definedName>
    <definedName name="points_per_cycle">Лист1!$G$6</definedName>
    <definedName name="q_ref">Лист1!$J$8</definedName>
    <definedName name="rw">Лист1!$J$6</definedName>
    <definedName name="t_0">Лист1!$G$4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G22" i="1" a="1"/>
  <c r="G12" i="1" a="1"/>
  <c r="G11" i="1" a="1"/>
  <c r="G10" i="1" a="1"/>
  <c r="G22" i="1" l="1"/>
  <c r="G12" i="1"/>
  <c r="G11" i="1"/>
  <c r="G10" i="1"/>
  <c r="D5" i="2"/>
  <c r="G29" i="1" a="1"/>
  <c r="G28" i="1" a="1"/>
  <c r="G25" i="1" a="1"/>
  <c r="E5" i="2" a="1"/>
  <c r="G29" i="1" l="1"/>
  <c r="G28" i="1"/>
  <c r="G25" i="1"/>
  <c r="E5" i="2"/>
  <c r="P6" i="1" a="1"/>
  <c r="G31" i="1" a="1"/>
  <c r="G26" i="1" a="1"/>
  <c r="P6" i="1" l="1"/>
  <c r="G31" i="1"/>
  <c r="G26" i="1"/>
  <c r="G32" i="1" a="1"/>
  <c r="B41" i="1" a="1"/>
  <c r="B41" i="1" l="1"/>
  <c r="G32" i="1"/>
  <c r="G37" i="1" a="1"/>
  <c r="G34" i="1" a="1"/>
  <c r="C41" i="1" a="1"/>
  <c r="G37" i="1" l="1"/>
  <c r="G34" i="1"/>
  <c r="C41" i="1"/>
  <c r="G38" i="1" a="1"/>
  <c r="G41" i="1" a="1"/>
  <c r="G35" i="1" a="1"/>
  <c r="D41" i="1" a="1"/>
  <c r="G41" i="1" l="1"/>
  <c r="G38" i="1"/>
  <c r="G35" i="1"/>
  <c r="D41" i="1"/>
  <c r="H41" i="1" a="1"/>
  <c r="E41" i="1" a="1"/>
  <c r="H41" i="1" l="1"/>
  <c r="E4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<sst xmlns="http://schemas.openxmlformats.org/spreadsheetml/2006/main" count="37" uniqueCount="33">
  <si>
    <t>t</t>
  </si>
  <si>
    <t>td</t>
  </si>
  <si>
    <t>Пример расчета суперпозиции - давления для переменного дебита</t>
  </si>
  <si>
    <t>q step</t>
  </si>
  <si>
    <t>q line</t>
  </si>
  <si>
    <t>Данные для проведения расчета</t>
  </si>
  <si>
    <t>t, час</t>
  </si>
  <si>
    <t>Векторные параметры для расчета</t>
  </si>
  <si>
    <t>t_0</t>
  </si>
  <si>
    <t>dt_calc</t>
  </si>
  <si>
    <t>points_per_cycle</t>
  </si>
  <si>
    <t>время, час</t>
  </si>
  <si>
    <t>время безразмерное</t>
  </si>
  <si>
    <t>k</t>
  </si>
  <si>
    <t>phi</t>
  </si>
  <si>
    <t>mu</t>
  </si>
  <si>
    <t>ct</t>
  </si>
  <si>
    <t>rw</t>
  </si>
  <si>
    <t>h</t>
  </si>
  <si>
    <t>q ref</t>
  </si>
  <si>
    <t>time points 1</t>
  </si>
  <si>
    <t>time points 2</t>
  </si>
  <si>
    <t>time points 3</t>
  </si>
  <si>
    <t>time points 4</t>
  </si>
  <si>
    <t>time points</t>
  </si>
  <si>
    <t>td points</t>
  </si>
  <si>
    <t>pd points</t>
  </si>
  <si>
    <t>pwf</t>
  </si>
  <si>
    <t>pd</t>
  </si>
  <si>
    <t>p</t>
  </si>
  <si>
    <t>P_i</t>
  </si>
  <si>
    <t>pd line</t>
  </si>
  <si>
    <t>pwf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</si>
</sst>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Лист1!$D$40</c:f>
              <c:strCache>
                <c:ptCount val="1"/>
                <c:pt idx="0">
                  <c:v>pd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Лист1!$C$41:$C$120</c:f>
              <c:numCache>
                <c:formatCode>General</c:formatCode>
                <c:ptCount val="80"/>
                <c:pt idx="0">
                  <c:v>39.6</c:v>
                </c:pt>
                <c:pt idx="1">
                  <c:v>93.056040815833796</c:v>
                </c:pt>
                <c:pt idx="2">
                  <c:v>149.84171116000499</c:v>
                </c:pt>
                <c:pt idx="3">
                  <c:v>263.14396257655301</c:v>
                </c:pt>
                <c:pt idx="4">
                  <c:v>489.21156199472802</c:v>
                </c:pt>
                <c:pt idx="5">
                  <c:v>940.27549821613502</c:v>
                </c:pt>
                <c:pt idx="6">
                  <c:v>1840.2659218026699</c:v>
                </c:pt>
                <c:pt idx="7">
                  <c:v>3635.981999955</c:v>
                </c:pt>
                <c:pt idx="8">
                  <c:v>7218.9048276052199</c:v>
                </c:pt>
                <c:pt idx="9">
                  <c:v>14367.7721486051</c:v>
                </c:pt>
                <c:pt idx="10">
                  <c:v>28631.630576941901</c:v>
                </c:pt>
                <c:pt idx="11">
                  <c:v>57091.755534916301</c:v>
                </c:pt>
                <c:pt idx="12">
                  <c:v>113877.14195002599</c:v>
                </c:pt>
                <c:pt idx="13">
                  <c:v>227178.82685390001</c:v>
                </c:pt>
                <c:pt idx="14">
                  <c:v>453245.29593124997</c:v>
                </c:pt>
                <c:pt idx="15">
                  <c:v>904306.97682733997</c:v>
                </c:pt>
                <c:pt idx="16">
                  <c:v>1804292.9004505</c:v>
                </c:pt>
                <c:pt idx="17">
                  <c:v>3600000</c:v>
                </c:pt>
                <c:pt idx="18">
                  <c:v>3600073.3020481798</c:v>
                </c:pt>
                <c:pt idx="19">
                  <c:v>3600155.7110781702</c:v>
                </c:pt>
                <c:pt idx="20">
                  <c:v>3600330.7675634301</c:v>
                </c:pt>
                <c:pt idx="21">
                  <c:v>3600702.6293973201</c:v>
                </c:pt>
                <c:pt idx="22">
                  <c:v>3601492.55285152</c:v>
                </c:pt>
                <c:pt idx="23">
                  <c:v>3603170.53915348</c:v>
                </c:pt>
                <c:pt idx="24">
                  <c:v>3606734.9832962002</c:v>
                </c:pt>
                <c:pt idx="25">
                  <c:v>3614306.71497948</c:v>
                </c:pt>
                <c:pt idx="26">
                  <c:v>3630390.8836150798</c:v>
                </c:pt>
                <c:pt idx="27">
                  <c:v>3664557.50381759</c:v>
                </c:pt>
                <c:pt idx="28">
                  <c:v>3737135.5749949701</c:v>
                </c:pt>
                <c:pt idx="29">
                  <c:v>3891308.75292726</c:v>
                </c:pt>
                <c:pt idx="30">
                  <c:v>4218809.4484976102</c:v>
                </c:pt>
                <c:pt idx="31">
                  <c:v>4914499.2373282304</c:v>
                </c:pt>
                <c:pt idx="32">
                  <c:v>6392310.7010270003</c:v>
                </c:pt>
                <c:pt idx="33">
                  <c:v>9531535.6218217295</c:v>
                </c:pt>
                <c:pt idx="34">
                  <c:v>16200000</c:v>
                </c:pt>
                <c:pt idx="35">
                  <c:v>16200057.056154899</c:v>
                </c:pt>
                <c:pt idx="36">
                  <c:v>16200113.8419958</c:v>
                </c:pt>
                <c:pt idx="37">
                  <c:v>16200227.144644</c:v>
                </c:pt>
                <c:pt idx="38">
                  <c:v>16200453.213148201</c:v>
                </c:pt>
                <c:pt idx="39">
                  <c:v>16200904.279115301</c:v>
                </c:pt>
                <c:pt idx="40">
                  <c:v>16201804.274041099</c:v>
                </c:pt>
                <c:pt idx="41">
                  <c:v>16203600</c:v>
                </c:pt>
                <c:pt idx="42">
                  <c:v>16207182.9443339</c:v>
                </c:pt>
                <c:pt idx="43">
                  <c:v>16214331.8581399</c:v>
                </c:pt>
                <c:pt idx="44">
                  <c:v>16228595.8164501</c:v>
                </c:pt>
                <c:pt idx="45">
                  <c:v>16257056.1549286</c:v>
                </c:pt>
                <c:pt idx="46">
                  <c:v>16313841.995766001</c:v>
                </c:pt>
                <c:pt idx="47">
                  <c:v>16427144.6440129</c:v>
                </c:pt>
                <c:pt idx="48">
                  <c:v>16653213.148245901</c:v>
                </c:pt>
                <c:pt idx="49">
                  <c:v>17104279.1153435</c:v>
                </c:pt>
                <c:pt idx="50">
                  <c:v>18004274.041058201</c:v>
                </c:pt>
                <c:pt idx="51">
                  <c:v>19800000</c:v>
                </c:pt>
                <c:pt idx="52">
                  <c:v>19800077.0805852</c:v>
                </c:pt>
                <c:pt idx="53">
                  <c:v>19800165.808056701</c:v>
                </c:pt>
                <c:pt idx="54">
                  <c:v>19800356.669731501</c:v>
                </c:pt>
                <c:pt idx="55">
                  <c:v>19800767.232304499</c:v>
                </c:pt>
                <c:pt idx="56">
                  <c:v>19801650.393506698</c:v>
                </c:pt>
                <c:pt idx="57">
                  <c:v>19803550.161680002</c:v>
                </c:pt>
                <c:pt idx="58">
                  <c:v>19807636.7532368</c:v>
                </c:pt>
                <c:pt idx="59">
                  <c:v>19816427.4208492</c:v>
                </c:pt>
                <c:pt idx="60">
                  <c:v>19835337.027056798</c:v>
                </c:pt>
                <c:pt idx="61">
                  <c:v>19876013.483350798</c:v>
                </c:pt>
                <c:pt idx="62">
                  <c:v>19963512.613605902</c:v>
                </c:pt>
                <c:pt idx="63">
                  <c:v>20151732.0037136</c:v>
                </c:pt>
                <c:pt idx="64">
                  <c:v>20556610.757470801</c:v>
                </c:pt>
                <c:pt idx="65">
                  <c:v>21427545.495651599</c:v>
                </c:pt>
                <c:pt idx="66">
                  <c:v>23301013.320601299</c:v>
                </c:pt>
                <c:pt idx="67">
                  <c:v>27331030.194717102</c:v>
                </c:pt>
                <c:pt idx="68">
                  <c:v>36000000</c:v>
                </c:pt>
              </c:numCache>
            </c:numRef>
          </c:xVal>
          <c:yVal>
            <c:numRef>
              <c:f>Лист1!$D$41:$D$120</c:f>
              <c:numCache>
                <c:formatCode>General</c:formatCode>
                <c:ptCount val="80"/>
                <c:pt idx="0">
                  <c:v>2.2471054979236</c:v>
                </c:pt>
                <c:pt idx="1">
                  <c:v>2.6724826735721599</c:v>
                </c:pt>
                <c:pt idx="2">
                  <c:v>2.9101629529193001</c:v>
                </c:pt>
                <c:pt idx="3">
                  <c:v>3.1913648947770299</c:v>
                </c:pt>
                <c:pt idx="4">
                  <c:v>3.50119234765965</c:v>
                </c:pt>
                <c:pt idx="5">
                  <c:v>3.8277587368003099</c:v>
                </c:pt>
                <c:pt idx="6">
                  <c:v>4.1634399522079901</c:v>
                </c:pt>
                <c:pt idx="7">
                  <c:v>4.5038909785151198</c:v>
                </c:pt>
                <c:pt idx="8">
                  <c:v>4.8467859308322696</c:v>
                </c:pt>
                <c:pt idx="9">
                  <c:v>5.1909195141790097</c:v>
                </c:pt>
                <c:pt idx="10">
                  <c:v>5.5356773888550004</c:v>
                </c:pt>
                <c:pt idx="11">
                  <c:v>5.8807490369600597</c:v>
                </c:pt>
                <c:pt idx="12">
                  <c:v>6.2259781678054198</c:v>
                </c:pt>
                <c:pt idx="13">
                  <c:v>6.5712862832475301</c:v>
                </c:pt>
                <c:pt idx="14">
                  <c:v>6.9166339989145804</c:v>
                </c:pt>
                <c:pt idx="15">
                  <c:v>7.2620015652704799</c:v>
                </c:pt>
                <c:pt idx="16">
                  <c:v>7.6073790814355302</c:v>
                </c:pt>
                <c:pt idx="17">
                  <c:v>7.9527615845445698</c:v>
                </c:pt>
                <c:pt idx="18">
                  <c:v>18.166921539869001</c:v>
                </c:pt>
                <c:pt idx="19">
                  <c:v>19.670154844051599</c:v>
                </c:pt>
                <c:pt idx="20">
                  <c:v>21.175308071581199</c:v>
                </c:pt>
                <c:pt idx="21">
                  <c:v>22.68138726371</c:v>
                </c:pt>
                <c:pt idx="22">
                  <c:v>24.1879477275852</c:v>
                </c:pt>
                <c:pt idx="23">
                  <c:v>25.694830699333298</c:v>
                </c:pt>
                <c:pt idx="24">
                  <c:v>27.202068973283701</c:v>
                </c:pt>
                <c:pt idx="25">
                  <c:v>28.709905601178701</c:v>
                </c:pt>
                <c:pt idx="26">
                  <c:v>30.218934590862201</c:v>
                </c:pt>
                <c:pt idx="27">
                  <c:v>31.7304368701821</c:v>
                </c:pt>
                <c:pt idx="28">
                  <c:v>33.247066041441599</c:v>
                </c:pt>
                <c:pt idx="29">
                  <c:v>34.774104519350203</c:v>
                </c:pt>
                <c:pt idx="30">
                  <c:v>36.3213346739375</c:v>
                </c:pt>
                <c:pt idx="31">
                  <c:v>37.904480043159701</c:v>
                </c:pt>
                <c:pt idx="32">
                  <c:v>39.542760164236398</c:v>
                </c:pt>
                <c:pt idx="33">
                  <c:v>41.249342428254202</c:v>
                </c:pt>
                <c:pt idx="34">
                  <c:v>43.021372431889198</c:v>
                </c:pt>
                <c:pt idx="35">
                  <c:v>38.1638917434435</c:v>
                </c:pt>
                <c:pt idx="36">
                  <c:v>37.475309013018197</c:v>
                </c:pt>
                <c:pt idx="37">
                  <c:v>36.785649470339898</c:v>
                </c:pt>
                <c:pt idx="38">
                  <c:v>36.095465579415901</c:v>
                </c:pt>
                <c:pt idx="39">
                  <c:v>35.405050663148501</c:v>
                </c:pt>
                <c:pt idx="40">
                  <c:v>34.7145836405832</c:v>
                </c:pt>
                <c:pt idx="41">
                  <c:v>34.024217613696301</c:v>
                </c:pt>
                <c:pt idx="42">
                  <c:v>33.334155750645103</c:v>
                </c:pt>
                <c:pt idx="43">
                  <c:v>32.644751862857802</c:v>
                </c:pt>
                <c:pt idx="44">
                  <c:v>31.956684969384099</c:v>
                </c:pt>
                <c:pt idx="45">
                  <c:v>31.271292105413799</c:v>
                </c:pt>
                <c:pt idx="46">
                  <c:v>30.591215142804199</c:v>
                </c:pt>
                <c:pt idx="47">
                  <c:v>29.921645858826601</c:v>
                </c:pt>
                <c:pt idx="48">
                  <c:v>29.272646346979499</c:v>
                </c:pt>
                <c:pt idx="49">
                  <c:v>28.6631784093648</c:v>
                </c:pt>
                <c:pt idx="50">
                  <c:v>28.1270799969225</c:v>
                </c:pt>
                <c:pt idx="51">
                  <c:v>27.7188134568717</c:v>
                </c:pt>
                <c:pt idx="52">
                  <c:v>19.9830472142392</c:v>
                </c:pt>
                <c:pt idx="53">
                  <c:v>18.836666962247801</c:v>
                </c:pt>
                <c:pt idx="54">
                  <c:v>17.688882825834099</c:v>
                </c:pt>
                <c:pt idx="55">
                  <c:v>16.540423232599</c:v>
                </c:pt>
                <c:pt idx="56">
                  <c:v>15.391601740771</c:v>
                </c:pt>
                <c:pt idx="57">
                  <c:v>14.242509363798799</c:v>
                </c:pt>
                <c:pt idx="58">
                  <c:v>13.0930708976849</c:v>
                </c:pt>
                <c:pt idx="59">
                  <c:v>11.9430006725529</c:v>
                </c:pt>
                <c:pt idx="60">
                  <c:v>10.7916362937752</c:v>
                </c:pt>
                <c:pt idx="61">
                  <c:v>9.63757471929652</c:v>
                </c:pt>
                <c:pt idx="62">
                  <c:v>8.4780038163616904</c:v>
                </c:pt>
                <c:pt idx="63">
                  <c:v>7.3078001802934098</c:v>
                </c:pt>
                <c:pt idx="64">
                  <c:v>6.1195714359992799</c:v>
                </c:pt>
                <c:pt idx="65">
                  <c:v>4.90927648201927</c:v>
                </c:pt>
                <c:pt idx="66">
                  <c:v>3.6957722921248202</c:v>
                </c:pt>
                <c:pt idx="67">
                  <c:v>2.5492937777665601</c:v>
                </c:pt>
                <c:pt idx="68">
                  <c:v>1.58487749689653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8-4C2B-A8F4-E9FA52DECB1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Лист1!$C$41:$C$109</c:f>
              <c:numCache>
                <c:formatCode>General</c:formatCode>
                <c:ptCount val="69"/>
                <c:pt idx="0">
                  <c:v>39.6</c:v>
                </c:pt>
                <c:pt idx="1">
                  <c:v>93.056040815833796</c:v>
                </c:pt>
                <c:pt idx="2">
                  <c:v>149.84171116000499</c:v>
                </c:pt>
                <c:pt idx="3">
                  <c:v>263.14396257655301</c:v>
                </c:pt>
                <c:pt idx="4">
                  <c:v>489.21156199472802</c:v>
                </c:pt>
                <c:pt idx="5">
                  <c:v>940.27549821613502</c:v>
                </c:pt>
                <c:pt idx="6">
                  <c:v>1840.2659218026699</c:v>
                </c:pt>
                <c:pt idx="7">
                  <c:v>3635.981999955</c:v>
                </c:pt>
                <c:pt idx="8">
                  <c:v>7218.9048276052199</c:v>
                </c:pt>
                <c:pt idx="9">
                  <c:v>14367.7721486051</c:v>
                </c:pt>
                <c:pt idx="10">
                  <c:v>28631.630576941901</c:v>
                </c:pt>
                <c:pt idx="11">
                  <c:v>57091.755534916301</c:v>
                </c:pt>
                <c:pt idx="12">
                  <c:v>113877.14195002599</c:v>
                </c:pt>
                <c:pt idx="13">
                  <c:v>227178.82685390001</c:v>
                </c:pt>
                <c:pt idx="14">
                  <c:v>453245.29593124997</c:v>
                </c:pt>
                <c:pt idx="15">
                  <c:v>904306.97682733997</c:v>
                </c:pt>
                <c:pt idx="16">
                  <c:v>1804292.9004505</c:v>
                </c:pt>
                <c:pt idx="17">
                  <c:v>3600000</c:v>
                </c:pt>
                <c:pt idx="18">
                  <c:v>3600073.3020481798</c:v>
                </c:pt>
                <c:pt idx="19">
                  <c:v>3600155.7110781702</c:v>
                </c:pt>
                <c:pt idx="20">
                  <c:v>3600330.7675634301</c:v>
                </c:pt>
                <c:pt idx="21">
                  <c:v>3600702.6293973201</c:v>
                </c:pt>
                <c:pt idx="22">
                  <c:v>3601492.55285152</c:v>
                </c:pt>
                <c:pt idx="23">
                  <c:v>3603170.53915348</c:v>
                </c:pt>
                <c:pt idx="24">
                  <c:v>3606734.9832962002</c:v>
                </c:pt>
                <c:pt idx="25">
                  <c:v>3614306.71497948</c:v>
                </c:pt>
                <c:pt idx="26">
                  <c:v>3630390.8836150798</c:v>
                </c:pt>
                <c:pt idx="27">
                  <c:v>3664557.50381759</c:v>
                </c:pt>
                <c:pt idx="28">
                  <c:v>3737135.5749949701</c:v>
                </c:pt>
                <c:pt idx="29">
                  <c:v>3891308.75292726</c:v>
                </c:pt>
                <c:pt idx="30">
                  <c:v>4218809.4484976102</c:v>
                </c:pt>
                <c:pt idx="31">
                  <c:v>4914499.2373282304</c:v>
                </c:pt>
                <c:pt idx="32">
                  <c:v>6392310.7010270003</c:v>
                </c:pt>
                <c:pt idx="33">
                  <c:v>9531535.6218217295</c:v>
                </c:pt>
                <c:pt idx="34">
                  <c:v>16200000</c:v>
                </c:pt>
                <c:pt idx="35">
                  <c:v>16200057.056154899</c:v>
                </c:pt>
                <c:pt idx="36">
                  <c:v>16200113.8419958</c:v>
                </c:pt>
                <c:pt idx="37">
                  <c:v>16200227.144644</c:v>
                </c:pt>
                <c:pt idx="38">
                  <c:v>16200453.213148201</c:v>
                </c:pt>
                <c:pt idx="39">
                  <c:v>16200904.279115301</c:v>
                </c:pt>
                <c:pt idx="40">
                  <c:v>16201804.274041099</c:v>
                </c:pt>
                <c:pt idx="41">
                  <c:v>16203600</c:v>
                </c:pt>
                <c:pt idx="42">
                  <c:v>16207182.9443339</c:v>
                </c:pt>
                <c:pt idx="43">
                  <c:v>16214331.8581399</c:v>
                </c:pt>
                <c:pt idx="44">
                  <c:v>16228595.8164501</c:v>
                </c:pt>
                <c:pt idx="45">
                  <c:v>16257056.1549286</c:v>
                </c:pt>
                <c:pt idx="46">
                  <c:v>16313841.995766001</c:v>
                </c:pt>
                <c:pt idx="47">
                  <c:v>16427144.6440129</c:v>
                </c:pt>
                <c:pt idx="48">
                  <c:v>16653213.148245901</c:v>
                </c:pt>
                <c:pt idx="49">
                  <c:v>17104279.1153435</c:v>
                </c:pt>
                <c:pt idx="50">
                  <c:v>18004274.041058201</c:v>
                </c:pt>
                <c:pt idx="51">
                  <c:v>19800000</c:v>
                </c:pt>
                <c:pt idx="52">
                  <c:v>19800077.0805852</c:v>
                </c:pt>
                <c:pt idx="53">
                  <c:v>19800165.808056701</c:v>
                </c:pt>
                <c:pt idx="54">
                  <c:v>19800356.669731501</c:v>
                </c:pt>
                <c:pt idx="55">
                  <c:v>19800767.232304499</c:v>
                </c:pt>
                <c:pt idx="56">
                  <c:v>19801650.393506698</c:v>
                </c:pt>
                <c:pt idx="57">
                  <c:v>19803550.161680002</c:v>
                </c:pt>
                <c:pt idx="58">
                  <c:v>19807636.7532368</c:v>
                </c:pt>
                <c:pt idx="59">
                  <c:v>19816427.4208492</c:v>
                </c:pt>
                <c:pt idx="60">
                  <c:v>19835337.027056798</c:v>
                </c:pt>
                <c:pt idx="61">
                  <c:v>19876013.483350798</c:v>
                </c:pt>
                <c:pt idx="62">
                  <c:v>19963512.613605902</c:v>
                </c:pt>
                <c:pt idx="63">
                  <c:v>20151732.0037136</c:v>
                </c:pt>
                <c:pt idx="64">
                  <c:v>20556610.757470801</c:v>
                </c:pt>
                <c:pt idx="65">
                  <c:v>21427545.495651599</c:v>
                </c:pt>
                <c:pt idx="66">
                  <c:v>23301013.320601299</c:v>
                </c:pt>
                <c:pt idx="67">
                  <c:v>27331030.194717102</c:v>
                </c:pt>
                <c:pt idx="68">
                  <c:v>36000000</c:v>
                </c:pt>
              </c:numCache>
            </c:numRef>
          </c:xVal>
          <c:yVal>
            <c:numRef>
              <c:f>Лист1!$G$41:$G$109</c:f>
              <c:numCache>
                <c:formatCode>General</c:formatCode>
                <c:ptCount val="69"/>
                <c:pt idx="0">
                  <c:v>9.7044111598007E-5</c:v>
                </c:pt>
                <c:pt idx="1">
                  <c:v>2.8188276285098503E-4</c:v>
                </c:pt>
                <c:pt idx="2">
                  <c:v>5.0277135772134804E-4</c:v>
                </c:pt>
                <c:pt idx="3">
                  <c:v>9.84915562521398E-4</c:v>
                </c:pt>
                <c:pt idx="4">
                  <c:v>2.0405809199977899E-3</c:v>
                </c:pt>
                <c:pt idx="5">
                  <c:v>4.3473498989669603E-3</c:v>
                </c:pt>
                <c:pt idx="6">
                  <c:v>9.36509660016192E-3</c:v>
                </c:pt>
                <c:pt idx="7">
                  <c:v>2.0221286800153601E-2</c:v>
                </c:pt>
                <c:pt idx="8">
                  <c:v>4.3583848104124703E-2</c:v>
                </c:pt>
                <c:pt idx="9">
                  <c:v>9.36103964943895E-2</c:v>
                </c:pt>
                <c:pt idx="10">
                  <c:v>0.200251616140496</c:v>
                </c:pt>
                <c:pt idx="11">
                  <c:v>0.42666389416645201</c:v>
                </c:pt>
                <c:pt idx="12">
                  <c:v>0.90563848626712895</c:v>
                </c:pt>
                <c:pt idx="13">
                  <c:v>1.9156520321442401</c:v>
                </c:pt>
                <c:pt idx="14">
                  <c:v>4.0393208748319802</c:v>
                </c:pt>
                <c:pt idx="15">
                  <c:v>8.4929543517942498</c:v>
                </c:pt>
                <c:pt idx="16">
                  <c:v>17.810827283735101</c:v>
                </c:pt>
                <c:pt idx="17">
                  <c:v>37.263810857709501</c:v>
                </c:pt>
                <c:pt idx="18">
                  <c:v>37.264386374288797</c:v>
                </c:pt>
                <c:pt idx="19">
                  <c:v>37.264944013901498</c:v>
                </c:pt>
                <c:pt idx="20">
                  <c:v>37.2660266841417</c:v>
                </c:pt>
                <c:pt idx="21">
                  <c:v>37.268109923063903</c:v>
                </c:pt>
                <c:pt idx="22">
                  <c:v>37.272074948665399</c:v>
                </c:pt>
                <c:pt idx="23">
                  <c:v>37.279519910415203</c:v>
                </c:pt>
                <c:pt idx="24">
                  <c:v>37.293258687436001</c:v>
                </c:pt>
                <c:pt idx="25">
                  <c:v>37.318037103854103</c:v>
                </c:pt>
                <c:pt idx="26">
                  <c:v>37.361332024292203</c:v>
                </c:pt>
                <c:pt idx="27">
                  <c:v>37.4335457963059</c:v>
                </c:pt>
                <c:pt idx="28">
                  <c:v>37.5453639011577</c:v>
                </c:pt>
                <c:pt idx="29">
                  <c:v>37.696234820087199</c:v>
                </c:pt>
                <c:pt idx="30">
                  <c:v>37.839667324106799</c:v>
                </c:pt>
                <c:pt idx="31">
                  <c:v>37.795831508429799</c:v>
                </c:pt>
                <c:pt idx="32">
                  <c:v>37.058291554800299</c:v>
                </c:pt>
                <c:pt idx="33">
                  <c:v>34.399832153005001</c:v>
                </c:pt>
                <c:pt idx="34">
                  <c:v>27.064716083876601</c:v>
                </c:pt>
                <c:pt idx="35">
                  <c:v>27.064573612538702</c:v>
                </c:pt>
                <c:pt idx="36">
                  <c:v>27.064405808018101</c:v>
                </c:pt>
                <c:pt idx="37">
                  <c:v>27.064044652227601</c:v>
                </c:pt>
                <c:pt idx="38">
                  <c:v>27.0632714350272</c:v>
                </c:pt>
                <c:pt idx="39">
                  <c:v>27.0616236207835</c:v>
                </c:pt>
                <c:pt idx="40">
                  <c:v>27.0581261472799</c:v>
                </c:pt>
                <c:pt idx="41">
                  <c:v>27.050729379715101</c:v>
                </c:pt>
                <c:pt idx="42">
                  <c:v>27.035135942601901</c:v>
                </c:pt>
                <c:pt idx="43">
                  <c:v>27.002356597758901</c:v>
                </c:pt>
                <c:pt idx="44">
                  <c:v>26.933626939827601</c:v>
                </c:pt>
                <c:pt idx="45">
                  <c:v>26.789850820780899</c:v>
                </c:pt>
                <c:pt idx="46">
                  <c:v>26.4897041900639</c:v>
                </c:pt>
                <c:pt idx="47">
                  <c:v>25.864257604823401</c:v>
                </c:pt>
                <c:pt idx="48">
                  <c:v>24.562964316643701</c:v>
                </c:pt>
                <c:pt idx="49">
                  <c:v>21.8587823969611</c:v>
                </c:pt>
                <c:pt idx="50">
                  <c:v>16.2435378974683</c:v>
                </c:pt>
                <c:pt idx="51">
                  <c:v>4.5855998985272199</c:v>
                </c:pt>
                <c:pt idx="52">
                  <c:v>4.5852247589693302</c:v>
                </c:pt>
                <c:pt idx="53">
                  <c:v>4.5848450758212698</c:v>
                </c:pt>
                <c:pt idx="54">
                  <c:v>4.5840891597930602</c:v>
                </c:pt>
                <c:pt idx="55">
                  <c:v>4.5825940381483496</c:v>
                </c:pt>
                <c:pt idx="56">
                  <c:v>4.5796595972343503</c:v>
                </c:pt>
                <c:pt idx="57">
                  <c:v>4.5739532744542499</c:v>
                </c:pt>
                <c:pt idx="58">
                  <c:v>4.5629812797810603</c:v>
                </c:pt>
                <c:pt idx="59">
                  <c:v>4.5421789340247098</c:v>
                </c:pt>
                <c:pt idx="60">
                  <c:v>4.5034383444491803</c:v>
                </c:pt>
                <c:pt idx="61">
                  <c:v>4.4329580433224898</c:v>
                </c:pt>
                <c:pt idx="62">
                  <c:v>4.3086908507853199</c:v>
                </c:pt>
                <c:pt idx="63">
                  <c:v>4.0988223761972797</c:v>
                </c:pt>
                <c:pt idx="64">
                  <c:v>3.7650545029525202</c:v>
                </c:pt>
                <c:pt idx="65">
                  <c:v>3.27687744912595</c:v>
                </c:pt>
                <c:pt idx="66">
                  <c:v>2.6395995626044302</c:v>
                </c:pt>
                <c:pt idx="67">
                  <c:v>1.9214828881666599</c:v>
                </c:pt>
                <c:pt idx="68">
                  <c:v>1.2443087929004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98-4C2B-A8F4-E9FA52DEC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023"/>
        <c:axId val="2163855"/>
      </c:scatterChart>
      <c:valAx>
        <c:axId val="2163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855"/>
        <c:crosses val="autoZero"/>
        <c:crossBetween val="midCat"/>
      </c:valAx>
      <c:valAx>
        <c:axId val="216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419878</xdr:colOff>
      <xdr:row>5</xdr:row>
      <xdr:rowOff>97970</xdr:rowOff>
    </xdr:from>
    <xdr:to>
      <xdr:col>21</xdr:col>
      <xdr:colOff>528735</xdr:colOff>
      <xdr:row>24</xdr:row>
      <xdr:rowOff>171061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FB03241-929F-428A-BF9D-7D00BFFDF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decode_json"/>
      <definedName name="encode_json"/>
      <definedName name="encode_logspace"/>
      <definedName name="Gamma"/>
      <definedName name="list_merge"/>
      <definedName name="transient_p_from_pd_atma"/>
      <definedName name="transient_pd_line_sourse"/>
      <definedName name="transient_td_from_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85EE-A7BF-45CB-991D-A3E9B38256FF}">
  <sheetPr codeName="Лист1"/>
  <dimension ref="B1:W109"/>
  <sheetViews>
    <sheetView tabSelected="1" zoomScale="70" zoomScaleNormal="70" workbookViewId="0">
      <selection activeCell="I14" sqref="I14"/>
    </sheetView>
  </sheetViews>
  <sheetFormatPr defaultRowHeight="14.6" x14ac:dyDescent="0.4"/>
  <cols>
    <col min="6" max="6" width="23.23046875" customWidth="1"/>
    <col min="23" max="23" width="11.84375" bestFit="1" customWidth="1"/>
  </cols>
  <sheetData>
    <row r="1" spans="2:23" x14ac:dyDescent="0.4">
      <c r="C1" t="s">
        <v>2</v>
      </c>
      <c r="I1" t="s">
        <v>30</v>
      </c>
      <c r="J1">
        <v>250</v>
      </c>
    </row>
    <row r="2" spans="2:23" x14ac:dyDescent="0.4">
      <c r="F2" s="1"/>
      <c r="I2" t="s">
        <v>13</v>
      </c>
      <c r="J2">
        <v>20</v>
      </c>
    </row>
    <row r="3" spans="2:23" x14ac:dyDescent="0.4">
      <c r="B3" t="s">
        <v>5</v>
      </c>
      <c r="F3" s="1"/>
      <c r="I3" t="s">
        <v>14</v>
      </c>
      <c r="J3">
        <v>0.2</v>
      </c>
    </row>
    <row r="4" spans="2:23" x14ac:dyDescent="0.4">
      <c r="F4" s="1" t="s">
        <v>8</v>
      </c>
      <c r="G4">
        <v>0</v>
      </c>
      <c r="I4" t="s">
        <v>15</v>
      </c>
      <c r="J4">
        <v>1</v>
      </c>
    </row>
    <row r="5" spans="2:23" x14ac:dyDescent="0.4">
      <c r="F5" s="1" t="s">
        <v>9</v>
      </c>
      <c r="G5">
        <v>100</v>
      </c>
      <c r="I5" t="s">
        <v>16</v>
      </c>
      <c r="J5" s="5">
        <v>1.0000000000000001E-5</v>
      </c>
    </row>
    <row r="6" spans="2:23" x14ac:dyDescent="0.4">
      <c r="F6" s="1" t="s">
        <v>10</v>
      </c>
      <c r="G6">
        <v>20</v>
      </c>
      <c r="I6" t="s">
        <v>17</v>
      </c>
      <c r="J6">
        <v>0.1</v>
      </c>
      <c r="P6" cm="1">
        <f t="array" ref="P6:P26">[1]!decode_json(G10)</f>
        <v>1.1E-4</v>
      </c>
    </row>
    <row r="7" spans="2:23" x14ac:dyDescent="0.4">
      <c r="F7" s="1"/>
      <c r="I7" t="s">
        <v>18</v>
      </c>
      <c r="J7">
        <v>100</v>
      </c>
      <c r="P7">
        <v>1.1995261317333E-4</v>
      </c>
    </row>
    <row r="8" spans="2:23" x14ac:dyDescent="0.4">
      <c r="I8" t="s">
        <v>19</v>
      </c>
      <c r="J8">
        <v>1</v>
      </c>
      <c r="P8">
        <v>1.3981067724445399E-4</v>
      </c>
    </row>
    <row r="9" spans="2:23" x14ac:dyDescent="0.4">
      <c r="B9" s="4" t="s">
        <v>6</v>
      </c>
      <c r="C9" s="4" t="s">
        <v>3</v>
      </c>
      <c r="D9" s="4" t="s">
        <v>4</v>
      </c>
      <c r="F9" s="1"/>
      <c r="P9">
        <v>1.7943270432268699E-4</v>
      </c>
    </row>
    <row r="10" spans="2:23" x14ac:dyDescent="0.4">
      <c r="B10" s="3">
        <v>0</v>
      </c>
      <c r="C10" s="3">
        <v>1</v>
      </c>
      <c r="D10" s="3">
        <v>0</v>
      </c>
      <c r="F10" s="1" t="s">
        <v>20</v>
      </c>
      <c r="G10" t="str" cm="1">
        <f t="array" ref="G10">[1]!encode_logspace(B10+0.0001,B11,points_per_cycle)</f>
        <v>[0.00011,1.1995261317333E-04,1.39810677244454E-04,1.79432704322687E-04,2.58489002266205E-04,4.16226975444458E-04,7.30955451601535E-04,1.35892100554091E-03,2.61187638393371E-03,5.11184978278519E-03,0.010099949999875,2.00525134100145E-02,3.99104781905696E-02,0.079532307158172,0.158588209819212,0.316325394305628,0.631052296816389,1.25901471092014,2.51196382452039,5.01192472347362,9.99999999999999]</v>
      </c>
      <c r="P10">
        <v>2.58489002266205E-4</v>
      </c>
    </row>
    <row r="11" spans="2:23" x14ac:dyDescent="0.4">
      <c r="B11" s="3">
        <v>10</v>
      </c>
      <c r="C11" s="3">
        <v>5</v>
      </c>
      <c r="D11" s="3">
        <v>5</v>
      </c>
      <c r="F11" s="1" t="s">
        <v>21</v>
      </c>
      <c r="G11" t="str" cm="1">
        <f t="array" ref="G11">[1]!encode_logspace(B11,B12,points_per_cycle)</f>
        <v>[10.00001,10.0000212423912,10.0000451239183,10.0000958539925,10.0002036168005,10.0004325307727,10.0009187987873,10.0019517483259,10.0041459801431,10.0088070532041,10.0187082869339,10.039740874943,10.084419121153,10.1793263994933,10.3809321527638,10.8091909803535,11.7189151347156,13.6513867703562,17.7564186139639,26.4764878383937,45]</v>
      </c>
      <c r="P11">
        <v>4.1622697544445802E-4</v>
      </c>
    </row>
    <row r="12" spans="2:23" x14ac:dyDescent="0.4">
      <c r="B12" s="3">
        <v>45</v>
      </c>
      <c r="C12" s="3">
        <v>3</v>
      </c>
      <c r="D12" s="3">
        <v>3</v>
      </c>
      <c r="F12" s="1" t="s">
        <v>22</v>
      </c>
      <c r="G12" t="str" cm="1">
        <f t="array" ref="G12">[1]!encode_logspace(B12,B13,points_per_cycle)</f>
        <v>[45.00001,45.0000199526231,45.0000398107171,45.0000794328235,45.0001584893192,45.000316227766,45.0006309573445,45.0012589254118,45.0025118864315,45.0050118723363,45.01,45.0199526231497,45.0398107170554,45.0794328234724,45.1584893192461,45.3162277660168,45.6309573444802,46.2589254117942,47.5118864315096,50.0118723362727,55]</v>
      </c>
      <c r="N12" s="2"/>
      <c r="O12" s="3"/>
      <c r="P12">
        <v>7.3095545160153496E-4</v>
      </c>
      <c r="S12" s="3"/>
      <c r="W12" s="3"/>
    </row>
    <row r="13" spans="2:23" x14ac:dyDescent="0.4">
      <c r="B13" s="3">
        <v>55</v>
      </c>
      <c r="C13" s="3">
        <v>0</v>
      </c>
      <c r="D13" s="3">
        <v>0</v>
      </c>
      <c r="F13" s="1" t="s">
        <v>23</v>
      </c>
      <c r="N13" s="2"/>
      <c r="O13" s="3"/>
      <c r="P13">
        <v>1.3589210055409101E-3</v>
      </c>
      <c r="S13" s="3"/>
      <c r="W13" s="3"/>
    </row>
    <row r="14" spans="2:23" x14ac:dyDescent="0.4">
      <c r="B14" s="3"/>
      <c r="C14" s="3"/>
      <c r="D14" s="3"/>
      <c r="N14" s="2"/>
      <c r="O14" s="3"/>
      <c r="P14">
        <v>2.6118763839337099E-3</v>
      </c>
      <c r="S14" s="3"/>
      <c r="W14" s="3"/>
    </row>
    <row r="15" spans="2:23" x14ac:dyDescent="0.4">
      <c r="B15" s="3"/>
      <c r="C15" s="3"/>
      <c r="D15" s="3"/>
      <c r="N15" s="2"/>
      <c r="O15" s="3"/>
      <c r="P15">
        <v>5.1118497827851899E-3</v>
      </c>
      <c r="S15" s="3"/>
      <c r="W15" s="3"/>
    </row>
    <row r="16" spans="2:23" x14ac:dyDescent="0.4">
      <c r="B16" s="3"/>
      <c r="C16" s="3"/>
      <c r="D16" s="3"/>
      <c r="N16" s="2"/>
      <c r="O16" s="3"/>
      <c r="P16">
        <v>1.0099949999874999E-2</v>
      </c>
      <c r="S16" s="3"/>
      <c r="W16" s="3"/>
    </row>
    <row r="17" spans="2:23" x14ac:dyDescent="0.4">
      <c r="B17" s="3"/>
      <c r="C17" s="3"/>
      <c r="D17" s="3"/>
      <c r="N17" s="2"/>
      <c r="O17" s="3"/>
      <c r="P17">
        <v>2.0052513410014499E-2</v>
      </c>
      <c r="S17" s="3"/>
      <c r="W17" s="3"/>
    </row>
    <row r="18" spans="2:23" x14ac:dyDescent="0.4">
      <c r="B18" s="3"/>
      <c r="C18" s="3"/>
      <c r="D18" s="3"/>
      <c r="N18" s="2"/>
      <c r="O18" s="3"/>
      <c r="P18">
        <v>3.9910478190569601E-2</v>
      </c>
      <c r="S18" s="3"/>
      <c r="W18" s="3"/>
    </row>
    <row r="19" spans="2:23" x14ac:dyDescent="0.4">
      <c r="B19" s="3"/>
      <c r="C19" s="3"/>
      <c r="D19" s="3"/>
      <c r="N19" s="2"/>
      <c r="O19" s="3"/>
      <c r="P19">
        <v>7.9532307158172E-2</v>
      </c>
      <c r="S19" s="3"/>
      <c r="W19" s="3"/>
    </row>
    <row r="20" spans="2:23" x14ac:dyDescent="0.4">
      <c r="B20" s="3"/>
      <c r="C20" s="3"/>
      <c r="D20" s="3"/>
      <c r="N20" s="2"/>
      <c r="O20" s="3"/>
      <c r="P20">
        <v>0.15858820981921201</v>
      </c>
      <c r="S20" s="3"/>
      <c r="W20" s="3"/>
    </row>
    <row r="21" spans="2:23" x14ac:dyDescent="0.4">
      <c r="B21" s="3"/>
      <c r="C21" s="3"/>
      <c r="D21" s="3"/>
      <c r="N21" s="2"/>
      <c r="O21" s="3"/>
      <c r="P21">
        <v>0.316325394305628</v>
      </c>
      <c r="S21" s="3"/>
      <c r="W21" s="3"/>
    </row>
    <row r="22" spans="2:23" x14ac:dyDescent="0.4">
      <c r="B22">
        <f>MAX(B10:B21)</f>
        <v>55</v>
      </c>
      <c r="G22" t="str" cm="1">
        <f t="array" ref="G22">[1]!encode_logspace(B22,dt_calc,points_per_cycle)</f>
        <v>[55.00001,55.0000215110013,55.0000462723175,55.000099536388,55.0002141127368,55.0004605779352,55.0009907492543,55.0021312008457,55.0045844264074,55.0098615602222,55.0212132034356,55.045631724581,55.0981584084912,55.2111485648634,55.4542017044608,55.9770333436489,57.1016965485301,59.5209597101432,64.7250370016702,75.9195283186586,100]</v>
      </c>
      <c r="N22" s="2"/>
      <c r="O22" s="3"/>
      <c r="P22">
        <v>0.63105229681638897</v>
      </c>
      <c r="S22" s="3"/>
      <c r="W22" s="3"/>
    </row>
    <row r="23" spans="2:23" x14ac:dyDescent="0.4">
      <c r="N23" s="2"/>
      <c r="O23" s="3"/>
      <c r="P23">
        <v>1.2590147109201399</v>
      </c>
      <c r="S23" s="3"/>
      <c r="W23" s="3"/>
    </row>
    <row r="24" spans="2:23" x14ac:dyDescent="0.4">
      <c r="F24" s="1" t="s">
        <v>7</v>
      </c>
      <c r="N24" s="2"/>
      <c r="O24" s="3"/>
      <c r="P24">
        <v>2.5119638245203899</v>
      </c>
      <c r="S24" s="3"/>
      <c r="W24" s="3"/>
    </row>
    <row r="25" spans="2:23" x14ac:dyDescent="0.4">
      <c r="F25" t="s">
        <v>11</v>
      </c>
      <c r="G25" t="str" cm="1">
        <f t="array" ref="G25">[1]!encode_json(B10:B21)</f>
        <v>[0,10,45,55]</v>
      </c>
      <c r="N25" s="2"/>
      <c r="O25" s="3"/>
      <c r="P25">
        <v>5.0119247234736202</v>
      </c>
      <c r="S25" s="3"/>
      <c r="W25" s="3"/>
    </row>
    <row r="26" spans="2:23" x14ac:dyDescent="0.4">
      <c r="F26" t="s">
        <v>12</v>
      </c>
      <c r="G26" t="str" cm="1">
        <f t="array" ref="G26">[1]!transient_td_from_t(G25,rw,k,phi,mu,ct)</f>
        <v>[0,3600000,16200000,19800000]</v>
      </c>
      <c r="N26" s="2"/>
      <c r="O26" s="3"/>
      <c r="P26">
        <v>9.9999999999999893</v>
      </c>
      <c r="S26" s="3"/>
      <c r="W26" s="3"/>
    </row>
    <row r="27" spans="2:23" x14ac:dyDescent="0.4">
      <c r="N27" s="2"/>
      <c r="O27" s="3"/>
      <c r="S27" s="3"/>
      <c r="W27" s="3"/>
    </row>
    <row r="28" spans="2:23" x14ac:dyDescent="0.4">
      <c r="F28" t="s">
        <v>3</v>
      </c>
      <c r="G28" t="str" cm="1">
        <f t="array" ref="G28">[1]!encode_json(C10:C21)</f>
        <v>[1,5,3,0]</v>
      </c>
      <c r="N28" s="2"/>
      <c r="O28" s="3"/>
      <c r="S28" s="3"/>
      <c r="W28" s="3"/>
    </row>
    <row r="29" spans="2:23" x14ac:dyDescent="0.4">
      <c r="F29" t="s">
        <v>4</v>
      </c>
      <c r="G29" t="str" cm="1">
        <f t="array" ref="G29">[1]!encode_json(D10:D21)</f>
        <v>[0,5,3,0]</v>
      </c>
      <c r="N29" s="2"/>
      <c r="O29" s="3"/>
      <c r="S29" s="3"/>
      <c r="W29" s="3"/>
    </row>
    <row r="30" spans="2:23" x14ac:dyDescent="0.4">
      <c r="N30" s="2"/>
      <c r="O30" s="3"/>
      <c r="S30" s="3"/>
      <c r="W30" s="3"/>
    </row>
    <row r="31" spans="2:23" x14ac:dyDescent="0.4">
      <c r="F31" t="s">
        <v>24</v>
      </c>
      <c r="G31" t="str" cm="1">
        <f t="array" ref="G31">[1]!list_merge(G10,G11,G12,G13,G14,G15,G22)</f>
        <v>[0.00011,2.58489002266205E-04,4.16226975444458E-04,7.30955451601535E-04,1.35892100554091E-03,2.61187638393371E-03,5.11184978278519E-03,0.010099949999875,2.00525134100145E-02,3.99104781905696E-02,0.079532307158172,0.158588209819212,0.316325394305628,0.631052296816389,1.25901471092014,2.51196382452039,5.01192472347362,9.99999999999999,10.0002036168005,10.0004325307727,10.0009187987873,10.0019517483259,10.0041459801431,10.0088070532041,10.0187082869339,10.039740874943,10.084419121153,10.1793263994933,10.3809321527638,10.8091909803535,11.7189151347156,13.6513867703562,17.7564186139639,26.4764878383937,45,45.0001584893192,45.000316227766,45.0006309573445,45.0012589254118,45.0025118864315,45.0050118723363,45.01,45.0199526231497,45.0398107170554,45.0794328234724,45.1584893192461,45.3162277660168,45.6309573444802,46.2589254117942,47.5118864315096,50.0118723362727,55,55.0002141127368,55.0004605779352,55.0009907492543,55.0021312008457,55.0045844264074,55.0098615602222,55.0212132034356,55.045631724581,55.0981584084912,55.2111485648634,55.4542017044608,55.9770333436489,57.1016965485301,59.5209597101432,64.7250370016702,75.9195283186586,100]</v>
      </c>
      <c r="N31" s="2"/>
      <c r="O31" s="3"/>
      <c r="S31" s="3"/>
      <c r="W31" s="3"/>
    </row>
    <row r="32" spans="2:23" x14ac:dyDescent="0.4">
      <c r="F32" t="s">
        <v>25</v>
      </c>
      <c r="G32" t="str" cm="1">
        <f t="array" ref="G32">[1]!transient_td_from_t(G31,rw,k,phi,mu,ct)</f>
        <v>[39.6,93.0560408158338,149.841711160005,263.143962576553,489.211561994728,940.275498216135,1840.26592180267,3635.981999955,7218.90482760522,14367.7721486051,28631.6305769419,57091.7555349163,113877.141950026,227178.8268539,453245.29593125,904306.97682734,1804292.9004505,3600000,3600073.30204818,3600155.71107817,3600330.76756343,3600702.62939732,3601492.55285152,3603170.53915348,3606734.9832962,3614306.71497948,3630390.88361508,3664557.50381759,3737135.57499497,3891308.75292726,4218809.44849761,4914499.23732823,6392310.701027,9531535.62182173,16200000,16200057.0561549,16200113.8419958,16200227.144644,16200453.2131482,16200904.2791153,16201804.2740411,16203600,16207182.9443339,16214331.8581399,16228595.8164501,16257056.1549286,16313841.995766,16427144.6440129,16653213.1482459,17104279.1153435,18004274.0410582,19800000,19800077.0805852,19800165.8080567,19800356.6697315,19800767.2323045,19801650.3935067,19803550.16168,19807636.7532368,19816427.4208492,19835337.0270568,19876013.4833508,19963512.6136059,20151732.0037136,20556610.7574708,21427545.4956516,23301013.3206013,27331030.1947171,36000000]</v>
      </c>
      <c r="N32" s="2"/>
      <c r="O32" s="3"/>
      <c r="S32" s="3"/>
      <c r="W32" s="3"/>
    </row>
    <row r="34" spans="2:8" x14ac:dyDescent="0.4">
      <c r="F34" t="s">
        <v>26</v>
      </c>
      <c r="G34" t="str" cm="1">
        <f t="array" ref="G34">[1]!transient_pd_line_sourse(G32,1,G28,G26)</f>
        <v>[2.2471054979236,2.67248267357216,2.9101629529193,3.19136489477703,3.50119234765965,3.82775873680031,4.16343995220799,4.50389097851512,4.84678593083227,5.19091951417901,5.535677388855,5.88074903696006,6.22597816780542,6.57128628324753,6.91663399891458,7.26200156527048,7.60737908143553,7.95276158454457,18.166921539869,19.6701548440516,21.1753080715812,22.68138726371,24.1879477275852,25.6948306993333,27.2020689732837,28.7099056011787,30.2189345908622,31.7304368701821,33.2470660414416,34.7741045193502,36.3213346739375,37.9044800431597,39.5427601642364,41.2493424282542,43.0213724318892,38.1638917434435,37.4753090130182,36.7856494703399,36.0954655794159,35.4050506631485,34.7145836405832,34.0242176136963,33.3341557506451,32.6447518628578,31.9566849693841,31.2712921054138,30.5912151428042,29.9216458588266,29.2726463469795,28.6631784093648,28.1270799969225,27.7188134568717,19.9830472142392,18.8366669622478,17.6888828258341,16.540423232599,15.391601740771,14.2425093637988,13.0930708976849,11.9430006725529,10.7916362937752,9.63757471929652,8.47800381636169,7.30780018029341,6.11957143599928,4.90927648201927,3.69577229212482,2.54929377776656,1.58487749689653]</v>
      </c>
    </row>
    <row r="35" spans="2:8" x14ac:dyDescent="0.4">
      <c r="F35" t="s">
        <v>27</v>
      </c>
      <c r="G35" t="str" cm="1">
        <f t="array" ref="G35">[1]!transient_p_from_pd_atma(G34,q_ref,P_i,k,h,mu)</f>
        <v>[249.97517847267,249.970479756388,249.967854340022,249.964748183372,249.961325829328,249.957718576993,249.954010642288,249.950250020251,249.946462402608,249.942661103046,249.938852907563,249.935041246138,249.931227845158,249.927413571715,249.923598860848,249.91978393071,249.915968890666,249.912153795537,249.799328184671,249.782723469593,249.766097547041,249.749461396285,249.732819929401,249.716174900095,249.699525946121,249.682870382729,249.666201648509,249.649505594332,249.632752908506,249.615885241479,249.598794537192,249.581307113443,249.563210671226,249.544359763537,249.524785920117,249.578441651802,249.586047736642,249.593665715951,249.60128948721,249.608915810375,249.616542709106,249.624168492239,249.631790915578,249.639406070923,249.647006457828,249.654577307404,249.662089437533,249.669485499843,249.676654348451,249.68338653129,249.689308274354,249.693817986555,249.779267260472,249.791930176735,249.804608600306,249.817294484973,249.829984367171,249.842677241567,249.855373938864,249.868077614571,249.880795585499,249.893543349651,249.906351969844,249.919278039208,249.932403213918,249.94577213198,249.959176499261,249.971840500931,249.982493443169]</v>
      </c>
    </row>
    <row r="37" spans="2:8" x14ac:dyDescent="0.4">
      <c r="F37" t="s">
        <v>26</v>
      </c>
      <c r="G37" t="str" cm="1">
        <f t="array" ref="G37">[1]!transient_pd_line_sourse(G32,1,G29,G26,0)</f>
        <v>[9.7044111598007E-05,2.81882762850985E-04,5.02771357721348E-04,9.84915562521398E-04,2.04058091999779E-03,4.34734989896696E-03,9.36509660016192E-03,2.02212868001536E-02,4.35838481041247E-02,9.36103964943895E-02,0.200251616140496,0.426663894166452,0.905638486267129,1.91565203214424,4.03932087483198,8.49295435179425,17.8108272837351,37.2638108577095,37.2643863742888,37.2649440139015,37.2660266841417,37.2681099230639,37.2720749486654,37.2795199104152,37.293258687436,37.3180371038541,37.3613320242922,37.4335457963059,37.5453639011577,37.6962348200872,37.8396673241068,37.7958315084298,37.0582915548003,34.399832153005,27.0647160838766,27.0645736125387,27.0644058080181,27.0640446522276,27.0632714350272,27.0616236207835,27.0581261472799,27.0507293797151,27.0351359426019,27.0023565977589,26.9336269398276,26.7898508207809,26.4897041900639,25.8642576048234,24.5629643166437,21.8587823969611,16.2435378974683,4.58559989852722,4.58522475896933,4.58484507582127,4.58408915979306,4.58259403814835,4.57965959723435,4.57395327445425,4.56298127978106,4.54217893402471,4.50343834444918,4.43295804332249,4.30869085078532,4.09882237619728,3.76505450295252,3.27687744912595,2.63959956260443,1.92148288816666,1.2443087929004]</v>
      </c>
    </row>
    <row r="38" spans="2:8" x14ac:dyDescent="0.4">
      <c r="F38" t="s">
        <v>27</v>
      </c>
      <c r="G38" t="str" cm="1">
        <f t="array" ref="G38">[1]!transient_p_from_pd_atma(G37,q_ref,P_i,k,h,mu)</f>
        <v>[249.999998928051,249.999996886323,249.999994446388,249.999989120623,249.999977459743,249.999951979173,249.999896553143,249.999776635666,249.999518572814,249.99896597956,249.997788020648,249.995287070625,249.989996317281,249.978839707653,249.955381661617,249.90618682623,249.803261601824,249.588383945266,249.58837758811,249.588371428422,249.588359469247,249.58833645779,249.588292660117,249.58821042307,249.588058664539,249.587784962151,249.58730672646,249.586509053134,249.585273910348,249.583607390177,249.582023034738,249.582507245158,249.590654111486,249.620019454038,249.701043146137,249.701044719876,249.701046573445,249.701050562771,249.701059103729,249.701077305485,249.701115938577,249.701197643272,249.701369888378,249.701731969021,249.702491156823,249.704079307834,249.707394727517,249.714303410497,249.728677496158,249.758547889643,249.820573880385,249.949347463521,249.949351607312,249.949355801292,249.949364151141,249.949380666255,249.949413080089,249.94947611213,249.949597308784,249.949827091495,249.950255020047,249.951033545453,249.952406200862,249.954724408033,249.95841120796,249.963803611697,249.970842983231,249.978775300017,249.986255365074]</v>
      </c>
    </row>
    <row r="40" spans="2:8" x14ac:dyDescent="0.4">
      <c r="B40" t="s">
        <v>0</v>
      </c>
      <c r="C40" t="s">
        <v>1</v>
      </c>
      <c r="D40" t="s">
        <v>28</v>
      </c>
      <c r="E40" t="s">
        <v>29</v>
      </c>
      <c r="G40" t="s">
        <v>31</v>
      </c>
      <c r="H40" t="s">
        <v>32</v>
      </c>
    </row>
    <row r="41" spans="2:8" x14ac:dyDescent="0.4">
      <c r="B41" cm="1">
        <f t="array" ref="B41:B109">[1]!decode_json(G31)</f>
        <v>1.1E-4</v>
      </c>
      <c r="C41" cm="1">
        <f t="array" ref="C41:C109">[1]!decode_json(G32)</f>
        <v>39.6</v>
      </c>
      <c r="D41" cm="1">
        <f t="array" ref="D41:D109">[1]!decode_json(G34)</f>
        <v>2.2471054979236</v>
      </c>
      <c r="E41" cm="1">
        <f t="array" ref="E41:E109">[1]!decode_json(G35)</f>
        <v>249.97517847267</v>
      </c>
      <c r="G41" cm="1">
        <f t="array" ref="G41:G109">[1]!decode_json(G37)</f>
        <v>9.7044111598007E-5</v>
      </c>
      <c r="H41" cm="1">
        <f t="array" ref="H41:H109">[1]!decode_json(G38)</f>
        <v>249.99999892805101</v>
      </c>
    </row>
    <row r="42" spans="2:8" x14ac:dyDescent="0.4">
      <c r="B42">
        <v>2.58489002266205E-4</v>
      </c>
      <c r="C42">
        <v>93.056040815833796</v>
      </c>
      <c r="D42">
        <v>2.6724826735721599</v>
      </c>
      <c r="E42">
        <v>249.97047975638799</v>
      </c>
      <c r="G42">
        <v>2.8188276285098503E-4</v>
      </c>
      <c r="H42">
        <v>249.999996886323</v>
      </c>
    </row>
    <row r="43" spans="2:8" x14ac:dyDescent="0.4">
      <c r="B43">
        <v>4.1622697544445802E-4</v>
      </c>
      <c r="C43">
        <v>149.84171116000499</v>
      </c>
      <c r="D43">
        <v>2.9101629529193001</v>
      </c>
      <c r="E43">
        <v>249.967854340022</v>
      </c>
      <c r="G43">
        <v>5.0277135772134804E-4</v>
      </c>
      <c r="H43">
        <v>249.999994446388</v>
      </c>
    </row>
    <row r="44" spans="2:8" x14ac:dyDescent="0.4">
      <c r="B44">
        <v>7.3095545160153496E-4</v>
      </c>
      <c r="C44">
        <v>263.14396257655301</v>
      </c>
      <c r="D44">
        <v>3.1913648947770299</v>
      </c>
      <c r="E44">
        <v>249.964748183372</v>
      </c>
      <c r="G44">
        <v>9.84915562521398E-4</v>
      </c>
      <c r="H44">
        <v>249.99998912062301</v>
      </c>
    </row>
    <row r="45" spans="2:8" x14ac:dyDescent="0.4">
      <c r="B45">
        <v>1.3589210055409101E-3</v>
      </c>
      <c r="C45">
        <v>489.21156199472802</v>
      </c>
      <c r="D45">
        <v>3.50119234765965</v>
      </c>
      <c r="E45">
        <v>249.96132582932799</v>
      </c>
      <c r="G45">
        <v>2.0405809199977899E-3</v>
      </c>
      <c r="H45">
        <v>249.99997745974301</v>
      </c>
    </row>
    <row r="46" spans="2:8" x14ac:dyDescent="0.4">
      <c r="B46">
        <v>2.6118763839337099E-3</v>
      </c>
      <c r="C46">
        <v>940.27549821613502</v>
      </c>
      <c r="D46">
        <v>3.8277587368003099</v>
      </c>
      <c r="E46">
        <v>249.95771857699299</v>
      </c>
      <c r="G46">
        <v>4.3473498989669603E-3</v>
      </c>
      <c r="H46">
        <v>249.99995197917301</v>
      </c>
    </row>
    <row r="47" spans="2:8" x14ac:dyDescent="0.4">
      <c r="B47">
        <v>5.1118497827851899E-3</v>
      </c>
      <c r="C47">
        <v>1840.2659218026699</v>
      </c>
      <c r="D47">
        <v>4.1634399522079901</v>
      </c>
      <c r="E47">
        <v>249.95401064228801</v>
      </c>
      <c r="G47">
        <v>9.36509660016192E-3</v>
      </c>
      <c r="H47">
        <v>249.999896553143</v>
      </c>
    </row>
    <row r="48" spans="2:8" x14ac:dyDescent="0.4">
      <c r="B48">
        <v>1.0099949999874999E-2</v>
      </c>
      <c r="C48">
        <v>3635.981999955</v>
      </c>
      <c r="D48">
        <v>4.5038909785151198</v>
      </c>
      <c r="E48">
        <v>249.95025002025099</v>
      </c>
      <c r="G48">
        <v>2.0221286800153601E-2</v>
      </c>
      <c r="H48">
        <v>249.999776635666</v>
      </c>
    </row>
    <row r="49" spans="2:8" x14ac:dyDescent="0.4">
      <c r="B49">
        <v>2.0052513410014499E-2</v>
      </c>
      <c r="C49">
        <v>7218.9048276052199</v>
      </c>
      <c r="D49">
        <v>4.8467859308322696</v>
      </c>
      <c r="E49">
        <v>249.94646240260801</v>
      </c>
      <c r="G49">
        <v>4.3583848104124703E-2</v>
      </c>
      <c r="H49">
        <v>249.999518572814</v>
      </c>
    </row>
    <row r="50" spans="2:8" x14ac:dyDescent="0.4">
      <c r="B50">
        <v>3.9910478190569601E-2</v>
      </c>
      <c r="C50">
        <v>14367.7721486051</v>
      </c>
      <c r="D50">
        <v>5.1909195141790097</v>
      </c>
      <c r="E50">
        <v>249.94266110304599</v>
      </c>
      <c r="G50">
        <v>9.36103964943895E-2</v>
      </c>
      <c r="H50">
        <v>249.99896597956001</v>
      </c>
    </row>
    <row r="51" spans="2:8" x14ac:dyDescent="0.4">
      <c r="B51">
        <v>7.9532307158172E-2</v>
      </c>
      <c r="C51">
        <v>28631.630576941901</v>
      </c>
      <c r="D51">
        <v>5.5356773888550004</v>
      </c>
      <c r="E51">
        <v>249.93885290756299</v>
      </c>
      <c r="G51">
        <v>0.200251616140496</v>
      </c>
      <c r="H51">
        <v>249.99778802064799</v>
      </c>
    </row>
    <row r="52" spans="2:8" x14ac:dyDescent="0.4">
      <c r="B52">
        <v>0.15858820981921201</v>
      </c>
      <c r="C52">
        <v>57091.755534916301</v>
      </c>
      <c r="D52">
        <v>5.8807490369600597</v>
      </c>
      <c r="E52">
        <v>249.93504124613801</v>
      </c>
      <c r="G52">
        <v>0.42666389416645201</v>
      </c>
      <c r="H52">
        <v>249.99528707062501</v>
      </c>
    </row>
    <row r="53" spans="2:8" x14ac:dyDescent="0.4">
      <c r="B53">
        <v>0.316325394305628</v>
      </c>
      <c r="C53">
        <v>113877.14195002599</v>
      </c>
      <c r="D53">
        <v>6.2259781678054198</v>
      </c>
      <c r="E53">
        <v>249.93122784515799</v>
      </c>
      <c r="G53">
        <v>0.90563848626712895</v>
      </c>
      <c r="H53">
        <v>249.989996317281</v>
      </c>
    </row>
    <row r="54" spans="2:8" x14ac:dyDescent="0.4">
      <c r="B54">
        <v>0.63105229681638897</v>
      </c>
      <c r="C54">
        <v>227178.82685390001</v>
      </c>
      <c r="D54">
        <v>6.5712862832475301</v>
      </c>
      <c r="E54">
        <v>249.92741357171499</v>
      </c>
      <c r="G54">
        <v>1.9156520321442401</v>
      </c>
      <c r="H54">
        <v>249.97883970765301</v>
      </c>
    </row>
    <row r="55" spans="2:8" x14ac:dyDescent="0.4">
      <c r="B55">
        <v>1.2590147109201399</v>
      </c>
      <c r="C55">
        <v>453245.29593124997</v>
      </c>
      <c r="D55">
        <v>6.9166339989145804</v>
      </c>
      <c r="E55">
        <v>249.92359886084799</v>
      </c>
      <c r="G55">
        <v>4.0393208748319802</v>
      </c>
      <c r="H55">
        <v>249.955381661617</v>
      </c>
    </row>
    <row r="56" spans="2:8" x14ac:dyDescent="0.4">
      <c r="B56">
        <v>2.5119638245203899</v>
      </c>
      <c r="C56">
        <v>904306.97682733997</v>
      </c>
      <c r="D56">
        <v>7.2620015652704799</v>
      </c>
      <c r="E56">
        <v>249.91978393071</v>
      </c>
      <c r="G56">
        <v>8.4929543517942498</v>
      </c>
      <c r="H56">
        <v>249.90618682623</v>
      </c>
    </row>
    <row r="57" spans="2:8" x14ac:dyDescent="0.4">
      <c r="B57">
        <v>5.0119247234736202</v>
      </c>
      <c r="C57">
        <v>1804292.9004505</v>
      </c>
      <c r="D57">
        <v>7.6073790814355302</v>
      </c>
      <c r="E57">
        <v>249.91596889066599</v>
      </c>
      <c r="G57">
        <v>17.810827283735101</v>
      </c>
      <c r="H57">
        <v>249.803261601824</v>
      </c>
    </row>
    <row r="58" spans="2:8" x14ac:dyDescent="0.4">
      <c r="B58">
        <v>9.9999999999999893</v>
      </c>
      <c r="C58">
        <v>3600000</v>
      </c>
      <c r="D58">
        <v>7.9527615845445698</v>
      </c>
      <c r="E58">
        <v>249.91215379553699</v>
      </c>
      <c r="G58">
        <v>37.263810857709501</v>
      </c>
      <c r="H58">
        <v>249.588383945266</v>
      </c>
    </row>
    <row r="59" spans="2:8" x14ac:dyDescent="0.4">
      <c r="B59">
        <v>10.0002036168005</v>
      </c>
      <c r="C59">
        <v>3600073.3020481798</v>
      </c>
      <c r="D59">
        <v>18.166921539869001</v>
      </c>
      <c r="E59">
        <v>249.799328184671</v>
      </c>
      <c r="G59">
        <v>37.264386374288797</v>
      </c>
      <c r="H59">
        <v>249.58837758811001</v>
      </c>
    </row>
    <row r="60" spans="2:8" x14ac:dyDescent="0.4">
      <c r="B60">
        <v>10.0004325307727</v>
      </c>
      <c r="C60">
        <v>3600155.7110781702</v>
      </c>
      <c r="D60">
        <v>19.670154844051599</v>
      </c>
      <c r="E60">
        <v>249.78272346959301</v>
      </c>
      <c r="G60">
        <v>37.264944013901498</v>
      </c>
      <c r="H60">
        <v>249.58837142842199</v>
      </c>
    </row>
    <row r="61" spans="2:8" x14ac:dyDescent="0.4">
      <c r="B61">
        <v>10.0009187987873</v>
      </c>
      <c r="C61">
        <v>3600330.7675634301</v>
      </c>
      <c r="D61">
        <v>21.175308071581199</v>
      </c>
      <c r="E61">
        <v>249.766097547041</v>
      </c>
      <c r="G61">
        <v>37.2660266841417</v>
      </c>
      <c r="H61">
        <v>249.588359469247</v>
      </c>
    </row>
    <row r="62" spans="2:8" x14ac:dyDescent="0.4">
      <c r="B62">
        <v>10.001951748325901</v>
      </c>
      <c r="C62">
        <v>3600702.6293973201</v>
      </c>
      <c r="D62">
        <v>22.68138726371</v>
      </c>
      <c r="E62">
        <v>249.749461396285</v>
      </c>
      <c r="G62">
        <v>37.268109923063903</v>
      </c>
      <c r="H62">
        <v>249.58833645779001</v>
      </c>
    </row>
    <row r="63" spans="2:8" x14ac:dyDescent="0.4">
      <c r="B63">
        <v>10.0041459801431</v>
      </c>
      <c r="C63">
        <v>3601492.55285152</v>
      </c>
      <c r="D63">
        <v>24.1879477275852</v>
      </c>
      <c r="E63">
        <v>249.73281992940099</v>
      </c>
      <c r="G63">
        <v>37.272074948665399</v>
      </c>
      <c r="H63">
        <v>249.58829266011699</v>
      </c>
    </row>
    <row r="64" spans="2:8" x14ac:dyDescent="0.4">
      <c r="B64">
        <v>10.0088070532041</v>
      </c>
      <c r="C64">
        <v>3603170.53915348</v>
      </c>
      <c r="D64">
        <v>25.694830699333298</v>
      </c>
      <c r="E64">
        <v>249.71617490009501</v>
      </c>
      <c r="G64">
        <v>37.279519910415203</v>
      </c>
      <c r="H64">
        <v>249.58821042307</v>
      </c>
    </row>
    <row r="65" spans="2:8" x14ac:dyDescent="0.4">
      <c r="B65">
        <v>10.018708286933901</v>
      </c>
      <c r="C65">
        <v>3606734.9832962002</v>
      </c>
      <c r="D65">
        <v>27.202068973283701</v>
      </c>
      <c r="E65">
        <v>249.69952594612101</v>
      </c>
      <c r="G65">
        <v>37.293258687436001</v>
      </c>
      <c r="H65">
        <v>249.58805866453901</v>
      </c>
    </row>
    <row r="66" spans="2:8" x14ac:dyDescent="0.4">
      <c r="B66">
        <v>10.039740874943</v>
      </c>
      <c r="C66">
        <v>3614306.71497948</v>
      </c>
      <c r="D66">
        <v>28.709905601178701</v>
      </c>
      <c r="E66">
        <v>249.68287038272899</v>
      </c>
      <c r="G66">
        <v>37.318037103854103</v>
      </c>
      <c r="H66">
        <v>249.58778496215101</v>
      </c>
    </row>
    <row r="67" spans="2:8" x14ac:dyDescent="0.4">
      <c r="B67">
        <v>10.084419121152999</v>
      </c>
      <c r="C67">
        <v>3630390.8836150798</v>
      </c>
      <c r="D67">
        <v>30.218934590862201</v>
      </c>
      <c r="E67">
        <v>249.666201648509</v>
      </c>
      <c r="G67">
        <v>37.361332024292203</v>
      </c>
      <c r="H67">
        <v>249.58730672646001</v>
      </c>
    </row>
    <row r="68" spans="2:8" x14ac:dyDescent="0.4">
      <c r="B68">
        <v>10.1793263994933</v>
      </c>
      <c r="C68">
        <v>3664557.50381759</v>
      </c>
      <c r="D68">
        <v>31.7304368701821</v>
      </c>
      <c r="E68">
        <v>249.649505594332</v>
      </c>
      <c r="G68">
        <v>37.4335457963059</v>
      </c>
      <c r="H68">
        <v>249.58650905313399</v>
      </c>
    </row>
    <row r="69" spans="2:8" x14ac:dyDescent="0.4">
      <c r="B69">
        <v>10.380932152763799</v>
      </c>
      <c r="C69">
        <v>3737135.5749949701</v>
      </c>
      <c r="D69">
        <v>33.247066041441599</v>
      </c>
      <c r="E69">
        <v>249.63275290850601</v>
      </c>
      <c r="G69">
        <v>37.5453639011577</v>
      </c>
      <c r="H69">
        <v>249.58527391034801</v>
      </c>
    </row>
    <row r="70" spans="2:8" x14ac:dyDescent="0.4">
      <c r="B70">
        <v>10.809190980353501</v>
      </c>
      <c r="C70">
        <v>3891308.75292726</v>
      </c>
      <c r="D70">
        <v>34.774104519350203</v>
      </c>
      <c r="E70">
        <v>249.61588524147899</v>
      </c>
      <c r="G70">
        <v>37.696234820087199</v>
      </c>
      <c r="H70">
        <v>249.58360739017701</v>
      </c>
    </row>
    <row r="71" spans="2:8" x14ac:dyDescent="0.4">
      <c r="B71">
        <v>11.7189151347156</v>
      </c>
      <c r="C71">
        <v>4218809.4484976102</v>
      </c>
      <c r="D71">
        <v>36.3213346739375</v>
      </c>
      <c r="E71">
        <v>249.59879453719199</v>
      </c>
      <c r="G71">
        <v>37.839667324106799</v>
      </c>
      <c r="H71">
        <v>249.582023034738</v>
      </c>
    </row>
    <row r="72" spans="2:8" x14ac:dyDescent="0.4">
      <c r="B72">
        <v>13.651386770356201</v>
      </c>
      <c r="C72">
        <v>4914499.2373282304</v>
      </c>
      <c r="D72">
        <v>37.904480043159701</v>
      </c>
      <c r="E72">
        <v>249.58130711344299</v>
      </c>
      <c r="G72">
        <v>37.795831508429799</v>
      </c>
      <c r="H72">
        <v>249.58250724515801</v>
      </c>
    </row>
    <row r="73" spans="2:8" x14ac:dyDescent="0.4">
      <c r="B73">
        <v>17.756418613963898</v>
      </c>
      <c r="C73">
        <v>6392310.7010270003</v>
      </c>
      <c r="D73">
        <v>39.542760164236398</v>
      </c>
      <c r="E73">
        <v>249.56321067122599</v>
      </c>
      <c r="G73">
        <v>37.058291554800299</v>
      </c>
      <c r="H73">
        <v>249.590654111486</v>
      </c>
    </row>
    <row r="74" spans="2:8" x14ac:dyDescent="0.4">
      <c r="B74">
        <v>26.476487838393702</v>
      </c>
      <c r="C74">
        <v>9531535.6218217295</v>
      </c>
      <c r="D74">
        <v>41.249342428254202</v>
      </c>
      <c r="E74">
        <v>249.54435976353699</v>
      </c>
      <c r="G74">
        <v>34.399832153005001</v>
      </c>
      <c r="H74">
        <v>249.62001945403799</v>
      </c>
    </row>
    <row r="75" spans="2:8" x14ac:dyDescent="0.4">
      <c r="B75">
        <v>45</v>
      </c>
      <c r="C75">
        <v>16200000</v>
      </c>
      <c r="D75">
        <v>43.021372431889198</v>
      </c>
      <c r="E75">
        <v>249.52478592011701</v>
      </c>
      <c r="G75">
        <v>27.064716083876601</v>
      </c>
      <c r="H75">
        <v>249.70104314613701</v>
      </c>
    </row>
    <row r="76" spans="2:8" x14ac:dyDescent="0.4">
      <c r="B76">
        <v>45.000158489319197</v>
      </c>
      <c r="C76">
        <v>16200057.056154899</v>
      </c>
      <c r="D76">
        <v>38.1638917434435</v>
      </c>
      <c r="E76">
        <v>249.578441651802</v>
      </c>
      <c r="G76">
        <v>27.064573612538702</v>
      </c>
      <c r="H76">
        <v>249.70104471987599</v>
      </c>
    </row>
    <row r="77" spans="2:8" x14ac:dyDescent="0.4">
      <c r="B77">
        <v>45.000316227766</v>
      </c>
      <c r="C77">
        <v>16200113.8419958</v>
      </c>
      <c r="D77">
        <v>37.475309013018197</v>
      </c>
      <c r="E77">
        <v>249.586047736642</v>
      </c>
      <c r="G77">
        <v>27.064405808018101</v>
      </c>
      <c r="H77">
        <v>249.70104657344501</v>
      </c>
    </row>
    <row r="78" spans="2:8" x14ac:dyDescent="0.4">
      <c r="B78">
        <v>45.000630957344498</v>
      </c>
      <c r="C78">
        <v>16200227.144644</v>
      </c>
      <c r="D78">
        <v>36.785649470339898</v>
      </c>
      <c r="E78">
        <v>249.593665715951</v>
      </c>
      <c r="G78">
        <v>27.064044652227601</v>
      </c>
      <c r="H78">
        <v>249.701050562771</v>
      </c>
    </row>
    <row r="79" spans="2:8" x14ac:dyDescent="0.4">
      <c r="B79">
        <v>45.001258925411797</v>
      </c>
      <c r="C79">
        <v>16200453.213148201</v>
      </c>
      <c r="D79">
        <v>36.095465579415901</v>
      </c>
      <c r="E79">
        <v>249.60128948721001</v>
      </c>
      <c r="G79">
        <v>27.0632714350272</v>
      </c>
      <c r="H79">
        <v>249.70105910372899</v>
      </c>
    </row>
    <row r="80" spans="2:8" x14ac:dyDescent="0.4">
      <c r="B80">
        <v>45.002511886431499</v>
      </c>
      <c r="C80">
        <v>16200904.279115301</v>
      </c>
      <c r="D80">
        <v>35.405050663148501</v>
      </c>
      <c r="E80">
        <v>249.60891581037501</v>
      </c>
      <c r="G80">
        <v>27.0616236207835</v>
      </c>
      <c r="H80">
        <v>249.701077305485</v>
      </c>
    </row>
    <row r="81" spans="2:8" x14ac:dyDescent="0.4">
      <c r="B81">
        <v>45.005011872336297</v>
      </c>
      <c r="C81">
        <v>16201804.274041099</v>
      </c>
      <c r="D81">
        <v>34.7145836405832</v>
      </c>
      <c r="E81">
        <v>249.616542709106</v>
      </c>
      <c r="G81">
        <v>27.0581261472799</v>
      </c>
      <c r="H81">
        <v>249.701115938577</v>
      </c>
    </row>
    <row r="82" spans="2:8" x14ac:dyDescent="0.4">
      <c r="B82">
        <v>45.01</v>
      </c>
      <c r="C82">
        <v>16203600</v>
      </c>
      <c r="D82">
        <v>34.024217613696301</v>
      </c>
      <c r="E82">
        <v>249.62416849223899</v>
      </c>
      <c r="G82">
        <v>27.050729379715101</v>
      </c>
      <c r="H82">
        <v>249.701197643272</v>
      </c>
    </row>
    <row r="83" spans="2:8" x14ac:dyDescent="0.4">
      <c r="B83">
        <v>45.019952623149699</v>
      </c>
      <c r="C83">
        <v>16207182.9443339</v>
      </c>
      <c r="D83">
        <v>33.334155750645103</v>
      </c>
      <c r="E83">
        <v>249.63179091557799</v>
      </c>
      <c r="G83">
        <v>27.035135942601901</v>
      </c>
      <c r="H83">
        <v>249.701369888378</v>
      </c>
    </row>
    <row r="84" spans="2:8" x14ac:dyDescent="0.4">
      <c r="B84">
        <v>45.039810717055403</v>
      </c>
      <c r="C84">
        <v>16214331.8581399</v>
      </c>
      <c r="D84">
        <v>32.644751862857802</v>
      </c>
      <c r="E84">
        <v>249.639406070923</v>
      </c>
      <c r="G84">
        <v>27.002356597758901</v>
      </c>
      <c r="H84">
        <v>249.70173196902101</v>
      </c>
    </row>
    <row r="85" spans="2:8" x14ac:dyDescent="0.4">
      <c r="B85">
        <v>45.079432823472402</v>
      </c>
      <c r="C85">
        <v>16228595.8164501</v>
      </c>
      <c r="D85">
        <v>31.956684969384099</v>
      </c>
      <c r="E85">
        <v>249.64700645782801</v>
      </c>
      <c r="G85">
        <v>26.933626939827601</v>
      </c>
      <c r="H85">
        <v>249.70249115682299</v>
      </c>
    </row>
    <row r="86" spans="2:8" x14ac:dyDescent="0.4">
      <c r="B86">
        <v>45.158489319246101</v>
      </c>
      <c r="C86">
        <v>16257056.1549286</v>
      </c>
      <c r="D86">
        <v>31.271292105413799</v>
      </c>
      <c r="E86">
        <v>249.654577307404</v>
      </c>
      <c r="G86">
        <v>26.789850820780899</v>
      </c>
      <c r="H86">
        <v>249.70407930783401</v>
      </c>
    </row>
    <row r="87" spans="2:8" x14ac:dyDescent="0.4">
      <c r="B87">
        <v>45.316227766016802</v>
      </c>
      <c r="C87">
        <v>16313841.995766001</v>
      </c>
      <c r="D87">
        <v>30.591215142804199</v>
      </c>
      <c r="E87">
        <v>249.66208943753301</v>
      </c>
      <c r="G87">
        <v>26.4897041900639</v>
      </c>
      <c r="H87">
        <v>249.707394727517</v>
      </c>
    </row>
    <row r="88" spans="2:8" x14ac:dyDescent="0.4">
      <c r="B88">
        <v>45.630957344480201</v>
      </c>
      <c r="C88">
        <v>16427144.6440129</v>
      </c>
      <c r="D88">
        <v>29.921645858826601</v>
      </c>
      <c r="E88">
        <v>249.66948549984301</v>
      </c>
      <c r="G88">
        <v>25.864257604823401</v>
      </c>
      <c r="H88">
        <v>249.714303410497</v>
      </c>
    </row>
    <row r="89" spans="2:8" x14ac:dyDescent="0.4">
      <c r="B89">
        <v>46.258925411794202</v>
      </c>
      <c r="C89">
        <v>16653213.148245901</v>
      </c>
      <c r="D89">
        <v>29.272646346979499</v>
      </c>
      <c r="E89">
        <v>249.676654348451</v>
      </c>
      <c r="G89">
        <v>24.562964316643701</v>
      </c>
      <c r="H89">
        <v>249.72867749615801</v>
      </c>
    </row>
    <row r="90" spans="2:8" x14ac:dyDescent="0.4">
      <c r="B90">
        <v>47.511886431509602</v>
      </c>
      <c r="C90">
        <v>17104279.1153435</v>
      </c>
      <c r="D90">
        <v>28.6631784093648</v>
      </c>
      <c r="E90">
        <v>249.68338653129001</v>
      </c>
      <c r="G90">
        <v>21.8587823969611</v>
      </c>
      <c r="H90">
        <v>249.75854788964301</v>
      </c>
    </row>
    <row r="91" spans="2:8" x14ac:dyDescent="0.4">
      <c r="B91">
        <v>50.011872336272702</v>
      </c>
      <c r="C91">
        <v>18004274.041058201</v>
      </c>
      <c r="D91">
        <v>28.1270799969225</v>
      </c>
      <c r="E91">
        <v>249.689308274354</v>
      </c>
      <c r="G91">
        <v>16.2435378974683</v>
      </c>
      <c r="H91">
        <v>249.82057388038501</v>
      </c>
    </row>
    <row r="92" spans="2:8" x14ac:dyDescent="0.4">
      <c r="B92">
        <v>55</v>
      </c>
      <c r="C92">
        <v>19800000</v>
      </c>
      <c r="D92">
        <v>27.7188134568717</v>
      </c>
      <c r="E92">
        <v>249.69381798655499</v>
      </c>
      <c r="G92">
        <v>4.5855998985272199</v>
      </c>
      <c r="H92">
        <v>249.94934746352101</v>
      </c>
    </row>
    <row r="93" spans="2:8" x14ac:dyDescent="0.4">
      <c r="B93">
        <v>55.000214112736799</v>
      </c>
      <c r="C93">
        <v>19800077.0805852</v>
      </c>
      <c r="D93">
        <v>19.9830472142392</v>
      </c>
      <c r="E93">
        <v>249.77926726047201</v>
      </c>
      <c r="G93">
        <v>4.5852247589693302</v>
      </c>
      <c r="H93">
        <v>249.949351607312</v>
      </c>
    </row>
    <row r="94" spans="2:8" x14ac:dyDescent="0.4">
      <c r="B94">
        <v>55.0004605779352</v>
      </c>
      <c r="C94">
        <v>19800165.808056701</v>
      </c>
      <c r="D94">
        <v>18.836666962247801</v>
      </c>
      <c r="E94">
        <v>249.79193017673501</v>
      </c>
      <c r="G94">
        <v>4.5848450758212698</v>
      </c>
      <c r="H94">
        <v>249.949355801292</v>
      </c>
    </row>
    <row r="95" spans="2:8" x14ac:dyDescent="0.4">
      <c r="B95">
        <v>55.000990749254299</v>
      </c>
      <c r="C95">
        <v>19800356.669731501</v>
      </c>
      <c r="D95">
        <v>17.688882825834099</v>
      </c>
      <c r="E95">
        <v>249.80460860030601</v>
      </c>
      <c r="G95">
        <v>4.5840891597930602</v>
      </c>
      <c r="H95">
        <v>249.949364151141</v>
      </c>
    </row>
    <row r="96" spans="2:8" x14ac:dyDescent="0.4">
      <c r="B96">
        <v>55.002131200845703</v>
      </c>
      <c r="C96">
        <v>19800767.232304499</v>
      </c>
      <c r="D96">
        <v>16.540423232599</v>
      </c>
      <c r="E96">
        <v>249.81729448497299</v>
      </c>
      <c r="G96">
        <v>4.5825940381483496</v>
      </c>
      <c r="H96">
        <v>249.949380666255</v>
      </c>
    </row>
    <row r="97" spans="2:8" x14ac:dyDescent="0.4">
      <c r="B97">
        <v>55.004584426407398</v>
      </c>
      <c r="C97">
        <v>19801650.393506698</v>
      </c>
      <c r="D97">
        <v>15.391601740771</v>
      </c>
      <c r="E97">
        <v>249.82998436717099</v>
      </c>
      <c r="G97">
        <v>4.5796595972343503</v>
      </c>
      <c r="H97">
        <v>249.94941308008899</v>
      </c>
    </row>
    <row r="98" spans="2:8" x14ac:dyDescent="0.4">
      <c r="B98">
        <v>55.009861560222198</v>
      </c>
      <c r="C98">
        <v>19803550.161680002</v>
      </c>
      <c r="D98">
        <v>14.242509363798799</v>
      </c>
      <c r="E98">
        <v>249.842677241567</v>
      </c>
      <c r="G98">
        <v>4.5739532744542499</v>
      </c>
      <c r="H98">
        <v>249.94947611212999</v>
      </c>
    </row>
    <row r="99" spans="2:8" x14ac:dyDescent="0.4">
      <c r="B99">
        <v>55.0212132034356</v>
      </c>
      <c r="C99">
        <v>19807636.7532368</v>
      </c>
      <c r="D99">
        <v>13.0930708976849</v>
      </c>
      <c r="E99">
        <v>249.85537393886401</v>
      </c>
      <c r="G99">
        <v>4.5629812797810603</v>
      </c>
      <c r="H99">
        <v>249.94959730878401</v>
      </c>
    </row>
    <row r="100" spans="2:8" x14ac:dyDescent="0.4">
      <c r="B100">
        <v>55.045631724581</v>
      </c>
      <c r="C100">
        <v>19816427.4208492</v>
      </c>
      <c r="D100">
        <v>11.9430006725529</v>
      </c>
      <c r="E100">
        <v>249.86807761457101</v>
      </c>
      <c r="G100">
        <v>4.5421789340247098</v>
      </c>
      <c r="H100">
        <v>249.949827091495</v>
      </c>
    </row>
    <row r="101" spans="2:8" x14ac:dyDescent="0.4">
      <c r="B101">
        <v>55.098158408491201</v>
      </c>
      <c r="C101">
        <v>19835337.027056798</v>
      </c>
      <c r="D101">
        <v>10.7916362937752</v>
      </c>
      <c r="E101">
        <v>249.88079558549899</v>
      </c>
      <c r="G101">
        <v>4.5034383444491803</v>
      </c>
      <c r="H101">
        <v>249.950255020047</v>
      </c>
    </row>
    <row r="102" spans="2:8" x14ac:dyDescent="0.4">
      <c r="B102">
        <v>55.2111485648634</v>
      </c>
      <c r="C102">
        <v>19876013.483350798</v>
      </c>
      <c r="D102">
        <v>9.63757471929652</v>
      </c>
      <c r="E102">
        <v>249.893543349651</v>
      </c>
      <c r="G102">
        <v>4.4329580433224898</v>
      </c>
      <c r="H102">
        <v>249.95103354545299</v>
      </c>
    </row>
    <row r="103" spans="2:8" x14ac:dyDescent="0.4">
      <c r="B103">
        <v>55.4542017044608</v>
      </c>
      <c r="C103">
        <v>19963512.613605902</v>
      </c>
      <c r="D103">
        <v>8.4780038163616904</v>
      </c>
      <c r="E103">
        <v>249.906351969844</v>
      </c>
      <c r="G103">
        <v>4.3086908507853199</v>
      </c>
      <c r="H103">
        <v>249.95240620086199</v>
      </c>
    </row>
    <row r="104" spans="2:8" x14ac:dyDescent="0.4">
      <c r="B104">
        <v>55.977033343648898</v>
      </c>
      <c r="C104">
        <v>20151732.0037136</v>
      </c>
      <c r="D104">
        <v>7.3078001802934098</v>
      </c>
      <c r="E104">
        <v>249.919278039208</v>
      </c>
      <c r="G104">
        <v>4.0988223761972797</v>
      </c>
      <c r="H104">
        <v>249.954724408033</v>
      </c>
    </row>
    <row r="105" spans="2:8" x14ac:dyDescent="0.4">
      <c r="B105">
        <v>57.1016965485301</v>
      </c>
      <c r="C105">
        <v>20556610.757470801</v>
      </c>
      <c r="D105">
        <v>6.1195714359992799</v>
      </c>
      <c r="E105">
        <v>249.93240321391801</v>
      </c>
      <c r="G105">
        <v>3.7650545029525202</v>
      </c>
      <c r="H105">
        <v>249.95841120796001</v>
      </c>
    </row>
    <row r="106" spans="2:8" x14ac:dyDescent="0.4">
      <c r="B106">
        <v>59.520959710143202</v>
      </c>
      <c r="C106">
        <v>21427545.495651599</v>
      </c>
      <c r="D106">
        <v>4.90927648201927</v>
      </c>
      <c r="E106">
        <v>249.94577213197999</v>
      </c>
      <c r="G106">
        <v>3.27687744912595</v>
      </c>
      <c r="H106">
        <v>249.96380361169699</v>
      </c>
    </row>
    <row r="107" spans="2:8" x14ac:dyDescent="0.4">
      <c r="B107">
        <v>64.725037001670202</v>
      </c>
      <c r="C107">
        <v>23301013.320601299</v>
      </c>
      <c r="D107">
        <v>3.6957722921248202</v>
      </c>
      <c r="E107">
        <v>249.95917649926099</v>
      </c>
      <c r="G107">
        <v>2.6395995626044302</v>
      </c>
      <c r="H107">
        <v>249.97084298323099</v>
      </c>
    </row>
    <row r="108" spans="2:8" x14ac:dyDescent="0.4">
      <c r="B108">
        <v>75.919528318658607</v>
      </c>
      <c r="C108">
        <v>27331030.194717102</v>
      </c>
      <c r="D108">
        <v>2.5492937777665601</v>
      </c>
      <c r="E108">
        <v>249.97184050093099</v>
      </c>
      <c r="G108">
        <v>1.9214828881666599</v>
      </c>
      <c r="H108">
        <v>249.97877530001699</v>
      </c>
    </row>
    <row r="109" spans="2:8" x14ac:dyDescent="0.4">
      <c r="B109">
        <v>100</v>
      </c>
      <c r="C109">
        <v>36000000</v>
      </c>
      <c r="D109">
        <v>1.58487749689653</v>
      </c>
      <c r="E109">
        <v>249.98249344316901</v>
      </c>
      <c r="G109">
        <v>1.2443087929004</v>
      </c>
      <c r="H109">
        <v>249.98625536507399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AD52-AD5F-4E73-893F-349A7B25D1B0}">
  <sheetPr codeName="Лист2"/>
  <dimension ref="C5:E5"/>
  <sheetViews>
    <sheetView workbookViewId="0">
      <selection activeCell="E6" sqref="E6"/>
    </sheetView>
  </sheetViews>
  <sheetFormatPr defaultRowHeight="14.6" x14ac:dyDescent="0.4"/>
  <cols>
    <col min="4" max="4" width="9.84375" bestFit="1" customWidth="1"/>
  </cols>
  <sheetData>
    <row r="5" spans="3:5" x14ac:dyDescent="0.4">
      <c r="C5">
        <v>0.1</v>
      </c>
      <c r="D5">
        <f>_xlfn.GAMMA(C5)</f>
        <v>9.5135076986687324</v>
      </c>
      <c r="E5" cm="1">
        <f t="array" ref="E5">[1]!_xludf.Gamma(C5)</f>
        <v>9.5135076986687324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</vt:i4>
      </vt:variant>
    </vt:vector>
  </HeadingPairs>
  <TitlesOfParts>
    <vt:vector size="13" baseType="lpstr">
      <vt:lpstr>Лист1</vt:lpstr>
      <vt:lpstr>Лист2</vt:lpstr>
      <vt:lpstr>ct</vt:lpstr>
      <vt:lpstr>dt_calc</vt:lpstr>
      <vt:lpstr>h</vt:lpstr>
      <vt:lpstr>k</vt:lpstr>
      <vt:lpstr>mu</vt:lpstr>
      <vt:lpstr>P_i</vt:lpstr>
      <vt:lpstr>phi</vt:lpstr>
      <vt:lpstr>points_per_cycle</vt:lpstr>
      <vt:lpstr>q_ref</vt:lpstr>
      <vt:lpstr>rw</vt:lpstr>
      <vt:lpstr>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2021-11-19T08:31:48Z</dcterms:created>
  <dcterms:modified xsi:type="dcterms:W3CDTF">2021-11-23T08:48:31Z</dcterms:modified>
</cp:coreProperties>
</file>