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ser\Desktop\Учёба\8 семестр\экономика\"/>
    </mc:Choice>
  </mc:AlternateContent>
  <xr:revisionPtr revIDLastSave="0" documentId="13_ncr:1_{F7271431-20F3-4954-BABC-B607BDCCF2EE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РК1" sheetId="1" r:id="rId1"/>
    <sheet name="РК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12" i="2" s="1"/>
  <c r="D3" i="2"/>
  <c r="D12" i="2" s="1"/>
  <c r="B3" i="2"/>
  <c r="B11" i="2" s="1"/>
  <c r="C11" i="2"/>
  <c r="B5" i="2"/>
  <c r="C17" i="2"/>
  <c r="D17" i="2"/>
  <c r="B17" i="2"/>
  <c r="C16" i="2"/>
  <c r="D16" i="2"/>
  <c r="B16" i="2"/>
  <c r="C15" i="2"/>
  <c r="D15" i="2"/>
  <c r="B15" i="2"/>
  <c r="C2" i="2"/>
  <c r="D2" i="2"/>
  <c r="B2" i="2"/>
  <c r="C10" i="2"/>
  <c r="D10" i="2"/>
  <c r="B10" i="2"/>
  <c r="C9" i="2"/>
  <c r="D9" i="2"/>
  <c r="B9" i="2"/>
  <c r="C6" i="2"/>
  <c r="D6" i="2"/>
  <c r="B6" i="2"/>
  <c r="D4" i="2"/>
  <c r="C4" i="2"/>
  <c r="B4" i="2"/>
  <c r="C13" i="1"/>
  <c r="D13" i="1"/>
  <c r="B13" i="1"/>
  <c r="C12" i="1"/>
  <c r="D12" i="1"/>
  <c r="B12" i="1"/>
  <c r="C11" i="1"/>
  <c r="D11" i="1"/>
  <c r="B11" i="1"/>
  <c r="C7" i="1"/>
  <c r="D7" i="1"/>
  <c r="B7" i="1"/>
  <c r="C6" i="1"/>
  <c r="D6" i="1"/>
  <c r="B6" i="1"/>
  <c r="C5" i="1"/>
  <c r="D5" i="1"/>
  <c r="B5" i="1"/>
  <c r="C2" i="1"/>
  <c r="D2" i="1"/>
  <c r="B2" i="1"/>
  <c r="D11" i="2" l="1"/>
  <c r="B12" i="2"/>
  <c r="C5" i="2"/>
  <c r="D5" i="2"/>
</calcChain>
</file>

<file path=xl/sharedStrings.xml><?xml version="1.0" encoding="utf-8"?>
<sst xmlns="http://schemas.openxmlformats.org/spreadsheetml/2006/main" count="26" uniqueCount="26">
  <si>
    <t>А</t>
  </si>
  <si>
    <t>ВА</t>
  </si>
  <si>
    <t>ОА</t>
  </si>
  <si>
    <t>ВА%</t>
  </si>
  <si>
    <t>ОА%</t>
  </si>
  <si>
    <t>КСА</t>
  </si>
  <si>
    <t>СК</t>
  </si>
  <si>
    <t>ДО</t>
  </si>
  <si>
    <t>КО</t>
  </si>
  <si>
    <t>СК%</t>
  </si>
  <si>
    <t>ДО%</t>
  </si>
  <si>
    <t>КО%</t>
  </si>
  <si>
    <t>ЧА</t>
  </si>
  <si>
    <t>СОК</t>
  </si>
  <si>
    <t>РА</t>
  </si>
  <si>
    <t>К-РА</t>
  </si>
  <si>
    <t>М-СК</t>
  </si>
  <si>
    <t>К-АВТ</t>
  </si>
  <si>
    <t>К-ФИН</t>
  </si>
  <si>
    <t>К-МАН</t>
  </si>
  <si>
    <t>К-СОК</t>
  </si>
  <si>
    <t>Л-АБС</t>
  </si>
  <si>
    <t>Л-СРОЧ</t>
  </si>
  <si>
    <t>Л-ТЕК</t>
  </si>
  <si>
    <t>ДЗ</t>
  </si>
  <si>
    <t>ДС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</si>
</sst>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B10" sqref="B10"/>
    </sheetView>
  </sheetViews>
  <sheetFormatPr defaultRowHeight="15" x14ac:dyDescent="0.25"/>
  <cols>
    <col min="2" max="2" width="17.5703125" customWidth="1"/>
    <col min="3" max="3" width="20.28515625" customWidth="1"/>
    <col min="4" max="4" width="21" customWidth="1"/>
  </cols>
  <sheetData>
    <row r="1" spans="1:4" x14ac:dyDescent="0.25">
      <c r="B1">
        <v>1</v>
      </c>
      <c r="C1">
        <v>2</v>
      </c>
      <c r="D1">
        <v>3</v>
      </c>
    </row>
    <row r="2" spans="1:4" x14ac:dyDescent="0.25">
      <c r="A2" t="s">
        <v>0</v>
      </c>
      <c r="B2">
        <f>B3+B4</f>
        <v>817387627</v>
      </c>
      <c r="C2">
        <f t="shared" ref="C2:D2" si="0">C3+C4</f>
        <v>752250293</v>
      </c>
      <c r="D2">
        <f t="shared" si="0"/>
        <v>661065485</v>
      </c>
    </row>
    <row r="3" spans="1:4" x14ac:dyDescent="0.25">
      <c r="A3" t="s">
        <v>1</v>
      </c>
      <c r="B3">
        <v>427674050</v>
      </c>
      <c r="C3">
        <v>417579038</v>
      </c>
      <c r="D3">
        <v>349717889</v>
      </c>
    </row>
    <row r="4" spans="1:4" x14ac:dyDescent="0.25">
      <c r="A4" t="s">
        <v>2</v>
      </c>
      <c r="B4">
        <v>389713577</v>
      </c>
      <c r="C4">
        <v>334671255</v>
      </c>
      <c r="D4">
        <v>311347596</v>
      </c>
    </row>
    <row r="5" spans="1:4" x14ac:dyDescent="0.25">
      <c r="A5" t="s">
        <v>3</v>
      </c>
      <c r="B5">
        <f>B3/B2*100</f>
        <v>52.322060656785553</v>
      </c>
      <c r="C5">
        <f t="shared" ref="C5:D5" si="1">C3/C2*100</f>
        <v>55.510651426226829</v>
      </c>
      <c r="D5">
        <f t="shared" si="1"/>
        <v>52.902155222942845</v>
      </c>
    </row>
    <row r="6" spans="1:4" x14ac:dyDescent="0.25">
      <c r="A6" t="s">
        <v>4</v>
      </c>
      <c r="B6">
        <f>B4/B2*100</f>
        <v>47.677939343214454</v>
      </c>
      <c r="C6">
        <f t="shared" ref="C6:D6" si="2">C4/C2*100</f>
        <v>44.489348573773171</v>
      </c>
      <c r="D6">
        <f t="shared" si="2"/>
        <v>47.097844777057148</v>
      </c>
    </row>
    <row r="7" spans="1:4" x14ac:dyDescent="0.25">
      <c r="A7" t="s">
        <v>5</v>
      </c>
      <c r="B7">
        <f>B4/B3</f>
        <v>0.91123970930665543</v>
      </c>
      <c r="C7">
        <f t="shared" ref="C7:D7" si="3">C4/C3</f>
        <v>0.80145607069481295</v>
      </c>
      <c r="D7">
        <f t="shared" si="3"/>
        <v>0.89028215539754674</v>
      </c>
    </row>
    <row r="8" spans="1:4" x14ac:dyDescent="0.25">
      <c r="A8" t="s">
        <v>6</v>
      </c>
      <c r="B8">
        <v>138590171</v>
      </c>
      <c r="C8">
        <v>118400241</v>
      </c>
      <c r="D8">
        <v>107135015</v>
      </c>
    </row>
    <row r="9" spans="1:4" x14ac:dyDescent="0.25">
      <c r="A9" t="s">
        <v>7</v>
      </c>
      <c r="B9">
        <v>595382021</v>
      </c>
      <c r="C9">
        <v>549280677</v>
      </c>
      <c r="D9">
        <v>461242065</v>
      </c>
    </row>
    <row r="10" spans="1:4" x14ac:dyDescent="0.25">
      <c r="A10" t="s">
        <v>8</v>
      </c>
      <c r="B10">
        <v>83415435</v>
      </c>
      <c r="C10">
        <v>84569375</v>
      </c>
      <c r="D10">
        <v>92688405</v>
      </c>
    </row>
    <row r="11" spans="1:4" x14ac:dyDescent="0.25">
      <c r="A11" t="s">
        <v>9</v>
      </c>
      <c r="B11">
        <f>B8/B2*100</f>
        <v>16.955256774396954</v>
      </c>
      <c r="C11">
        <f t="shared" ref="C11:D11" si="4">C8/C2*100</f>
        <v>15.73947422842679</v>
      </c>
      <c r="D11">
        <f t="shared" si="4"/>
        <v>16.206414860700221</v>
      </c>
    </row>
    <row r="12" spans="1:4" x14ac:dyDescent="0.25">
      <c r="A12" t="s">
        <v>10</v>
      </c>
      <c r="B12">
        <f>B9/B2*100</f>
        <v>72.83961750010684</v>
      </c>
      <c r="C12">
        <f t="shared" ref="C12:D12" si="5">C9/C2*100</f>
        <v>73.018340054006472</v>
      </c>
      <c r="D12">
        <f t="shared" si="5"/>
        <v>69.7725226117349</v>
      </c>
    </row>
    <row r="13" spans="1:4" x14ac:dyDescent="0.25">
      <c r="A13" t="s">
        <v>11</v>
      </c>
      <c r="B13">
        <f>B10/B2*100</f>
        <v>10.20512572549621</v>
      </c>
      <c r="C13">
        <f t="shared" ref="C13:D13" si="6">C10/C2*100</f>
        <v>11.242185717566747</v>
      </c>
      <c r="D13">
        <f t="shared" si="6"/>
        <v>14.021062527564876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ECAF9-A6FC-4350-A325-0513ECCB4562}">
  <dimension ref="A1:N17"/>
  <sheetViews>
    <sheetView tabSelected="1" workbookViewId="0">
      <selection activeCell="B15" sqref="B15"/>
    </sheetView>
  </sheetViews>
  <sheetFormatPr defaultRowHeight="15" x14ac:dyDescent="0.25"/>
  <cols>
    <col min="2" max="2" width="17.7109375" customWidth="1"/>
    <col min="3" max="3" width="19.140625" customWidth="1"/>
    <col min="4" max="4" width="16.5703125" customWidth="1"/>
    <col min="12" max="13" width="15.140625" customWidth="1"/>
    <col min="14" max="14" width="13.7109375" customWidth="1"/>
  </cols>
  <sheetData>
    <row r="1" spans="1:14" x14ac:dyDescent="0.25">
      <c r="B1">
        <v>1</v>
      </c>
      <c r="C1">
        <v>2</v>
      </c>
      <c r="D1">
        <v>3</v>
      </c>
      <c r="L1">
        <v>1</v>
      </c>
      <c r="M1">
        <v>2</v>
      </c>
      <c r="N1">
        <v>3</v>
      </c>
    </row>
    <row r="2" spans="1:14" x14ac:dyDescent="0.25">
      <c r="A2" t="s">
        <v>12</v>
      </c>
      <c r="B2">
        <f>РК1!B2-РК1!B9-РК1!B10</f>
        <v>138590171</v>
      </c>
      <c r="C2">
        <f>РК1!C2-РК1!C9-РК1!C10</f>
        <v>118400241</v>
      </c>
      <c r="D2">
        <f>РК1!D2-РК1!D9-РК1!D10</f>
        <v>107135015</v>
      </c>
      <c r="K2" t="s">
        <v>24</v>
      </c>
      <c r="L2">
        <v>316416517</v>
      </c>
      <c r="M2">
        <v>280789547</v>
      </c>
      <c r="N2">
        <v>289735235</v>
      </c>
    </row>
    <row r="3" spans="1:14" x14ac:dyDescent="0.25">
      <c r="A3" t="s">
        <v>13</v>
      </c>
      <c r="B3">
        <f>РК1!B4-РК1!B10</f>
        <v>306298142</v>
      </c>
      <c r="C3">
        <f>РК1!C4-РК1!C10</f>
        <v>250101880</v>
      </c>
      <c r="D3">
        <f>РК1!D4-РК1!D10</f>
        <v>218659191</v>
      </c>
      <c r="K3" t="s">
        <v>25</v>
      </c>
      <c r="L3">
        <v>45130188</v>
      </c>
      <c r="M3">
        <v>29164705</v>
      </c>
      <c r="N3">
        <v>7037827</v>
      </c>
    </row>
    <row r="4" spans="1:14" x14ac:dyDescent="0.25">
      <c r="A4" t="s">
        <v>14</v>
      </c>
      <c r="B4">
        <f>48053+0+0+320520</f>
        <v>368573</v>
      </c>
      <c r="C4">
        <f>42752+86097</f>
        <v>128849</v>
      </c>
      <c r="D4">
        <f>45107+40831</f>
        <v>85938</v>
      </c>
    </row>
    <row r="5" spans="1:14" x14ac:dyDescent="0.25">
      <c r="A5" t="s">
        <v>15</v>
      </c>
      <c r="B5">
        <f>B4/РК2!B2</f>
        <v>2.6594454523041176E-3</v>
      </c>
      <c r="C5">
        <f>C4/РК2!C2</f>
        <v>1.0882494740867968E-3</v>
      </c>
      <c r="D5">
        <f>D4/РК2!D2</f>
        <v>8.0214671179165838E-4</v>
      </c>
    </row>
    <row r="6" spans="1:14" x14ac:dyDescent="0.25">
      <c r="A6" t="s">
        <v>16</v>
      </c>
      <c r="B6">
        <f>(РК1!B3+РК1!B4)/РК1!B8</f>
        <v>5.8978758818329187</v>
      </c>
      <c r="C6">
        <f>(РК1!C3+РК1!C4)/РК1!C8</f>
        <v>6.3534523802193954</v>
      </c>
      <c r="D6">
        <f>(РК1!D3+РК1!D4)/РК1!D8</f>
        <v>6.1703961585294964</v>
      </c>
    </row>
    <row r="8" spans="1:14" x14ac:dyDescent="0.25">
      <c r="B8">
        <v>1</v>
      </c>
      <c r="C8">
        <v>2</v>
      </c>
      <c r="D8">
        <v>3</v>
      </c>
    </row>
    <row r="9" spans="1:14" x14ac:dyDescent="0.25">
      <c r="A9" t="s">
        <v>17</v>
      </c>
      <c r="B9">
        <f>РК1!B8/РК1!B2</f>
        <v>0.16955256774396954</v>
      </c>
      <c r="C9">
        <f>РК1!C8/РК1!C2</f>
        <v>0.15739474228426789</v>
      </c>
      <c r="D9">
        <f>РК1!D8/РК1!D2</f>
        <v>0.16206414860700222</v>
      </c>
    </row>
    <row r="10" spans="1:14" x14ac:dyDescent="0.25">
      <c r="A10" t="s">
        <v>18</v>
      </c>
      <c r="B10">
        <f>(РК1!B9+РК1!B10)/РК1!B2</f>
        <v>0.83044743225603046</v>
      </c>
      <c r="C10">
        <f>(РК1!C9+РК1!C10)/РК1!C2</f>
        <v>0.84260525771573214</v>
      </c>
      <c r="D10">
        <f>(РК1!D9+РК1!D10)/РК1!D2</f>
        <v>0.83793585139299775</v>
      </c>
    </row>
    <row r="11" spans="1:14" x14ac:dyDescent="0.25">
      <c r="A11" t="s">
        <v>19</v>
      </c>
      <c r="B11">
        <f>B3/РК1!B8</f>
        <v>2.2101000366036061</v>
      </c>
      <c r="C11">
        <f>C3/РК1!C8</f>
        <v>2.1123426598430659</v>
      </c>
      <c r="D11">
        <f>D3/РК1!D8</f>
        <v>2.0409685012878378</v>
      </c>
    </row>
    <row r="12" spans="1:14" x14ac:dyDescent="0.25">
      <c r="A12" t="s">
        <v>20</v>
      </c>
      <c r="B12">
        <f>B3/РК1!B4</f>
        <v>0.78595707226284295</v>
      </c>
      <c r="C12">
        <f>C3/РК1!C4</f>
        <v>0.74730612881587333</v>
      </c>
      <c r="D12">
        <f>D3/РК1!D4</f>
        <v>0.70229927518052848</v>
      </c>
    </row>
    <row r="14" spans="1:14" x14ac:dyDescent="0.25">
      <c r="B14">
        <v>1</v>
      </c>
      <c r="C14">
        <v>2</v>
      </c>
      <c r="D14">
        <v>3</v>
      </c>
    </row>
    <row r="15" spans="1:14" x14ac:dyDescent="0.25">
      <c r="A15" t="s">
        <v>21</v>
      </c>
      <c r="B15">
        <f>L3/РК2!B10</f>
        <v>54344424.760754958</v>
      </c>
      <c r="C15">
        <f>M3/РК2!C10</f>
        <v>34612536.217806548</v>
      </c>
      <c r="D15">
        <f>N3/РК2!D10</f>
        <v>8399004.5160380788</v>
      </c>
    </row>
    <row r="16" spans="1:14" x14ac:dyDescent="0.25">
      <c r="A16" t="s">
        <v>22</v>
      </c>
      <c r="B16">
        <f>(L3+L2)/РК1!B10</f>
        <v>4.334290230579029</v>
      </c>
      <c r="C16">
        <f>(M3+M2)/РК1!C10</f>
        <v>3.6650885973793703</v>
      </c>
      <c r="D16">
        <f>(N3+N2)/РК1!D10</f>
        <v>3.201835893065589</v>
      </c>
    </row>
    <row r="17" spans="1:4" x14ac:dyDescent="0.25">
      <c r="A17" t="s">
        <v>23</v>
      </c>
      <c r="B17">
        <f>РК1!B4/РК1!B10</f>
        <v>4.6719600155534762</v>
      </c>
      <c r="C17">
        <f>РК1!C4/РК1!C10</f>
        <v>3.9573575540791213</v>
      </c>
      <c r="D17">
        <f>РК1!D4/РК1!D10</f>
        <v>3.3590781500663431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РК1</vt:lpstr>
      <vt:lpstr>РК2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2023-03-21T11:53:09Z</dcterms:modified>
</cp:coreProperties>
</file>