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FOA\FOA-FRA\FRA 2020\Biomass calculator\"/>
    </mc:Choice>
  </mc:AlternateContent>
  <bookViews>
    <workbookView xWindow="4650" yWindow="0" windowWidth="21570" windowHeight="756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3" i="9" l="1"/>
  <c r="G73" i="9"/>
  <c r="H73" i="9"/>
  <c r="I73" i="9"/>
  <c r="J73" i="9"/>
  <c r="K73" i="9"/>
  <c r="L73" i="9"/>
  <c r="F74" i="9"/>
  <c r="G74" i="9"/>
  <c r="H74" i="9"/>
  <c r="I74" i="9"/>
  <c r="J74" i="9"/>
  <c r="K74" i="9"/>
  <c r="L74" i="9"/>
  <c r="F75" i="9"/>
  <c r="G75" i="9"/>
  <c r="H75" i="9"/>
  <c r="I75" i="9"/>
  <c r="J75" i="9"/>
  <c r="K75" i="9"/>
  <c r="L75" i="9"/>
  <c r="E68" i="9"/>
  <c r="E75" i="9" s="1"/>
  <c r="F68" i="9"/>
  <c r="G68" i="9"/>
  <c r="H68" i="9"/>
  <c r="I68" i="9"/>
  <c r="J68" i="9"/>
  <c r="K68" i="9"/>
  <c r="L68" i="9"/>
  <c r="E69" i="9"/>
  <c r="F69" i="9"/>
  <c r="G69" i="9"/>
  <c r="H69" i="9"/>
  <c r="I69" i="9"/>
  <c r="J69" i="9"/>
  <c r="K69" i="9"/>
  <c r="L69" i="9"/>
  <c r="E70" i="9"/>
  <c r="F70" i="9"/>
  <c r="G70" i="9"/>
  <c r="H70" i="9"/>
  <c r="I70" i="9"/>
  <c r="J70" i="9"/>
  <c r="K70" i="9"/>
  <c r="L70" i="9"/>
  <c r="E71" i="9"/>
  <c r="F71" i="9"/>
  <c r="G71" i="9"/>
  <c r="H71" i="9"/>
  <c r="I71" i="9"/>
  <c r="J71" i="9"/>
  <c r="K71" i="9"/>
  <c r="L71" i="9"/>
  <c r="E63" i="9"/>
  <c r="F63" i="9"/>
  <c r="G63" i="9"/>
  <c r="H63" i="9"/>
  <c r="I63" i="9"/>
  <c r="J63" i="9"/>
  <c r="K63" i="9"/>
  <c r="L63" i="9"/>
  <c r="E64" i="9"/>
  <c r="F64" i="9"/>
  <c r="G64" i="9"/>
  <c r="H64" i="9"/>
  <c r="I64" i="9"/>
  <c r="J64" i="9"/>
  <c r="K64" i="9"/>
  <c r="L64" i="9"/>
  <c r="E65" i="9"/>
  <c r="F65" i="9"/>
  <c r="G65" i="9"/>
  <c r="H65" i="9"/>
  <c r="I65" i="9"/>
  <c r="J65" i="9"/>
  <c r="K65" i="9"/>
  <c r="L65" i="9"/>
  <c r="E66" i="9"/>
  <c r="F66" i="9"/>
  <c r="G66" i="9"/>
  <c r="H66" i="9"/>
  <c r="I66" i="9"/>
  <c r="J66" i="9"/>
  <c r="K66" i="9"/>
  <c r="L66" i="9"/>
  <c r="E58" i="9"/>
  <c r="F58" i="9"/>
  <c r="G58" i="9"/>
  <c r="H58" i="9"/>
  <c r="I58" i="9"/>
  <c r="J58" i="9"/>
  <c r="K58" i="9"/>
  <c r="L58" i="9"/>
  <c r="E59" i="9"/>
  <c r="F59" i="9"/>
  <c r="G59" i="9"/>
  <c r="H59" i="9"/>
  <c r="I59" i="9"/>
  <c r="J59" i="9"/>
  <c r="K59" i="9"/>
  <c r="L59" i="9"/>
  <c r="E60" i="9"/>
  <c r="F60" i="9"/>
  <c r="G60" i="9"/>
  <c r="H60" i="9"/>
  <c r="I60" i="9"/>
  <c r="J60" i="9"/>
  <c r="K60" i="9"/>
  <c r="L60" i="9"/>
  <c r="E61" i="9"/>
  <c r="F61" i="9"/>
  <c r="G61" i="9"/>
  <c r="H61" i="9"/>
  <c r="I61" i="9"/>
  <c r="J61" i="9"/>
  <c r="K61" i="9"/>
  <c r="L61" i="9"/>
  <c r="D71" i="9"/>
  <c r="D70" i="9"/>
  <c r="D69" i="9"/>
  <c r="D66" i="9"/>
  <c r="D65" i="9"/>
  <c r="D64" i="9"/>
  <c r="D61" i="9"/>
  <c r="D60" i="9"/>
  <c r="D59" i="9"/>
  <c r="D68" i="9"/>
  <c r="D63" i="9"/>
  <c r="D58" i="9"/>
  <c r="E73" i="9" l="1"/>
  <c r="E74" i="9"/>
  <c r="I32" i="9"/>
  <c r="J32" i="9"/>
  <c r="K32" i="9"/>
  <c r="F47" i="9"/>
  <c r="E47" i="9"/>
  <c r="D47" i="9"/>
  <c r="E21" i="9"/>
  <c r="E32" i="9" s="1"/>
  <c r="F21" i="9"/>
  <c r="F32" i="9" s="1"/>
  <c r="G21" i="9"/>
  <c r="G32" i="9" s="1"/>
  <c r="H21" i="9"/>
  <c r="H32" i="9" s="1"/>
  <c r="I21" i="9"/>
  <c r="J21" i="9"/>
  <c r="K21" i="9"/>
  <c r="L21" i="9"/>
  <c r="L32" i="9" s="1"/>
  <c r="D21" i="9"/>
  <c r="D32" i="9" s="1"/>
  <c r="J105" i="9" l="1"/>
  <c r="E104" i="9"/>
  <c r="F104" i="9"/>
  <c r="L105" i="9"/>
  <c r="K105" i="9"/>
  <c r="D73" i="9"/>
  <c r="D104" i="9" s="1"/>
  <c r="L106" i="9"/>
  <c r="K106" i="9"/>
  <c r="D75" i="9"/>
  <c r="D106" i="9" s="1"/>
  <c r="E105" i="9"/>
  <c r="E106" i="9"/>
  <c r="J104" i="9"/>
  <c r="J106" i="9"/>
  <c r="H104" i="9"/>
  <c r="L104" i="9"/>
  <c r="H105" i="9"/>
  <c r="F105" i="9"/>
  <c r="F106" i="9"/>
  <c r="D74" i="9"/>
  <c r="D105" i="9" s="1"/>
  <c r="I104" i="9"/>
  <c r="I105" i="9"/>
  <c r="I106" i="9"/>
  <c r="K104" i="9"/>
  <c r="H106" i="9"/>
  <c r="G104" i="9"/>
  <c r="G105" i="9"/>
  <c r="G106" i="9"/>
  <c r="K92" i="9" l="1"/>
  <c r="K94" i="9"/>
  <c r="K91" i="9"/>
  <c r="K93" i="9"/>
  <c r="I92" i="9"/>
  <c r="I93" i="9"/>
  <c r="I91" i="9"/>
  <c r="I94" i="9"/>
  <c r="J92" i="9"/>
  <c r="J94" i="9"/>
  <c r="J91" i="9"/>
  <c r="J93" i="9"/>
  <c r="H91" i="9"/>
  <c r="H92" i="9"/>
  <c r="H93" i="9"/>
  <c r="H94" i="9"/>
  <c r="L92" i="9"/>
  <c r="L94" i="9"/>
  <c r="L91" i="9"/>
  <c r="L93" i="9"/>
  <c r="G91" i="9"/>
  <c r="G92" i="9"/>
  <c r="G93" i="9"/>
  <c r="G94" i="9"/>
  <c r="E91" i="9"/>
  <c r="E92" i="9"/>
  <c r="E93" i="9"/>
  <c r="E94" i="9"/>
  <c r="F91" i="9"/>
  <c r="F92" i="9"/>
  <c r="F93" i="9"/>
  <c r="F94" i="9"/>
  <c r="G86" i="9"/>
  <c r="G87" i="9"/>
  <c r="G88" i="9"/>
  <c r="G89" i="9"/>
  <c r="F86" i="9"/>
  <c r="F88" i="9"/>
  <c r="F89" i="9"/>
  <c r="F87" i="9"/>
  <c r="J86" i="9"/>
  <c r="J87" i="9"/>
  <c r="J88" i="9"/>
  <c r="J89" i="9"/>
  <c r="H86" i="9"/>
  <c r="H88" i="9"/>
  <c r="H87" i="9"/>
  <c r="H89" i="9"/>
  <c r="E86" i="9"/>
  <c r="E87" i="9"/>
  <c r="E88" i="9"/>
  <c r="E89" i="9"/>
  <c r="I86" i="9"/>
  <c r="I87" i="9"/>
  <c r="I88" i="9"/>
  <c r="I89" i="9"/>
  <c r="K86" i="9"/>
  <c r="K87" i="9"/>
  <c r="K88" i="9"/>
  <c r="K89" i="9"/>
  <c r="L86" i="9"/>
  <c r="L87" i="9"/>
  <c r="L88" i="9"/>
  <c r="L89" i="9"/>
  <c r="H81" i="9"/>
  <c r="H82" i="9"/>
  <c r="H83" i="9"/>
  <c r="H84" i="9"/>
  <c r="I82" i="9"/>
  <c r="I84" i="9"/>
  <c r="I81" i="9"/>
  <c r="I83" i="9"/>
  <c r="F81" i="9"/>
  <c r="F82" i="9"/>
  <c r="F83" i="9"/>
  <c r="F84" i="9"/>
  <c r="L81" i="9"/>
  <c r="L83" i="9"/>
  <c r="L82" i="9"/>
  <c r="L84" i="9"/>
  <c r="E81" i="9"/>
  <c r="E82" i="9"/>
  <c r="E83" i="9"/>
  <c r="E84" i="9"/>
  <c r="K81" i="9"/>
  <c r="K84" i="9"/>
  <c r="K82" i="9"/>
  <c r="K83" i="9"/>
  <c r="J81" i="9"/>
  <c r="J83" i="9"/>
  <c r="J82" i="9"/>
  <c r="J84" i="9"/>
  <c r="G81" i="9"/>
  <c r="G82" i="9"/>
  <c r="G83" i="9"/>
  <c r="G84" i="9"/>
  <c r="D94" i="9"/>
  <c r="D92" i="9"/>
  <c r="D93" i="9"/>
  <c r="D91" i="9"/>
  <c r="D88" i="9"/>
  <c r="D87" i="9"/>
  <c r="D89" i="9"/>
  <c r="D86" i="9"/>
  <c r="D84" i="9"/>
  <c r="D83" i="9"/>
  <c r="D82" i="9"/>
  <c r="D81" i="9"/>
  <c r="E107" i="9"/>
  <c r="D107" i="9"/>
  <c r="D124" i="9" s="1"/>
  <c r="D132" i="9" s="1"/>
  <c r="F107" i="9"/>
  <c r="F124" i="9" s="1"/>
  <c r="F132" i="9" s="1"/>
  <c r="G107" i="9"/>
  <c r="G124" i="9" s="1"/>
  <c r="G132" i="9" s="1"/>
  <c r="L107" i="9"/>
  <c r="L124" i="9" s="1"/>
  <c r="L132" i="9" s="1"/>
  <c r="J107" i="9"/>
  <c r="J124" i="9" s="1"/>
  <c r="J132" i="9" s="1"/>
  <c r="I107" i="9"/>
  <c r="I124" i="9" s="1"/>
  <c r="I132" i="9" s="1"/>
  <c r="K107" i="9"/>
  <c r="K124" i="9" s="1"/>
  <c r="K132" i="9" s="1"/>
  <c r="H107" i="9"/>
  <c r="H124" i="9" s="1"/>
  <c r="H132" i="9" s="1"/>
  <c r="J97" i="9" l="1"/>
  <c r="J114" i="9" s="1"/>
  <c r="E97" i="9"/>
  <c r="E114" i="9" s="1"/>
  <c r="K96" i="9"/>
  <c r="K113" i="9" s="1"/>
  <c r="L97" i="9"/>
  <c r="L114" i="9" s="1"/>
  <c r="E96" i="9"/>
  <c r="E113" i="9" s="1"/>
  <c r="H96" i="9"/>
  <c r="H113" i="9" s="1"/>
  <c r="K97" i="9"/>
  <c r="K114" i="9" s="1"/>
  <c r="D96" i="9"/>
  <c r="D113" i="9" s="1"/>
  <c r="K98" i="9"/>
  <c r="K115" i="9" s="1"/>
  <c r="F96" i="9"/>
  <c r="F113" i="9" s="1"/>
  <c r="L98" i="9"/>
  <c r="L115" i="9" s="1"/>
  <c r="H98" i="9"/>
  <c r="H115" i="9" s="1"/>
  <c r="I96" i="9"/>
  <c r="I113" i="9" s="1"/>
  <c r="E98" i="9"/>
  <c r="E115" i="9" s="1"/>
  <c r="J96" i="9"/>
  <c r="J113" i="9" s="1"/>
  <c r="F97" i="9"/>
  <c r="F114" i="9" s="1"/>
  <c r="L96" i="9"/>
  <c r="L113" i="9" s="1"/>
  <c r="F98" i="9"/>
  <c r="F115" i="9" s="1"/>
  <c r="I98" i="9"/>
  <c r="I115" i="9" s="1"/>
  <c r="G98" i="9"/>
  <c r="G115" i="9" s="1"/>
  <c r="D97" i="9"/>
  <c r="D114" i="9" s="1"/>
  <c r="G96" i="9"/>
  <c r="G113" i="9" s="1"/>
  <c r="D98" i="9"/>
  <c r="D115" i="9" s="1"/>
  <c r="I97" i="9"/>
  <c r="I114" i="9" s="1"/>
  <c r="H97" i="9"/>
  <c r="H114" i="9" s="1"/>
  <c r="G97" i="9"/>
  <c r="G114" i="9" s="1"/>
  <c r="J98" i="9"/>
  <c r="J115" i="9" s="1"/>
  <c r="F116" i="9" l="1"/>
  <c r="F125" i="9" s="1"/>
  <c r="F133" i="9" s="1"/>
  <c r="J116" i="9"/>
  <c r="J125" i="9" s="1"/>
  <c r="J133" i="9" s="1"/>
  <c r="I116" i="9"/>
  <c r="I125" i="9" s="1"/>
  <c r="I133" i="9" s="1"/>
  <c r="G116" i="9"/>
  <c r="G125" i="9" s="1"/>
  <c r="G133" i="9" s="1"/>
  <c r="L116" i="9"/>
  <c r="L125" i="9" s="1"/>
  <c r="L133" i="9" s="1"/>
  <c r="K116" i="9"/>
  <c r="K125" i="9" s="1"/>
  <c r="K133" i="9" s="1"/>
  <c r="H116" i="9"/>
  <c r="H125" i="9" s="1"/>
  <c r="H133" i="9" s="1"/>
  <c r="D116" i="9"/>
  <c r="D125" i="9" s="1"/>
  <c r="D133" i="9" s="1"/>
  <c r="E124" i="9" l="1"/>
  <c r="E132" i="9" s="1"/>
  <c r="E116" i="9" l="1"/>
  <c r="E125" i="9" s="1"/>
  <c r="E133" i="9" s="1"/>
</calcChain>
</file>

<file path=xl/sharedStrings.xml><?xml version="1.0" encoding="utf-8"?>
<sst xmlns="http://schemas.openxmlformats.org/spreadsheetml/2006/main" count="242" uniqueCount="82">
  <si>
    <t>1000 ha</t>
  </si>
  <si>
    <t>Pines</t>
  </si>
  <si>
    <t>Larch</t>
  </si>
  <si>
    <t>Firs and spruces</t>
  </si>
  <si>
    <t>Broadleaved</t>
  </si>
  <si>
    <t>BCEF</t>
  </si>
  <si>
    <t>Min</t>
  </si>
  <si>
    <t>Max</t>
  </si>
  <si>
    <t>Other Conifers</t>
  </si>
  <si>
    <t>Coniferous</t>
  </si>
  <si>
    <t>Tropical domain</t>
  </si>
  <si>
    <t>Broadleaved humid</t>
  </si>
  <si>
    <t>Broadleaved dry</t>
  </si>
  <si>
    <t>Subtropical domain</t>
  </si>
  <si>
    <t>Temperate domain</t>
  </si>
  <si>
    <t>Boreal domain</t>
  </si>
  <si>
    <t>+</t>
  </si>
  <si>
    <t>Pine</t>
  </si>
  <si>
    <t>LOOK-UP TABLE FOR BCEF (Biomass Conversion and Expansion Factors), from IPCC 2006 guidelines</t>
  </si>
  <si>
    <t>R/S ratio</t>
  </si>
  <si>
    <t>Boreal broadleaved taken</t>
  </si>
  <si>
    <t>ratios in IPCC guidelines</t>
  </si>
  <si>
    <t>Subtropical coniferous taken</t>
  </si>
  <si>
    <t>from temperate as no RS</t>
  </si>
  <si>
    <t>Tropical coniferous taken</t>
  </si>
  <si>
    <t>LOOK-UP TABLE FOR ROOT SHOOT RATIO - from IPCC 2006 Guidelines</t>
  </si>
  <si>
    <t>Naturally regenerating forest</t>
  </si>
  <si>
    <t>Plantation forest</t>
  </si>
  <si>
    <t>Other planted forest</t>
  </si>
  <si>
    <t>Biomass calculator</t>
  </si>
  <si>
    <t>Insert the percentages of Growing stock by IPCC forest type for each of the FRA forest categories</t>
  </si>
  <si>
    <t>1.</t>
  </si>
  <si>
    <t>2.</t>
  </si>
  <si>
    <t>3.</t>
  </si>
  <si>
    <t>Above-ground biomass</t>
  </si>
  <si>
    <t>Below-ground biomass</t>
  </si>
  <si>
    <t>Forest biomass (tonnes/ha)</t>
  </si>
  <si>
    <t>Cells with a blue background are calculated</t>
  </si>
  <si>
    <t xml:space="preserve"> </t>
  </si>
  <si>
    <t>Info</t>
  </si>
  <si>
    <t>Total</t>
  </si>
  <si>
    <t>Must add up to 100%</t>
  </si>
  <si>
    <t>4.</t>
  </si>
  <si>
    <t>Planted forest</t>
  </si>
  <si>
    <t>...of which plantation forest</t>
  </si>
  <si>
    <t>...of which other planted forest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</si>
  <si>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</si>
  <si>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Input data on Growing stock from  reporting table 3a</t>
  </si>
  <si>
    <t>Forest category</t>
  </si>
  <si>
    <t>5.</t>
  </si>
  <si>
    <t>Biomass conversion and expansion factors (BCEF)</t>
  </si>
  <si>
    <t>Root-shoot ratios</t>
  </si>
  <si>
    <t>Weighted BCEF</t>
  </si>
  <si>
    <t>Weighted RS ratio</t>
  </si>
  <si>
    <t>Carbon in Forest biomass (tonnes/ha)</t>
  </si>
  <si>
    <t>Insert Carbon fraction used by country (IPCC default = 0.47)</t>
  </si>
  <si>
    <t>Carbon Fraction</t>
  </si>
  <si>
    <t>Above-ground biomass (t/ha)</t>
  </si>
  <si>
    <t>6.</t>
  </si>
  <si>
    <t>...of which primary</t>
  </si>
  <si>
    <t>...of which introduced species</t>
  </si>
  <si>
    <t>Below-ground biomass (t/ha)</t>
  </si>
  <si>
    <t>Copy highlighted biomass values into FRA platform table 3c</t>
  </si>
  <si>
    <t>Copy highlighted carbon values into FRA platform table 3d</t>
  </si>
  <si>
    <t>7.</t>
  </si>
  <si>
    <t>8.</t>
  </si>
  <si>
    <t>When finished, copy this area into the comment section below table 3c in the FRA platform</t>
  </si>
  <si>
    <t>Data for final reporting table</t>
  </si>
  <si>
    <t>Input cell</t>
  </si>
  <si>
    <t>Calculated cell</t>
  </si>
  <si>
    <t>Cells with a yellow background are final data tables</t>
  </si>
  <si>
    <t>Version:</t>
  </si>
  <si>
    <t>In Sections 1 and 2 you insert data from reporting tables 2a and 3a, and in Section 3  you insert the estimated  percentages of growing stock by combination of FRA forest type and IPCC forest type. Once you are done, copy sections 3 to 6 and paste them in the comment section below table 3c in the FRA platform. Finally, copy the data from Section 7 to table 3c in the platform and data from Section 8 to table 3d in the platform</t>
  </si>
  <si>
    <t>Boreal climate domain</t>
  </si>
  <si>
    <t>Fir and Spruce</t>
  </si>
  <si>
    <t>Input data on Forest area from  reporting table 2a</t>
  </si>
  <si>
    <t>Cells with a green background - paste values from platform</t>
  </si>
  <si>
    <t>Paste values from platform</t>
  </si>
  <si>
    <t>Cells with an orange background require your input</t>
  </si>
  <si>
    <t>IPCC forest types</t>
  </si>
  <si>
    <t>FRA forest categories</t>
  </si>
  <si>
    <t xml:space="preserve"> % of Growing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</si>
</sst>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</borders>
  <cellStyleXfs count="11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 applyProtection="1">
      <alignment horizontal="center" vertical="center"/>
    </xf>
    <xf numFmtId="2" fontId="9" fillId="0" borderId="0" xfId="0" applyNumberFormat="1" applyFont="1" applyFill="1" applyBorder="1" applyAlignment="1" applyProtection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horizontal="left" vertical="center"/>
    </xf>
    <xf numFmtId="14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right" vertical="center"/>
    </xf>
    <xf numFmtId="14" fontId="9" fillId="0" borderId="0" xfId="0" applyNumberFormat="1" applyFont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14" fontId="13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6" fillId="0" borderId="0" xfId="0" applyFont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4" fillId="0" borderId="2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</xf>
    <xf numFmtId="0" fontId="16" fillId="0" borderId="0" xfId="0" quotePrefix="1" applyFont="1" applyAlignment="1" applyProtection="1">
      <alignment horizontal="right" vertical="center"/>
    </xf>
    <xf numFmtId="0" fontId="14" fillId="0" borderId="0" xfId="0" applyFont="1" applyAlignment="1" applyProtection="1">
      <alignment horizontal="right" vertical="center"/>
    </xf>
    <xf numFmtId="0" fontId="9" fillId="0" borderId="0" xfId="0" applyFont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/>
    </xf>
    <xf numFmtId="0" fontId="16" fillId="0" borderId="0" xfId="0" applyFont="1" applyBorder="1" applyProtection="1"/>
    <xf numFmtId="0" fontId="19" fillId="0" borderId="0" xfId="0" applyFont="1" applyBorder="1" applyAlignment="1" applyProtection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8" fillId="0" borderId="0" xfId="0" applyFont="1" applyProtection="1"/>
    <xf numFmtId="2" fontId="9" fillId="3" borderId="12" xfId="0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vertical="center"/>
    </xf>
    <xf numFmtId="2" fontId="9" fillId="3" borderId="10" xfId="0" applyNumberFormat="1" applyFont="1" applyFill="1" applyBorder="1" applyAlignment="1" applyProtection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right" vertical="center"/>
    </xf>
    <xf numFmtId="0" fontId="9" fillId="0" borderId="0" xfId="0" applyFont="1" applyAlignment="1" applyProtection="1">
      <alignment horizontal="right"/>
    </xf>
    <xf numFmtId="0" fontId="9" fillId="0" borderId="0" xfId="0" applyFont="1" applyProtection="1"/>
    <xf numFmtId="0" fontId="14" fillId="0" borderId="2" xfId="0" applyFont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right" vertical="top"/>
    </xf>
    <xf numFmtId="0" fontId="14" fillId="0" borderId="0" xfId="0" applyFont="1" applyFill="1" applyAlignment="1" applyProtection="1">
      <alignment horizontal="left" vertical="center"/>
    </xf>
    <xf numFmtId="0" fontId="9" fillId="0" borderId="0" xfId="0" applyFont="1" applyFill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2" fontId="14" fillId="3" borderId="2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top" wrapText="1"/>
    </xf>
    <xf numFmtId="0" fontId="14" fillId="0" borderId="10" xfId="0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</xf>
    <xf numFmtId="0" fontId="15" fillId="0" borderId="0" xfId="0" applyFont="1" applyAlignment="1" applyProtection="1">
      <alignment horizontal="left" vertical="center"/>
    </xf>
    <xf numFmtId="0" fontId="14" fillId="0" borderId="13" xfId="0" applyFont="1" applyBorder="1" applyAlignment="1" applyProtection="1">
      <alignment horizontal="left" vertical="center"/>
    </xf>
    <xf numFmtId="0" fontId="14" fillId="0" borderId="14" xfId="0" applyFont="1" applyBorder="1" applyAlignment="1" applyProtection="1">
      <alignment horizontal="left" vertical="center"/>
    </xf>
    <xf numFmtId="0" fontId="9" fillId="4" borderId="2" xfId="0" applyFont="1" applyFill="1" applyBorder="1" applyAlignment="1" applyProtection="1">
      <alignment horizontal="center" vertical="center"/>
    </xf>
    <xf numFmtId="0" fontId="9" fillId="5" borderId="2" xfId="0" applyFont="1" applyFill="1" applyBorder="1" applyAlignment="1" applyProtection="1">
      <alignment horizontal="center" vertical="center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left"/>
    </xf>
    <xf numFmtId="0" fontId="14" fillId="0" borderId="10" xfId="0" applyFont="1" applyBorder="1" applyAlignment="1" applyProtection="1">
      <alignment horizontal="center" vertical="top"/>
    </xf>
    <xf numFmtId="0" fontId="14" fillId="0" borderId="15" xfId="0" applyFont="1" applyBorder="1" applyAlignment="1" applyProtection="1">
      <alignment horizontal="center" vertical="top"/>
    </xf>
    <xf numFmtId="0" fontId="14" fillId="0" borderId="11" xfId="0" applyFont="1" applyBorder="1" applyAlignment="1" applyProtection="1">
      <alignment horizontal="center" vertical="top"/>
    </xf>
    <xf numFmtId="0" fontId="14" fillId="0" borderId="17" xfId="0" applyFont="1" applyBorder="1" applyAlignment="1" applyProtection="1">
      <alignment horizontal="left"/>
    </xf>
    <xf numFmtId="0" fontId="22" fillId="0" borderId="2" xfId="0" applyFont="1" applyBorder="1" applyAlignment="1" applyProtection="1">
      <alignment horizontal="center" vertical="center" wrapText="1"/>
    </xf>
    <xf numFmtId="0" fontId="14" fillId="0" borderId="18" xfId="0" applyFont="1" applyBorder="1" applyAlignment="1" applyProtection="1">
      <alignment horizontal="left"/>
    </xf>
    <xf numFmtId="0" fontId="14" fillId="0" borderId="10" xfId="0" quotePrefix="1" applyFont="1" applyBorder="1" applyAlignment="1" applyProtection="1">
      <alignment horizontal="center" vertical="center"/>
    </xf>
    <xf numFmtId="0" fontId="14" fillId="0" borderId="15" xfId="0" quotePrefix="1" applyFont="1" applyBorder="1" applyAlignment="1" applyProtection="1">
      <alignment horizontal="center" vertical="center"/>
    </xf>
    <xf numFmtId="0" fontId="14" fillId="0" borderId="11" xfId="0" quotePrefix="1" applyFont="1" applyBorder="1" applyAlignment="1" applyProtection="1">
      <alignment horizontal="center" vertical="center"/>
    </xf>
    <xf numFmtId="0" fontId="14" fillId="0" borderId="16" xfId="0" applyFont="1" applyBorder="1" applyAlignment="1" applyProtection="1">
      <alignment vertical="center"/>
    </xf>
    <xf numFmtId="0" fontId="16" fillId="0" borderId="0" xfId="0" quotePrefix="1" applyFont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0" fontId="16" fillId="0" borderId="20" xfId="0" applyFont="1" applyBorder="1" applyAlignment="1" applyProtection="1">
      <alignment horizontal="left" vertical="center"/>
    </xf>
    <xf numFmtId="0" fontId="17" fillId="0" borderId="21" xfId="0" applyFont="1" applyBorder="1" applyAlignment="1" applyProtection="1">
      <alignment horizontal="center" vertical="center"/>
    </xf>
    <xf numFmtId="0" fontId="17" fillId="0" borderId="22" xfId="0" applyFont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left" vertical="center"/>
    </xf>
    <xf numFmtId="0" fontId="17" fillId="0" borderId="24" xfId="0" applyFont="1" applyBorder="1" applyAlignment="1" applyProtection="1">
      <alignment horizontal="center" vertical="center"/>
    </xf>
    <xf numFmtId="0" fontId="9" fillId="0" borderId="25" xfId="0" applyFont="1" applyBorder="1" applyAlignment="1" applyProtection="1">
      <alignment horizontal="left" vertical="center"/>
    </xf>
    <xf numFmtId="0" fontId="9" fillId="0" borderId="23" xfId="0" applyFont="1" applyBorder="1" applyAlignment="1" applyProtection="1">
      <alignment horizontal="left" vertical="center"/>
    </xf>
    <xf numFmtId="0" fontId="14" fillId="0" borderId="23" xfId="0" applyFont="1" applyBorder="1" applyAlignment="1" applyProtection="1">
      <alignment horizontal="left" vertical="center"/>
    </xf>
    <xf numFmtId="0" fontId="9" fillId="0" borderId="24" xfId="0" applyFont="1" applyBorder="1" applyAlignment="1" applyProtection="1">
      <alignment horizontal="center" vertical="center"/>
    </xf>
    <xf numFmtId="0" fontId="14" fillId="0" borderId="26" xfId="0" applyFont="1" applyBorder="1" applyAlignment="1" applyProtection="1">
      <alignment horizontal="center" vertical="center"/>
    </xf>
    <xf numFmtId="0" fontId="9" fillId="0" borderId="25" xfId="0" applyFont="1" applyBorder="1" applyAlignment="1" applyProtection="1">
      <alignment horizontal="left" vertical="center" indent="1"/>
    </xf>
    <xf numFmtId="2" fontId="9" fillId="3" borderId="26" xfId="0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</xf>
    <xf numFmtId="2" fontId="9" fillId="3" borderId="28" xfId="0" applyNumberFormat="1" applyFont="1" applyFill="1" applyBorder="1" applyAlignment="1" applyProtection="1">
      <alignment horizontal="center" vertical="center"/>
    </xf>
    <xf numFmtId="0" fontId="9" fillId="0" borderId="23" xfId="0" applyFont="1" applyBorder="1" applyAlignment="1" applyProtection="1">
      <alignment horizontal="left" vertical="center" indent="1"/>
    </xf>
    <xf numFmtId="0" fontId="17" fillId="0" borderId="24" xfId="0" applyFon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</xf>
    <xf numFmtId="0" fontId="8" fillId="0" borderId="24" xfId="0" applyFont="1" applyBorder="1" applyProtection="1"/>
    <xf numFmtId="0" fontId="14" fillId="0" borderId="25" xfId="0" applyFont="1" applyBorder="1" applyAlignment="1" applyProtection="1">
      <alignment horizontal="left" vertical="center"/>
    </xf>
    <xf numFmtId="2" fontId="9" fillId="3" borderId="26" xfId="1" applyNumberFormat="1" applyFont="1" applyFill="1" applyBorder="1" applyAlignment="1" applyProtection="1">
      <alignment horizontal="center" vertical="center"/>
    </xf>
    <xf numFmtId="2" fontId="14" fillId="3" borderId="26" xfId="1" applyNumberFormat="1" applyFont="1" applyFill="1" applyBorder="1" applyAlignment="1" applyProtection="1">
      <alignment horizontal="center" vertical="center"/>
    </xf>
    <xf numFmtId="0" fontId="14" fillId="0" borderId="29" xfId="0" applyFont="1" applyBorder="1" applyAlignment="1" applyProtection="1">
      <alignment horizontal="left" vertical="center"/>
    </xf>
    <xf numFmtId="2" fontId="14" fillId="3" borderId="30" xfId="1" applyNumberFormat="1" applyFont="1" applyFill="1" applyBorder="1" applyAlignment="1" applyProtection="1">
      <alignment horizontal="center" vertical="center"/>
    </xf>
    <xf numFmtId="2" fontId="14" fillId="3" borderId="31" xfId="1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left" vertical="center"/>
    </xf>
    <xf numFmtId="0" fontId="14" fillId="0" borderId="13" xfId="0" applyFont="1" applyBorder="1" applyAlignment="1" applyProtection="1">
      <alignment horizontal="center" vertical="center"/>
    </xf>
    <xf numFmtId="2" fontId="9" fillId="4" borderId="32" xfId="0" applyNumberFormat="1" applyFont="1" applyFill="1" applyBorder="1" applyAlignment="1" applyProtection="1">
      <alignment horizontal="center" vertical="center"/>
    </xf>
    <xf numFmtId="2" fontId="9" fillId="4" borderId="33" xfId="0" applyNumberFormat="1" applyFont="1" applyFill="1" applyBorder="1" applyAlignment="1" applyProtection="1">
      <alignment horizontal="center" vertical="center"/>
    </xf>
    <xf numFmtId="2" fontId="9" fillId="4" borderId="34" xfId="0" applyNumberFormat="1" applyFont="1" applyFill="1" applyBorder="1" applyAlignment="1" applyProtection="1">
      <alignment horizontal="center" vertical="center"/>
    </xf>
    <xf numFmtId="2" fontId="9" fillId="4" borderId="29" xfId="0" applyNumberFormat="1" applyFont="1" applyFill="1" applyBorder="1" applyAlignment="1" applyProtection="1">
      <alignment horizontal="center" vertical="center"/>
    </xf>
    <xf numFmtId="2" fontId="9" fillId="4" borderId="30" xfId="0" applyNumberFormat="1" applyFont="1" applyFill="1" applyBorder="1" applyAlignment="1" applyProtection="1">
      <alignment horizontal="center" vertical="center"/>
    </xf>
    <xf numFmtId="2" fontId="9" fillId="4" borderId="31" xfId="0" applyNumberFormat="1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  <protection locked="0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9"/>
  <sheetViews>
    <sheetView tabSelected="1" zoomScale="80" zoomScaleNormal="80" workbookViewId="0">
      <selection activeCell="D16" sqref="D16"/>
    </sheetView>
  </sheetViews>
  <sheetFormatPr defaultColWidth="8.85546875" defaultRowHeight="14.25" x14ac:dyDescent="0.2"/>
  <cols>
    <col min="1" max="1" width="2.28515625" style="67" customWidth="1"/>
    <col min="2" max="2" width="6.7109375" style="78" customWidth="1"/>
    <col min="3" max="3" width="34.42578125" style="67" customWidth="1"/>
    <col min="4" max="12" width="15.140625" style="67" customWidth="1"/>
    <col min="13" max="14" width="8.85546875" style="67" customWidth="1"/>
    <col min="15" max="16384" width="8.85546875" style="67"/>
  </cols>
  <sheetData>
    <row r="1" spans="2:14" s="33" customFormat="1" ht="20.100000000000001" customHeight="1" x14ac:dyDescent="0.25">
      <c r="B1" s="31"/>
      <c r="C1" s="32"/>
      <c r="D1" s="32"/>
      <c r="E1" s="32"/>
    </row>
    <row r="2" spans="2:14" s="33" customFormat="1" ht="33.950000000000003" customHeight="1" x14ac:dyDescent="0.25">
      <c r="B2" s="34"/>
      <c r="C2" s="35" t="s">
        <v>29</v>
      </c>
      <c r="D2" s="36"/>
      <c r="E2" s="36"/>
      <c r="F2" s="37"/>
      <c r="G2" s="37"/>
      <c r="H2" s="37"/>
      <c r="I2" s="37"/>
      <c r="J2" s="37"/>
      <c r="K2" s="37"/>
      <c r="L2" s="37"/>
      <c r="M2" s="37"/>
    </row>
    <row r="3" spans="2:14" s="33" customFormat="1" ht="20.100000000000001" customHeight="1" x14ac:dyDescent="0.25">
      <c r="B3" s="34"/>
      <c r="C3" s="38" t="s">
        <v>73</v>
      </c>
      <c r="D3" s="39"/>
      <c r="E3" s="40" t="s">
        <v>71</v>
      </c>
      <c r="F3" s="41">
        <v>43012</v>
      </c>
      <c r="G3" s="80"/>
      <c r="H3" s="81"/>
      <c r="I3" s="81"/>
      <c r="J3" s="81"/>
      <c r="K3" s="81"/>
      <c r="L3" s="37"/>
      <c r="M3" s="37"/>
    </row>
    <row r="4" spans="2:14" s="33" customFormat="1" ht="20.100000000000001" customHeight="1" x14ac:dyDescent="0.25">
      <c r="B4" s="34"/>
      <c r="C4" s="42"/>
      <c r="D4" s="43"/>
      <c r="E4" s="44"/>
      <c r="F4" s="37"/>
      <c r="G4" s="37"/>
      <c r="H4" s="37"/>
      <c r="I4" s="37"/>
      <c r="J4" s="37"/>
      <c r="K4" s="37"/>
      <c r="L4" s="37"/>
      <c r="M4" s="37"/>
    </row>
    <row r="5" spans="2:14" s="33" customFormat="1" ht="99" customHeight="1" x14ac:dyDescent="0.25">
      <c r="B5" s="79" t="s">
        <v>39</v>
      </c>
      <c r="C5" s="84" t="s">
        <v>72</v>
      </c>
      <c r="D5" s="84"/>
      <c r="E5" s="84"/>
      <c r="F5" s="84"/>
      <c r="G5" s="84"/>
      <c r="H5" s="84"/>
      <c r="I5" s="84"/>
      <c r="J5" s="84"/>
      <c r="K5" s="84"/>
      <c r="L5" s="84"/>
      <c r="M5" s="37"/>
    </row>
    <row r="6" spans="2:14" s="33" customFormat="1" ht="20.100000000000001" customHeight="1" x14ac:dyDescent="0.25">
      <c r="B6" s="34"/>
      <c r="C6" s="89" t="s">
        <v>76</v>
      </c>
      <c r="D6" s="89"/>
      <c r="E6" s="89"/>
      <c r="F6" s="87" t="s">
        <v>77</v>
      </c>
      <c r="G6" s="87"/>
      <c r="H6" s="37"/>
      <c r="I6" s="37"/>
      <c r="J6" s="37"/>
      <c r="K6" s="37" t="s">
        <v>38</v>
      </c>
      <c r="L6" s="37"/>
      <c r="M6" s="37"/>
    </row>
    <row r="7" spans="2:14" s="33" customFormat="1" ht="20.100000000000001" customHeight="1" x14ac:dyDescent="0.25">
      <c r="B7" s="34"/>
      <c r="C7" s="89" t="s">
        <v>78</v>
      </c>
      <c r="D7" s="89"/>
      <c r="E7" s="89"/>
      <c r="F7" s="93" t="s">
        <v>68</v>
      </c>
      <c r="G7" s="93"/>
      <c r="H7" s="37"/>
      <c r="I7" s="37"/>
      <c r="J7" s="37"/>
      <c r="K7" s="37"/>
      <c r="L7" s="37"/>
      <c r="M7" s="37"/>
    </row>
    <row r="8" spans="2:14" s="33" customFormat="1" ht="20.100000000000001" customHeight="1" x14ac:dyDescent="0.25">
      <c r="B8" s="34"/>
      <c r="C8" s="89" t="s">
        <v>37</v>
      </c>
      <c r="D8" s="89"/>
      <c r="E8" s="89"/>
      <c r="F8" s="88" t="s">
        <v>69</v>
      </c>
      <c r="G8" s="88"/>
      <c r="H8" s="37"/>
      <c r="I8" s="37"/>
      <c r="J8" s="37"/>
      <c r="K8" s="37"/>
      <c r="L8" s="37"/>
      <c r="M8" s="37"/>
    </row>
    <row r="9" spans="2:14" s="33" customFormat="1" ht="20.100000000000001" customHeight="1" x14ac:dyDescent="0.25">
      <c r="B9" s="34"/>
      <c r="C9" s="89" t="s">
        <v>70</v>
      </c>
      <c r="D9" s="89"/>
      <c r="E9" s="89"/>
      <c r="F9" s="92" t="s">
        <v>67</v>
      </c>
      <c r="G9" s="92"/>
      <c r="H9" s="37"/>
      <c r="I9" s="37"/>
      <c r="J9" s="37"/>
      <c r="K9" s="37"/>
      <c r="L9" s="37"/>
      <c r="M9" s="37"/>
    </row>
    <row r="10" spans="2:14" s="33" customFormat="1" ht="20.100000000000001" customHeight="1" x14ac:dyDescent="0.25">
      <c r="B10" s="34"/>
      <c r="C10" s="45"/>
      <c r="D10" s="45"/>
      <c r="E10" s="45"/>
      <c r="F10" s="37"/>
      <c r="G10" s="37"/>
      <c r="H10" s="37"/>
      <c r="I10" s="37"/>
      <c r="J10" s="37"/>
      <c r="K10" s="37"/>
      <c r="L10" s="37"/>
      <c r="M10" s="37"/>
    </row>
    <row r="11" spans="2:14" s="33" customFormat="1" ht="20.100000000000001" customHeight="1" x14ac:dyDescent="0.25">
      <c r="B11" s="34"/>
      <c r="C11" s="36"/>
      <c r="D11" s="36"/>
      <c r="E11" s="36"/>
      <c r="F11" s="37"/>
      <c r="G11" s="37"/>
      <c r="H11" s="37"/>
      <c r="I11" s="37"/>
      <c r="J11" s="37"/>
      <c r="K11" s="37"/>
      <c r="L11" s="37"/>
      <c r="M11" s="46"/>
      <c r="N11" s="47"/>
    </row>
    <row r="12" spans="2:14" s="51" customFormat="1" ht="20.100000000000001" customHeight="1" x14ac:dyDescent="0.25">
      <c r="B12" s="48" t="s">
        <v>31</v>
      </c>
      <c r="C12" s="49" t="s">
        <v>75</v>
      </c>
      <c r="D12" s="50"/>
      <c r="E12" s="50"/>
      <c r="M12" s="52"/>
      <c r="N12" s="47"/>
    </row>
    <row r="13" spans="2:14" s="51" customFormat="1" ht="20.100000000000001" customHeight="1" x14ac:dyDescent="0.25">
      <c r="B13" s="48"/>
      <c r="C13" s="49"/>
      <c r="D13" s="50"/>
      <c r="E13" s="50"/>
      <c r="M13" s="52"/>
      <c r="N13" s="47"/>
    </row>
    <row r="14" spans="2:14" s="51" customFormat="1" ht="20.100000000000001" customHeight="1" x14ac:dyDescent="0.25">
      <c r="B14" s="48"/>
      <c r="C14" s="90" t="s">
        <v>48</v>
      </c>
      <c r="D14" s="53">
        <v>1990</v>
      </c>
      <c r="E14" s="53">
        <v>2000</v>
      </c>
      <c r="F14" s="53">
        <v>2010</v>
      </c>
      <c r="G14" s="53">
        <v>2015</v>
      </c>
      <c r="H14" s="53">
        <v>2016</v>
      </c>
      <c r="I14" s="53">
        <v>2017</v>
      </c>
      <c r="J14" s="53">
        <v>2018</v>
      </c>
      <c r="K14" s="53">
        <v>2019</v>
      </c>
      <c r="L14" s="53">
        <v>2020</v>
      </c>
      <c r="M14" s="52"/>
      <c r="N14" s="47"/>
    </row>
    <row r="15" spans="2:14" s="51" customFormat="1" ht="20.100000000000001" customHeight="1" thickBot="1" x14ac:dyDescent="0.3">
      <c r="B15" s="48"/>
      <c r="C15" s="91"/>
      <c r="D15" s="53" t="s">
        <v>0</v>
      </c>
      <c r="E15" s="53" t="s">
        <v>0</v>
      </c>
      <c r="F15" s="53" t="s">
        <v>0</v>
      </c>
      <c r="G15" s="53" t="s">
        <v>0</v>
      </c>
      <c r="H15" s="53" t="s">
        <v>0</v>
      </c>
      <c r="I15" s="53" t="s">
        <v>0</v>
      </c>
      <c r="J15" s="53" t="s">
        <v>0</v>
      </c>
      <c r="K15" s="53" t="s">
        <v>0</v>
      </c>
      <c r="L15" s="53" t="s">
        <v>0</v>
      </c>
      <c r="M15" s="52"/>
      <c r="N15" s="47"/>
    </row>
    <row r="16" spans="2:14" s="51" customFormat="1" ht="20.100000000000001" customHeight="1" thickBot="1" x14ac:dyDescent="0.3">
      <c r="B16" s="48"/>
      <c r="C16" s="54" t="s">
        <v>26</v>
      </c>
      <c r="D16" s="141"/>
      <c r="E16" s="27"/>
      <c r="F16" s="27"/>
      <c r="G16" s="27"/>
      <c r="H16" s="27"/>
      <c r="I16" s="27"/>
      <c r="J16" s="27"/>
      <c r="K16" s="27"/>
      <c r="L16" s="27"/>
      <c r="M16" s="52"/>
      <c r="N16" s="47"/>
    </row>
    <row r="17" spans="2:14" s="51" customFormat="1" ht="20.100000000000001" customHeight="1" x14ac:dyDescent="0.25">
      <c r="B17" s="48"/>
      <c r="C17" s="54" t="s">
        <v>59</v>
      </c>
      <c r="D17" s="27"/>
      <c r="E17" s="27"/>
      <c r="F17" s="27"/>
      <c r="G17" s="27"/>
      <c r="H17" s="27"/>
      <c r="I17" s="27"/>
      <c r="J17" s="27"/>
      <c r="K17" s="27"/>
      <c r="L17" s="27"/>
      <c r="M17" s="52"/>
      <c r="N17" s="47"/>
    </row>
    <row r="18" spans="2:14" s="51" customFormat="1" ht="20.100000000000001" customHeight="1" x14ac:dyDescent="0.25">
      <c r="B18" s="48"/>
      <c r="C18" s="54" t="s">
        <v>27</v>
      </c>
      <c r="D18" s="27"/>
      <c r="E18" s="27"/>
      <c r="F18" s="27"/>
      <c r="G18" s="27"/>
      <c r="H18" s="27"/>
      <c r="I18" s="27"/>
      <c r="J18" s="27"/>
      <c r="K18" s="27"/>
      <c r="L18" s="27"/>
      <c r="M18" s="52"/>
      <c r="N18" s="47"/>
    </row>
    <row r="19" spans="2:14" s="51" customFormat="1" ht="20.100000000000001" customHeight="1" x14ac:dyDescent="0.25">
      <c r="B19" s="48"/>
      <c r="C19" s="54" t="s">
        <v>60</v>
      </c>
      <c r="D19" s="27"/>
      <c r="E19" s="27"/>
      <c r="F19" s="27"/>
      <c r="G19" s="27"/>
      <c r="H19" s="27"/>
      <c r="I19" s="27"/>
      <c r="J19" s="27"/>
      <c r="K19" s="27"/>
      <c r="L19" s="27"/>
      <c r="M19" s="52"/>
      <c r="N19" s="47"/>
    </row>
    <row r="20" spans="2:14" s="51" customFormat="1" ht="20.100000000000001" customHeight="1" x14ac:dyDescent="0.25">
      <c r="B20" s="48"/>
      <c r="C20" s="54" t="s">
        <v>28</v>
      </c>
      <c r="D20" s="27"/>
      <c r="E20" s="27"/>
      <c r="F20" s="27"/>
      <c r="G20" s="27"/>
      <c r="H20" s="27"/>
      <c r="I20" s="27"/>
      <c r="J20" s="27"/>
      <c r="K20" s="27"/>
      <c r="L20" s="27"/>
      <c r="M20" s="52"/>
      <c r="N20" s="47"/>
    </row>
    <row r="21" spans="2:14" s="51" customFormat="1" ht="20.100000000000001" customHeight="1" x14ac:dyDescent="0.25">
      <c r="B21" s="48"/>
      <c r="C21" s="55" t="s">
        <v>40</v>
      </c>
      <c r="D21" s="82">
        <f>D16+D18+D20</f>
        <v>0</v>
      </c>
      <c r="E21" s="82">
        <f t="shared" ref="E21:L21" si="0">E16+E18+E20</f>
        <v>0</v>
      </c>
      <c r="F21" s="82">
        <f t="shared" si="0"/>
        <v>0</v>
      </c>
      <c r="G21" s="82">
        <f t="shared" si="0"/>
        <v>0</v>
      </c>
      <c r="H21" s="82">
        <f t="shared" si="0"/>
        <v>0</v>
      </c>
      <c r="I21" s="82">
        <f t="shared" si="0"/>
        <v>0</v>
      </c>
      <c r="J21" s="82">
        <f t="shared" si="0"/>
        <v>0</v>
      </c>
      <c r="K21" s="82">
        <f t="shared" si="0"/>
        <v>0</v>
      </c>
      <c r="L21" s="82">
        <f t="shared" si="0"/>
        <v>0</v>
      </c>
      <c r="M21" s="52"/>
      <c r="N21" s="47"/>
    </row>
    <row r="22" spans="2:14" s="51" customFormat="1" ht="20.100000000000001" customHeight="1" x14ac:dyDescent="0.25">
      <c r="B22" s="48"/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2"/>
      <c r="N22" s="47"/>
    </row>
    <row r="23" spans="2:14" s="51" customFormat="1" ht="20.100000000000001" customHeight="1" x14ac:dyDescent="0.25">
      <c r="C23" s="56"/>
      <c r="D23" s="57"/>
      <c r="E23" s="57"/>
      <c r="F23" s="57"/>
      <c r="G23" s="57"/>
      <c r="H23" s="57"/>
      <c r="I23" s="57"/>
      <c r="J23" s="57"/>
      <c r="K23" s="57"/>
      <c r="L23" s="57"/>
      <c r="M23" s="52"/>
      <c r="N23" s="47"/>
    </row>
    <row r="24" spans="2:14" s="51" customFormat="1" ht="20.100000000000001" customHeight="1" x14ac:dyDescent="0.25">
      <c r="B24" s="58" t="s">
        <v>32</v>
      </c>
      <c r="C24" s="49" t="s">
        <v>47</v>
      </c>
      <c r="D24" s="50"/>
      <c r="E24" s="50"/>
      <c r="M24" s="52"/>
      <c r="N24" s="47"/>
    </row>
    <row r="25" spans="2:14" s="51" customFormat="1" ht="20.100000000000001" customHeight="1" x14ac:dyDescent="0.25">
      <c r="B25" s="48"/>
      <c r="C25" s="49"/>
      <c r="D25" s="50"/>
      <c r="E25" s="50"/>
      <c r="M25" s="52"/>
      <c r="N25" s="47"/>
    </row>
    <row r="26" spans="2:14" s="33" customFormat="1" ht="20.100000000000001" customHeight="1" x14ac:dyDescent="0.25">
      <c r="B26" s="59"/>
      <c r="C26" s="90" t="s">
        <v>48</v>
      </c>
      <c r="D26" s="53">
        <v>1990</v>
      </c>
      <c r="E26" s="53">
        <v>2000</v>
      </c>
      <c r="F26" s="53">
        <v>2010</v>
      </c>
      <c r="G26" s="53">
        <v>2015</v>
      </c>
      <c r="H26" s="53">
        <v>2016</v>
      </c>
      <c r="I26" s="53">
        <v>2017</v>
      </c>
      <c r="J26" s="53">
        <v>2018</v>
      </c>
      <c r="K26" s="53">
        <v>2019</v>
      </c>
      <c r="L26" s="53">
        <v>2020</v>
      </c>
      <c r="M26" s="60"/>
      <c r="N26" s="47"/>
    </row>
    <row r="27" spans="2:14" s="33" customFormat="1" ht="20.100000000000001" customHeight="1" thickBot="1" x14ac:dyDescent="0.3">
      <c r="B27" s="34"/>
      <c r="C27" s="91"/>
      <c r="D27" s="53" t="s">
        <v>46</v>
      </c>
      <c r="E27" s="53" t="s">
        <v>46</v>
      </c>
      <c r="F27" s="53" t="s">
        <v>46</v>
      </c>
      <c r="G27" s="53" t="s">
        <v>46</v>
      </c>
      <c r="H27" s="53" t="s">
        <v>46</v>
      </c>
      <c r="I27" s="53" t="s">
        <v>46</v>
      </c>
      <c r="J27" s="53" t="s">
        <v>46</v>
      </c>
      <c r="K27" s="53" t="s">
        <v>46</v>
      </c>
      <c r="L27" s="53" t="s">
        <v>46</v>
      </c>
      <c r="M27" s="60"/>
      <c r="N27" s="47"/>
    </row>
    <row r="28" spans="2:14" s="33" customFormat="1" ht="20.100000000000001" customHeight="1" thickBot="1" x14ac:dyDescent="0.3">
      <c r="B28" s="34"/>
      <c r="C28" s="54" t="s">
        <v>26</v>
      </c>
      <c r="D28" s="141"/>
      <c r="E28" s="27"/>
      <c r="F28" s="27"/>
      <c r="G28" s="27"/>
      <c r="H28" s="27"/>
      <c r="I28" s="27"/>
      <c r="J28" s="27"/>
      <c r="K28" s="27"/>
      <c r="L28" s="27"/>
      <c r="M28" s="60"/>
      <c r="N28" s="47"/>
    </row>
    <row r="29" spans="2:14" s="33" customFormat="1" ht="20.100000000000001" customHeight="1" x14ac:dyDescent="0.25">
      <c r="B29" s="34"/>
      <c r="C29" s="54" t="s">
        <v>43</v>
      </c>
      <c r="D29" s="27"/>
      <c r="E29" s="27"/>
      <c r="F29" s="27"/>
      <c r="G29" s="27"/>
      <c r="H29" s="27"/>
      <c r="I29" s="27"/>
      <c r="J29" s="27"/>
      <c r="K29" s="27"/>
      <c r="L29" s="27"/>
      <c r="M29" s="60"/>
      <c r="N29" s="47"/>
    </row>
    <row r="30" spans="2:14" s="33" customFormat="1" ht="20.100000000000001" customHeight="1" x14ac:dyDescent="0.25">
      <c r="B30" s="34"/>
      <c r="C30" s="54" t="s">
        <v>44</v>
      </c>
      <c r="D30" s="27"/>
      <c r="E30" s="27"/>
      <c r="F30" s="27"/>
      <c r="G30" s="27"/>
      <c r="H30" s="27"/>
      <c r="I30" s="27"/>
      <c r="J30" s="27"/>
      <c r="K30" s="27"/>
      <c r="L30" s="27"/>
      <c r="M30" s="60"/>
      <c r="N30" s="47"/>
    </row>
    <row r="31" spans="2:14" s="33" customFormat="1" ht="20.100000000000001" customHeight="1" x14ac:dyDescent="0.25">
      <c r="B31" s="34"/>
      <c r="C31" s="54" t="s">
        <v>45</v>
      </c>
      <c r="D31" s="27"/>
      <c r="E31" s="27"/>
      <c r="F31" s="27"/>
      <c r="G31" s="27"/>
      <c r="H31" s="27"/>
      <c r="I31" s="27"/>
      <c r="J31" s="27"/>
      <c r="K31" s="27"/>
      <c r="L31" s="27"/>
      <c r="M31" s="60"/>
      <c r="N31" s="47"/>
    </row>
    <row r="32" spans="2:14" s="33" customFormat="1" ht="20.100000000000001" customHeight="1" x14ac:dyDescent="0.25">
      <c r="B32" s="34"/>
      <c r="C32" s="55" t="s">
        <v>40</v>
      </c>
      <c r="D32" s="83" t="str">
        <f>IFERROR((D16*D28+D18*D30+D20*D31)/D21,"")</f>
        <v/>
      </c>
      <c r="E32" s="83" t="str">
        <f t="shared" ref="E32:L32" si="1">IFERROR((E16*E28+E18*E30+E20*E31)/E21,"")</f>
        <v/>
      </c>
      <c r="F32" s="83" t="str">
        <f t="shared" si="1"/>
        <v/>
      </c>
      <c r="G32" s="83" t="str">
        <f t="shared" si="1"/>
        <v/>
      </c>
      <c r="H32" s="83" t="str">
        <f t="shared" si="1"/>
        <v/>
      </c>
      <c r="I32" s="83" t="str">
        <f t="shared" si="1"/>
        <v/>
      </c>
      <c r="J32" s="83" t="str">
        <f t="shared" si="1"/>
        <v/>
      </c>
      <c r="K32" s="83" t="str">
        <f t="shared" si="1"/>
        <v/>
      </c>
      <c r="L32" s="83" t="str">
        <f t="shared" si="1"/>
        <v/>
      </c>
      <c r="M32" s="60"/>
    </row>
    <row r="33" spans="2:20" s="33" customFormat="1" ht="20.100000000000001" customHeight="1" x14ac:dyDescent="0.25">
      <c r="B33" s="34"/>
      <c r="C33" s="56"/>
      <c r="D33" s="29"/>
      <c r="E33" s="29"/>
      <c r="F33" s="57"/>
      <c r="G33" s="57"/>
      <c r="H33" s="57"/>
      <c r="I33" s="57"/>
      <c r="J33" s="57"/>
      <c r="K33" s="57"/>
      <c r="L33" s="57"/>
      <c r="M33" s="60"/>
    </row>
    <row r="34" spans="2:20" s="33" customFormat="1" ht="20.100000000000001" customHeight="1" x14ac:dyDescent="0.25">
      <c r="B34" s="34"/>
      <c r="C34" s="56"/>
      <c r="D34" s="29"/>
      <c r="E34" s="29"/>
      <c r="F34" s="57"/>
      <c r="G34" s="57"/>
      <c r="H34" s="57"/>
      <c r="I34" s="57"/>
      <c r="J34" s="57"/>
      <c r="K34" s="57"/>
      <c r="L34" s="57"/>
      <c r="M34" s="60"/>
    </row>
    <row r="35" spans="2:20" s="33" customFormat="1" ht="20.100000000000001" customHeight="1" x14ac:dyDescent="0.25">
      <c r="B35" s="34"/>
      <c r="C35" s="56"/>
      <c r="D35" s="29"/>
      <c r="E35" s="29"/>
      <c r="F35" s="57"/>
      <c r="G35" s="57"/>
      <c r="H35" s="57"/>
      <c r="I35" s="57"/>
      <c r="J35" s="57"/>
      <c r="K35" s="57"/>
      <c r="L35" s="57"/>
      <c r="M35" s="60"/>
    </row>
    <row r="36" spans="2:20" s="33" customFormat="1" ht="20.100000000000001" customHeight="1" x14ac:dyDescent="0.25">
      <c r="B36" s="34"/>
      <c r="C36" s="36"/>
      <c r="D36" s="49" t="s">
        <v>66</v>
      </c>
      <c r="E36" s="37"/>
      <c r="F36" s="37"/>
      <c r="G36" s="37"/>
      <c r="H36" s="37"/>
      <c r="I36" s="37"/>
      <c r="J36" s="37"/>
      <c r="K36" s="37"/>
      <c r="L36" s="37"/>
      <c r="M36" s="60"/>
    </row>
    <row r="37" spans="2:20" s="33" customFormat="1" ht="20.100000000000001" customHeight="1" thickBot="1" x14ac:dyDescent="0.35">
      <c r="B37" s="74"/>
      <c r="C37" s="56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1"/>
      <c r="R37" s="51"/>
      <c r="S37" s="51"/>
      <c r="T37" s="51"/>
    </row>
    <row r="38" spans="2:20" s="51" customFormat="1" ht="20.100000000000001" customHeight="1" x14ac:dyDescent="0.3">
      <c r="B38" s="106" t="s">
        <v>33</v>
      </c>
      <c r="C38" s="109" t="s">
        <v>30</v>
      </c>
      <c r="D38" s="110"/>
      <c r="E38" s="110"/>
      <c r="F38" s="110"/>
      <c r="G38" s="110"/>
      <c r="H38" s="110"/>
      <c r="I38" s="110"/>
      <c r="J38" s="110"/>
      <c r="K38" s="110"/>
      <c r="L38" s="111"/>
      <c r="M38" s="52"/>
      <c r="N38" s="62"/>
      <c r="O38" s="49"/>
      <c r="P38" s="33"/>
      <c r="Q38" s="33"/>
    </row>
    <row r="39" spans="2:20" s="51" customFormat="1" ht="20.100000000000001" customHeight="1" x14ac:dyDescent="0.3">
      <c r="B39" s="106"/>
      <c r="C39" s="112"/>
      <c r="D39" s="52"/>
      <c r="E39" s="52"/>
      <c r="F39" s="52"/>
      <c r="G39" s="52"/>
      <c r="H39" s="52"/>
      <c r="I39" s="52"/>
      <c r="J39" s="52"/>
      <c r="K39" s="52"/>
      <c r="L39" s="113"/>
      <c r="M39" s="52"/>
      <c r="N39" s="62"/>
      <c r="O39" s="49"/>
      <c r="P39" s="33"/>
      <c r="Q39" s="33"/>
    </row>
    <row r="40" spans="2:20" s="51" customFormat="1" ht="20.100000000000001" customHeight="1" x14ac:dyDescent="0.25">
      <c r="B40" s="107"/>
      <c r="C40" s="95" t="s">
        <v>79</v>
      </c>
      <c r="D40" s="96" t="s">
        <v>80</v>
      </c>
      <c r="E40" s="97"/>
      <c r="F40" s="98"/>
      <c r="G40" s="52"/>
      <c r="H40" s="52"/>
      <c r="I40" s="52"/>
      <c r="J40" s="52"/>
      <c r="K40" s="52"/>
      <c r="L40" s="113"/>
      <c r="M40" s="52"/>
      <c r="N40" s="52"/>
    </row>
    <row r="41" spans="2:20" s="51" customFormat="1" ht="54.75" customHeight="1" x14ac:dyDescent="0.25">
      <c r="B41" s="107"/>
      <c r="C41" s="99"/>
      <c r="D41" s="100" t="s">
        <v>26</v>
      </c>
      <c r="E41" s="100" t="s">
        <v>27</v>
      </c>
      <c r="F41" s="100" t="s">
        <v>28</v>
      </c>
      <c r="G41" s="52"/>
      <c r="H41" s="52"/>
      <c r="I41" s="52"/>
      <c r="J41" s="52"/>
      <c r="K41" s="52"/>
      <c r="L41" s="113"/>
      <c r="M41" s="52"/>
      <c r="N41" s="47"/>
    </row>
    <row r="42" spans="2:20" s="51" customFormat="1" ht="20.100000000000001" customHeight="1" x14ac:dyDescent="0.25">
      <c r="B42" s="107"/>
      <c r="C42" s="101"/>
      <c r="D42" s="102" t="s">
        <v>81</v>
      </c>
      <c r="E42" s="103"/>
      <c r="F42" s="104"/>
      <c r="G42" s="52"/>
      <c r="H42" s="52"/>
      <c r="I42" s="52"/>
      <c r="J42" s="52"/>
      <c r="K42" s="52"/>
      <c r="L42" s="113"/>
      <c r="M42" s="52"/>
      <c r="N42" s="52"/>
    </row>
    <row r="43" spans="2:20" s="51" customFormat="1" ht="20.100000000000001" customHeight="1" x14ac:dyDescent="0.25">
      <c r="B43" s="107"/>
      <c r="C43" s="114" t="s">
        <v>4</v>
      </c>
      <c r="D43" s="94"/>
      <c r="E43" s="94"/>
      <c r="F43" s="94"/>
      <c r="G43" s="52"/>
      <c r="H43" s="52"/>
      <c r="I43" s="52"/>
      <c r="J43" s="52"/>
      <c r="K43" s="52"/>
      <c r="L43" s="113"/>
      <c r="M43" s="52"/>
      <c r="N43" s="52"/>
    </row>
    <row r="44" spans="2:20" s="51" customFormat="1" ht="20.100000000000001" customHeight="1" x14ac:dyDescent="0.25">
      <c r="B44" s="107"/>
      <c r="C44" s="114" t="s">
        <v>1</v>
      </c>
      <c r="D44" s="94"/>
      <c r="E44" s="94"/>
      <c r="F44" s="94"/>
      <c r="G44" s="52"/>
      <c r="H44" s="52"/>
      <c r="I44" s="52"/>
      <c r="J44" s="52"/>
      <c r="K44" s="52"/>
      <c r="L44" s="113"/>
      <c r="M44" s="52"/>
      <c r="N44" s="52"/>
    </row>
    <row r="45" spans="2:20" s="51" customFormat="1" ht="20.100000000000001" customHeight="1" x14ac:dyDescent="0.25">
      <c r="B45" s="107"/>
      <c r="C45" s="114" t="s">
        <v>74</v>
      </c>
      <c r="D45" s="94"/>
      <c r="E45" s="94"/>
      <c r="F45" s="94"/>
      <c r="G45" s="52"/>
      <c r="H45" s="52"/>
      <c r="I45" s="52"/>
      <c r="J45" s="52"/>
      <c r="K45" s="52"/>
      <c r="L45" s="113"/>
      <c r="M45" s="52"/>
      <c r="N45" s="47"/>
    </row>
    <row r="46" spans="2:20" s="51" customFormat="1" ht="20.100000000000001" customHeight="1" x14ac:dyDescent="0.25">
      <c r="B46" s="107"/>
      <c r="C46" s="114" t="s">
        <v>2</v>
      </c>
      <c r="D46" s="94"/>
      <c r="E46" s="94"/>
      <c r="F46" s="94"/>
      <c r="G46" s="52"/>
      <c r="H46" s="52"/>
      <c r="I46" s="52"/>
      <c r="J46" s="52"/>
      <c r="K46" s="52"/>
      <c r="L46" s="113"/>
      <c r="M46" s="52"/>
      <c r="N46" s="47"/>
    </row>
    <row r="47" spans="2:20" s="51" customFormat="1" ht="20.100000000000001" customHeight="1" x14ac:dyDescent="0.25">
      <c r="B47" s="107"/>
      <c r="C47" s="115"/>
      <c r="D47" s="30">
        <f>SUM(D43:D46)</f>
        <v>0</v>
      </c>
      <c r="E47" s="30">
        <f>SUM(E43:E46)</f>
        <v>0</v>
      </c>
      <c r="F47" s="30">
        <f>SUM(F43:F46)</f>
        <v>0</v>
      </c>
      <c r="G47" s="63" t="s">
        <v>41</v>
      </c>
      <c r="H47" s="52"/>
      <c r="I47" s="52"/>
      <c r="J47" s="52"/>
      <c r="K47" s="52"/>
      <c r="L47" s="113"/>
      <c r="M47" s="52"/>
      <c r="N47" s="47"/>
    </row>
    <row r="48" spans="2:20" s="51" customFormat="1" ht="20.100000000000001" customHeight="1" x14ac:dyDescent="0.25">
      <c r="B48" s="107"/>
      <c r="C48" s="115"/>
      <c r="D48" s="64"/>
      <c r="E48" s="64"/>
      <c r="F48" s="64"/>
      <c r="G48" s="52"/>
      <c r="H48" s="52"/>
      <c r="I48" s="52"/>
      <c r="J48" s="52"/>
      <c r="K48" s="52"/>
      <c r="L48" s="113"/>
      <c r="M48" s="52"/>
      <c r="N48" s="47"/>
    </row>
    <row r="49" spans="2:20" s="51" customFormat="1" ht="20.100000000000001" customHeight="1" x14ac:dyDescent="0.25">
      <c r="B49" s="107"/>
      <c r="C49" s="115"/>
      <c r="D49" s="64"/>
      <c r="E49" s="64"/>
      <c r="F49" s="64"/>
      <c r="G49" s="52"/>
      <c r="H49" s="52"/>
      <c r="I49" s="52"/>
      <c r="J49" s="52"/>
      <c r="K49" s="52"/>
      <c r="L49" s="113"/>
      <c r="M49" s="52"/>
      <c r="N49" s="47"/>
      <c r="O49" s="33"/>
      <c r="P49" s="33"/>
      <c r="Q49" s="33"/>
      <c r="R49" s="33"/>
      <c r="S49" s="33"/>
      <c r="T49" s="33"/>
    </row>
    <row r="50" spans="2:20" s="51" customFormat="1" ht="20.100000000000001" customHeight="1" x14ac:dyDescent="0.25">
      <c r="B50" s="106" t="s">
        <v>42</v>
      </c>
      <c r="C50" s="112" t="s">
        <v>55</v>
      </c>
      <c r="D50" s="64"/>
      <c r="E50" s="64"/>
      <c r="F50" s="64"/>
      <c r="G50" s="52"/>
      <c r="H50" s="52"/>
      <c r="I50" s="52"/>
      <c r="J50" s="52"/>
      <c r="K50" s="52"/>
      <c r="L50" s="113"/>
      <c r="M50" s="52"/>
      <c r="N50" s="52"/>
    </row>
    <row r="51" spans="2:20" s="51" customFormat="1" ht="20.100000000000001" customHeight="1" x14ac:dyDescent="0.25">
      <c r="B51" s="107"/>
      <c r="C51" s="112"/>
      <c r="D51" s="64"/>
      <c r="E51" s="64"/>
      <c r="F51" s="64"/>
      <c r="G51" s="52"/>
      <c r="H51" s="52"/>
      <c r="I51" s="52"/>
      <c r="J51" s="52"/>
      <c r="K51" s="52"/>
      <c r="L51" s="113"/>
      <c r="M51" s="52"/>
      <c r="N51" s="52"/>
    </row>
    <row r="52" spans="2:20" s="51" customFormat="1" ht="20.100000000000001" customHeight="1" x14ac:dyDescent="0.25">
      <c r="B52" s="107"/>
      <c r="C52" s="114" t="s">
        <v>56</v>
      </c>
      <c r="D52" s="94">
        <v>0.47</v>
      </c>
      <c r="E52" s="64"/>
      <c r="F52" s="64"/>
      <c r="G52" s="52"/>
      <c r="H52" s="52"/>
      <c r="I52" s="52"/>
      <c r="J52" s="52"/>
      <c r="K52" s="52"/>
      <c r="L52" s="113"/>
      <c r="M52" s="52"/>
      <c r="N52" s="47"/>
    </row>
    <row r="53" spans="2:20" s="51" customFormat="1" ht="20.100000000000001" customHeight="1" x14ac:dyDescent="0.25">
      <c r="B53" s="107"/>
      <c r="C53" s="112"/>
      <c r="D53" s="52"/>
      <c r="E53" s="52"/>
      <c r="F53" s="52"/>
      <c r="G53" s="52"/>
      <c r="H53" s="52"/>
      <c r="I53" s="52"/>
      <c r="J53" s="52"/>
      <c r="K53" s="52"/>
      <c r="L53" s="113"/>
      <c r="M53" s="52"/>
      <c r="N53" s="47"/>
    </row>
    <row r="54" spans="2:20" s="51" customFormat="1" ht="20.100000000000001" customHeight="1" x14ac:dyDescent="0.25">
      <c r="B54" s="107"/>
      <c r="C54" s="112"/>
      <c r="D54" s="52"/>
      <c r="E54" s="52"/>
      <c r="F54" s="52"/>
      <c r="G54" s="52"/>
      <c r="H54" s="52"/>
      <c r="I54" s="52"/>
      <c r="J54" s="52"/>
      <c r="K54" s="52"/>
      <c r="L54" s="113"/>
      <c r="M54" s="52"/>
      <c r="N54" s="47"/>
    </row>
    <row r="55" spans="2:20" s="51" customFormat="1" ht="20.100000000000001" customHeight="1" x14ac:dyDescent="0.25">
      <c r="B55" s="106" t="s">
        <v>49</v>
      </c>
      <c r="C55" s="112" t="s">
        <v>50</v>
      </c>
      <c r="D55" s="52"/>
      <c r="E55" s="52"/>
      <c r="F55" s="52"/>
      <c r="G55" s="52"/>
      <c r="H55" s="52"/>
      <c r="I55" s="52"/>
      <c r="J55" s="52"/>
      <c r="K55" s="52"/>
      <c r="L55" s="113"/>
      <c r="M55" s="52"/>
      <c r="N55" s="47"/>
    </row>
    <row r="56" spans="2:20" s="33" customFormat="1" ht="20.100000000000001" customHeight="1" x14ac:dyDescent="0.25">
      <c r="B56" s="108"/>
      <c r="C56" s="116"/>
      <c r="D56" s="60"/>
      <c r="E56" s="60"/>
      <c r="F56" s="60"/>
      <c r="G56" s="60"/>
      <c r="H56" s="60"/>
      <c r="I56" s="60"/>
      <c r="J56" s="60"/>
      <c r="K56" s="60"/>
      <c r="L56" s="117"/>
      <c r="M56" s="60"/>
      <c r="N56" s="65"/>
    </row>
    <row r="57" spans="2:20" ht="20.25" x14ac:dyDescent="0.2">
      <c r="B57" s="52"/>
      <c r="C57" s="105" t="s">
        <v>26</v>
      </c>
      <c r="D57" s="53">
        <v>1990</v>
      </c>
      <c r="E57" s="53">
        <v>2000</v>
      </c>
      <c r="F57" s="53">
        <v>2010</v>
      </c>
      <c r="G57" s="53">
        <v>2015</v>
      </c>
      <c r="H57" s="53">
        <v>2016</v>
      </c>
      <c r="I57" s="53">
        <v>2017</v>
      </c>
      <c r="J57" s="53">
        <v>2018</v>
      </c>
      <c r="K57" s="53">
        <v>2019</v>
      </c>
      <c r="L57" s="118">
        <v>2020</v>
      </c>
      <c r="M57" s="66"/>
      <c r="N57" s="66"/>
    </row>
    <row r="58" spans="2:20" ht="20.25" x14ac:dyDescent="0.2">
      <c r="B58" s="52"/>
      <c r="C58" s="119" t="s">
        <v>4</v>
      </c>
      <c r="D58" s="28" t="str">
        <f t="shared" ref="D58:L58" si="2">IF(NOT(ISBLANK(D$28)),VLOOKUP(D$28,BCEFBorealBroad,3),"")</f>
        <v/>
      </c>
      <c r="E58" s="28" t="str">
        <f t="shared" si="2"/>
        <v/>
      </c>
      <c r="F58" s="28" t="str">
        <f t="shared" si="2"/>
        <v/>
      </c>
      <c r="G58" s="28" t="str">
        <f t="shared" si="2"/>
        <v/>
      </c>
      <c r="H58" s="28" t="str">
        <f t="shared" si="2"/>
        <v/>
      </c>
      <c r="I58" s="28" t="str">
        <f t="shared" si="2"/>
        <v/>
      </c>
      <c r="J58" s="28" t="str">
        <f t="shared" si="2"/>
        <v/>
      </c>
      <c r="K58" s="28" t="str">
        <f t="shared" si="2"/>
        <v/>
      </c>
      <c r="L58" s="120" t="str">
        <f t="shared" si="2"/>
        <v/>
      </c>
      <c r="M58" s="66"/>
      <c r="N58" s="66"/>
    </row>
    <row r="59" spans="2:20" ht="20.25" x14ac:dyDescent="0.2">
      <c r="B59" s="52"/>
      <c r="C59" s="119" t="s">
        <v>1</v>
      </c>
      <c r="D59" s="28" t="str">
        <f t="shared" ref="D59:L59" si="3">IF(NOT(ISBLANK(D$28)),VLOOKUP(D$28,BCEFBorealPine,3),"")</f>
        <v/>
      </c>
      <c r="E59" s="28" t="str">
        <f t="shared" si="3"/>
        <v/>
      </c>
      <c r="F59" s="28" t="str">
        <f t="shared" si="3"/>
        <v/>
      </c>
      <c r="G59" s="28" t="str">
        <f t="shared" si="3"/>
        <v/>
      </c>
      <c r="H59" s="28" t="str">
        <f t="shared" si="3"/>
        <v/>
      </c>
      <c r="I59" s="28" t="str">
        <f t="shared" si="3"/>
        <v/>
      </c>
      <c r="J59" s="28" t="str">
        <f t="shared" si="3"/>
        <v/>
      </c>
      <c r="K59" s="28" t="str">
        <f t="shared" si="3"/>
        <v/>
      </c>
      <c r="L59" s="120" t="str">
        <f t="shared" si="3"/>
        <v/>
      </c>
      <c r="M59" s="66"/>
      <c r="N59" s="66"/>
    </row>
    <row r="60" spans="2:20" ht="20.25" x14ac:dyDescent="0.2">
      <c r="B60" s="52"/>
      <c r="C60" s="119" t="s">
        <v>74</v>
      </c>
      <c r="D60" s="28" t="str">
        <f t="shared" ref="D60:L60" si="4">IF(NOT(ISBLANK(D$28)),VLOOKUP(D$28,BCEFBorealFirs,3),"")</f>
        <v/>
      </c>
      <c r="E60" s="28" t="str">
        <f t="shared" si="4"/>
        <v/>
      </c>
      <c r="F60" s="28" t="str">
        <f t="shared" si="4"/>
        <v/>
      </c>
      <c r="G60" s="28" t="str">
        <f t="shared" si="4"/>
        <v/>
      </c>
      <c r="H60" s="28" t="str">
        <f t="shared" si="4"/>
        <v/>
      </c>
      <c r="I60" s="28" t="str">
        <f t="shared" si="4"/>
        <v/>
      </c>
      <c r="J60" s="28" t="str">
        <f t="shared" si="4"/>
        <v/>
      </c>
      <c r="K60" s="28" t="str">
        <f t="shared" si="4"/>
        <v/>
      </c>
      <c r="L60" s="120" t="str">
        <f t="shared" si="4"/>
        <v/>
      </c>
      <c r="M60" s="66"/>
      <c r="N60" s="66"/>
    </row>
    <row r="61" spans="2:20" ht="20.25" x14ac:dyDescent="0.2">
      <c r="B61" s="52"/>
      <c r="C61" s="119" t="s">
        <v>2</v>
      </c>
      <c r="D61" s="28" t="str">
        <f t="shared" ref="D61:L61" si="5">IF(NOT(ISBLANK(D$28)),VLOOKUP(D$28,BCEFBorealLarch,3),"")</f>
        <v/>
      </c>
      <c r="E61" s="28" t="str">
        <f t="shared" si="5"/>
        <v/>
      </c>
      <c r="F61" s="28" t="str">
        <f t="shared" si="5"/>
        <v/>
      </c>
      <c r="G61" s="28" t="str">
        <f t="shared" si="5"/>
        <v/>
      </c>
      <c r="H61" s="28" t="str">
        <f t="shared" si="5"/>
        <v/>
      </c>
      <c r="I61" s="28" t="str">
        <f t="shared" si="5"/>
        <v/>
      </c>
      <c r="J61" s="28" t="str">
        <f t="shared" si="5"/>
        <v/>
      </c>
      <c r="K61" s="28" t="str">
        <f t="shared" si="5"/>
        <v/>
      </c>
      <c r="L61" s="120" t="str">
        <f t="shared" si="5"/>
        <v/>
      </c>
      <c r="M61" s="66"/>
      <c r="N61" s="66"/>
    </row>
    <row r="62" spans="2:20" ht="20.25" x14ac:dyDescent="0.2">
      <c r="B62" s="52"/>
      <c r="C62" s="105" t="s">
        <v>27</v>
      </c>
      <c r="D62" s="85"/>
      <c r="E62" s="86"/>
      <c r="F62" s="86"/>
      <c r="G62" s="86"/>
      <c r="H62" s="86"/>
      <c r="I62" s="86"/>
      <c r="J62" s="86"/>
      <c r="K62" s="86"/>
      <c r="L62" s="121"/>
      <c r="M62" s="66"/>
      <c r="N62" s="66"/>
    </row>
    <row r="63" spans="2:20" ht="20.25" x14ac:dyDescent="0.2">
      <c r="B63" s="52"/>
      <c r="C63" s="119" t="s">
        <v>4</v>
      </c>
      <c r="D63" s="28" t="str">
        <f t="shared" ref="D63:L63" si="6">IF(NOT(ISBLANK(D$30)),VLOOKUP(D$30,BCEFBorealBroad,3),"")</f>
        <v/>
      </c>
      <c r="E63" s="28" t="str">
        <f t="shared" si="6"/>
        <v/>
      </c>
      <c r="F63" s="28" t="str">
        <f t="shared" si="6"/>
        <v/>
      </c>
      <c r="G63" s="28" t="str">
        <f t="shared" si="6"/>
        <v/>
      </c>
      <c r="H63" s="28" t="str">
        <f t="shared" si="6"/>
        <v/>
      </c>
      <c r="I63" s="28" t="str">
        <f t="shared" si="6"/>
        <v/>
      </c>
      <c r="J63" s="28" t="str">
        <f t="shared" si="6"/>
        <v/>
      </c>
      <c r="K63" s="28" t="str">
        <f t="shared" si="6"/>
        <v/>
      </c>
      <c r="L63" s="120" t="str">
        <f t="shared" si="6"/>
        <v/>
      </c>
      <c r="M63" s="66"/>
      <c r="N63" s="66"/>
    </row>
    <row r="64" spans="2:20" ht="20.25" x14ac:dyDescent="0.2">
      <c r="B64" s="52"/>
      <c r="C64" s="119" t="s">
        <v>1</v>
      </c>
      <c r="D64" s="28" t="str">
        <f t="shared" ref="D64:L64" si="7">IF(NOT(ISBLANK(D$30)),VLOOKUP(D$30,BCEFBorealPine,3),"")</f>
        <v/>
      </c>
      <c r="E64" s="28" t="str">
        <f t="shared" si="7"/>
        <v/>
      </c>
      <c r="F64" s="28" t="str">
        <f t="shared" si="7"/>
        <v/>
      </c>
      <c r="G64" s="28" t="str">
        <f t="shared" si="7"/>
        <v/>
      </c>
      <c r="H64" s="28" t="str">
        <f t="shared" si="7"/>
        <v/>
      </c>
      <c r="I64" s="28" t="str">
        <f t="shared" si="7"/>
        <v/>
      </c>
      <c r="J64" s="28" t="str">
        <f t="shared" si="7"/>
        <v/>
      </c>
      <c r="K64" s="28" t="str">
        <f t="shared" si="7"/>
        <v/>
      </c>
      <c r="L64" s="120" t="str">
        <f t="shared" si="7"/>
        <v/>
      </c>
      <c r="M64" s="66"/>
      <c r="N64" s="66"/>
    </row>
    <row r="65" spans="2:14" ht="20.25" x14ac:dyDescent="0.2">
      <c r="B65" s="52"/>
      <c r="C65" s="119" t="s">
        <v>74</v>
      </c>
      <c r="D65" s="28" t="str">
        <f t="shared" ref="D65:L65" si="8">IF(NOT(ISBLANK(D$30)),VLOOKUP(D$30,BCEFBorealFirs,3),"")</f>
        <v/>
      </c>
      <c r="E65" s="28" t="str">
        <f t="shared" si="8"/>
        <v/>
      </c>
      <c r="F65" s="28" t="str">
        <f t="shared" si="8"/>
        <v/>
      </c>
      <c r="G65" s="28" t="str">
        <f t="shared" si="8"/>
        <v/>
      </c>
      <c r="H65" s="28" t="str">
        <f t="shared" si="8"/>
        <v/>
      </c>
      <c r="I65" s="28" t="str">
        <f t="shared" si="8"/>
        <v/>
      </c>
      <c r="J65" s="28" t="str">
        <f t="shared" si="8"/>
        <v/>
      </c>
      <c r="K65" s="28" t="str">
        <f t="shared" si="8"/>
        <v/>
      </c>
      <c r="L65" s="120" t="str">
        <f t="shared" si="8"/>
        <v/>
      </c>
      <c r="M65" s="66"/>
      <c r="N65" s="66"/>
    </row>
    <row r="66" spans="2:14" ht="20.25" x14ac:dyDescent="0.2">
      <c r="B66" s="52"/>
      <c r="C66" s="119" t="s">
        <v>2</v>
      </c>
      <c r="D66" s="28" t="str">
        <f t="shared" ref="D66:L66" si="9">IF(NOT(ISBLANK(D$30)),VLOOKUP(D$30,BCEFBorealLarch,3),"")</f>
        <v/>
      </c>
      <c r="E66" s="28" t="str">
        <f t="shared" si="9"/>
        <v/>
      </c>
      <c r="F66" s="28" t="str">
        <f t="shared" si="9"/>
        <v/>
      </c>
      <c r="G66" s="28" t="str">
        <f t="shared" si="9"/>
        <v/>
      </c>
      <c r="H66" s="28" t="str">
        <f t="shared" si="9"/>
        <v/>
      </c>
      <c r="I66" s="28" t="str">
        <f t="shared" si="9"/>
        <v/>
      </c>
      <c r="J66" s="28" t="str">
        <f t="shared" si="9"/>
        <v/>
      </c>
      <c r="K66" s="28" t="str">
        <f t="shared" si="9"/>
        <v/>
      </c>
      <c r="L66" s="120" t="str">
        <f t="shared" si="9"/>
        <v/>
      </c>
      <c r="M66" s="66"/>
      <c r="N66" s="66"/>
    </row>
    <row r="67" spans="2:14" ht="20.25" x14ac:dyDescent="0.2">
      <c r="B67" s="52"/>
      <c r="C67" s="105" t="s">
        <v>28</v>
      </c>
      <c r="D67" s="85"/>
      <c r="E67" s="86"/>
      <c r="F67" s="86"/>
      <c r="G67" s="86"/>
      <c r="H67" s="86"/>
      <c r="I67" s="86"/>
      <c r="J67" s="86"/>
      <c r="K67" s="86"/>
      <c r="L67" s="121"/>
      <c r="M67" s="66"/>
      <c r="N67" s="66"/>
    </row>
    <row r="68" spans="2:14" ht="20.25" x14ac:dyDescent="0.2">
      <c r="B68" s="52"/>
      <c r="C68" s="119" t="s">
        <v>4</v>
      </c>
      <c r="D68" s="68" t="str">
        <f t="shared" ref="D68:L68" si="10">IF(NOT(ISBLANK(D$31)),VLOOKUP(D$31,BCEFBorealBroad,3),"")</f>
        <v/>
      </c>
      <c r="E68" s="68" t="str">
        <f t="shared" si="10"/>
        <v/>
      </c>
      <c r="F68" s="68" t="str">
        <f t="shared" si="10"/>
        <v/>
      </c>
      <c r="G68" s="68" t="str">
        <f t="shared" si="10"/>
        <v/>
      </c>
      <c r="H68" s="68" t="str">
        <f t="shared" si="10"/>
        <v/>
      </c>
      <c r="I68" s="68" t="str">
        <f t="shared" si="10"/>
        <v/>
      </c>
      <c r="J68" s="68" t="str">
        <f t="shared" si="10"/>
        <v/>
      </c>
      <c r="K68" s="68" t="str">
        <f t="shared" si="10"/>
        <v/>
      </c>
      <c r="L68" s="122" t="str">
        <f t="shared" si="10"/>
        <v/>
      </c>
      <c r="M68" s="66"/>
      <c r="N68" s="66"/>
    </row>
    <row r="69" spans="2:14" ht="20.25" x14ac:dyDescent="0.2">
      <c r="B69" s="52"/>
      <c r="C69" s="119" t="s">
        <v>1</v>
      </c>
      <c r="D69" s="68" t="str">
        <f t="shared" ref="D69:L69" si="11">IF(NOT(ISBLANK(D$31)),VLOOKUP(D$31,BCEFBorealPine,3),"")</f>
        <v/>
      </c>
      <c r="E69" s="68" t="str">
        <f t="shared" si="11"/>
        <v/>
      </c>
      <c r="F69" s="68" t="str">
        <f t="shared" si="11"/>
        <v/>
      </c>
      <c r="G69" s="68" t="str">
        <f t="shared" si="11"/>
        <v/>
      </c>
      <c r="H69" s="68" t="str">
        <f t="shared" si="11"/>
        <v/>
      </c>
      <c r="I69" s="68" t="str">
        <f t="shared" si="11"/>
        <v/>
      </c>
      <c r="J69" s="68" t="str">
        <f t="shared" si="11"/>
        <v/>
      </c>
      <c r="K69" s="68" t="str">
        <f t="shared" si="11"/>
        <v/>
      </c>
      <c r="L69" s="122" t="str">
        <f t="shared" si="11"/>
        <v/>
      </c>
      <c r="M69" s="66"/>
      <c r="N69" s="66"/>
    </row>
    <row r="70" spans="2:14" ht="20.25" x14ac:dyDescent="0.2">
      <c r="B70" s="52"/>
      <c r="C70" s="119" t="s">
        <v>74</v>
      </c>
      <c r="D70" s="68" t="str">
        <f t="shared" ref="D70:L70" si="12">IF(NOT(ISBLANK(D$31)),VLOOKUP(D$31,BCEFBorealFirs,3),"")</f>
        <v/>
      </c>
      <c r="E70" s="68" t="str">
        <f t="shared" si="12"/>
        <v/>
      </c>
      <c r="F70" s="68" t="str">
        <f t="shared" si="12"/>
        <v/>
      </c>
      <c r="G70" s="68" t="str">
        <f t="shared" si="12"/>
        <v/>
      </c>
      <c r="H70" s="68" t="str">
        <f t="shared" si="12"/>
        <v/>
      </c>
      <c r="I70" s="68" t="str">
        <f t="shared" si="12"/>
        <v/>
      </c>
      <c r="J70" s="68" t="str">
        <f t="shared" si="12"/>
        <v/>
      </c>
      <c r="K70" s="68" t="str">
        <f t="shared" si="12"/>
        <v/>
      </c>
      <c r="L70" s="122" t="str">
        <f t="shared" si="12"/>
        <v/>
      </c>
      <c r="M70" s="66"/>
      <c r="N70" s="66"/>
    </row>
    <row r="71" spans="2:14" ht="20.25" x14ac:dyDescent="0.2">
      <c r="B71" s="52"/>
      <c r="C71" s="119" t="s">
        <v>2</v>
      </c>
      <c r="D71" s="68" t="str">
        <f t="shared" ref="D71:L71" si="13">IF(NOT(ISBLANK(D$31)),VLOOKUP(D$31,BCEFBorealLarch,3),"")</f>
        <v/>
      </c>
      <c r="E71" s="68" t="str">
        <f t="shared" si="13"/>
        <v/>
      </c>
      <c r="F71" s="68" t="str">
        <f t="shared" si="13"/>
        <v/>
      </c>
      <c r="G71" s="68" t="str">
        <f t="shared" si="13"/>
        <v/>
      </c>
      <c r="H71" s="68" t="str">
        <f t="shared" si="13"/>
        <v/>
      </c>
      <c r="I71" s="68" t="str">
        <f t="shared" si="13"/>
        <v/>
      </c>
      <c r="J71" s="68" t="str">
        <f t="shared" si="13"/>
        <v/>
      </c>
      <c r="K71" s="68" t="str">
        <f t="shared" si="13"/>
        <v/>
      </c>
      <c r="L71" s="122" t="str">
        <f t="shared" si="13"/>
        <v/>
      </c>
      <c r="M71" s="66"/>
      <c r="N71" s="66"/>
    </row>
    <row r="72" spans="2:14" ht="20.25" x14ac:dyDescent="0.2">
      <c r="B72" s="52"/>
      <c r="C72" s="105" t="s">
        <v>52</v>
      </c>
      <c r="D72" s="85"/>
      <c r="E72" s="86"/>
      <c r="F72" s="86"/>
      <c r="G72" s="86"/>
      <c r="H72" s="86"/>
      <c r="I72" s="86"/>
      <c r="J72" s="86"/>
      <c r="K72" s="86"/>
      <c r="L72" s="121"/>
      <c r="M72" s="66"/>
      <c r="N72" s="66"/>
    </row>
    <row r="73" spans="2:14" ht="20.25" x14ac:dyDescent="0.2">
      <c r="B73" s="52"/>
      <c r="C73" s="119" t="s">
        <v>26</v>
      </c>
      <c r="D73" s="28" t="str">
        <f>IF(SUMPRODUCT($D$43:$D$46,D58:D61)=0,"",SUMPRODUCT($D$43:$D$46,D58:D61))</f>
        <v/>
      </c>
      <c r="E73" s="28" t="str">
        <f t="shared" ref="E73:L73" si="14">IF(SUMPRODUCT($D$43:$D$46,E58:E61)=0,"",SUMPRODUCT($D$43:$D$46,E58:E61))</f>
        <v/>
      </c>
      <c r="F73" s="28" t="str">
        <f t="shared" si="14"/>
        <v/>
      </c>
      <c r="G73" s="28" t="str">
        <f t="shared" si="14"/>
        <v/>
      </c>
      <c r="H73" s="28" t="str">
        <f t="shared" si="14"/>
        <v/>
      </c>
      <c r="I73" s="28" t="str">
        <f t="shared" si="14"/>
        <v/>
      </c>
      <c r="J73" s="28" t="str">
        <f t="shared" si="14"/>
        <v/>
      </c>
      <c r="K73" s="28" t="str">
        <f t="shared" si="14"/>
        <v/>
      </c>
      <c r="L73" s="120" t="str">
        <f t="shared" si="14"/>
        <v/>
      </c>
      <c r="M73" s="66"/>
      <c r="N73" s="66"/>
    </row>
    <row r="74" spans="2:14" ht="20.25" x14ac:dyDescent="0.2">
      <c r="B74" s="52"/>
      <c r="C74" s="119" t="s">
        <v>27</v>
      </c>
      <c r="D74" s="28" t="str">
        <f>IF(SUMPRODUCT($E$43:$E$46,D63:D66)=0,"",SUMPRODUCT($E$43:$E$46,D63:D66))</f>
        <v/>
      </c>
      <c r="E74" s="28" t="str">
        <f t="shared" ref="E74:L74" si="15">IF(SUMPRODUCT($E$43:$E$46,E63:E66)=0,"",SUMPRODUCT($E$43:$E$46,E63:E66))</f>
        <v/>
      </c>
      <c r="F74" s="28" t="str">
        <f t="shared" si="15"/>
        <v/>
      </c>
      <c r="G74" s="28" t="str">
        <f t="shared" si="15"/>
        <v/>
      </c>
      <c r="H74" s="28" t="str">
        <f t="shared" si="15"/>
        <v/>
      </c>
      <c r="I74" s="28" t="str">
        <f t="shared" si="15"/>
        <v/>
      </c>
      <c r="J74" s="28" t="str">
        <f t="shared" si="15"/>
        <v/>
      </c>
      <c r="K74" s="28" t="str">
        <f t="shared" si="15"/>
        <v/>
      </c>
      <c r="L74" s="120" t="str">
        <f t="shared" si="15"/>
        <v/>
      </c>
      <c r="M74" s="66"/>
      <c r="N74" s="66"/>
    </row>
    <row r="75" spans="2:14" ht="20.25" x14ac:dyDescent="0.2">
      <c r="B75" s="52"/>
      <c r="C75" s="119" t="s">
        <v>28</v>
      </c>
      <c r="D75" s="28" t="str">
        <f>IF(SUMPRODUCT($F$43:$F$46,D68:D71)=0,"",SUMPRODUCT($F$43:$F$46,D68:D71))</f>
        <v/>
      </c>
      <c r="E75" s="28" t="str">
        <f t="shared" ref="E75:L75" si="16">IF(SUMPRODUCT($F$43:$F$46,E68:E71)=0,"",SUMPRODUCT($F$43:$F$46,E68:E71))</f>
        <v/>
      </c>
      <c r="F75" s="28" t="str">
        <f t="shared" si="16"/>
        <v/>
      </c>
      <c r="G75" s="28" t="str">
        <f t="shared" si="16"/>
        <v/>
      </c>
      <c r="H75" s="28" t="str">
        <f t="shared" si="16"/>
        <v/>
      </c>
      <c r="I75" s="28" t="str">
        <f t="shared" si="16"/>
        <v/>
      </c>
      <c r="J75" s="28" t="str">
        <f t="shared" si="16"/>
        <v/>
      </c>
      <c r="K75" s="28" t="str">
        <f t="shared" si="16"/>
        <v/>
      </c>
      <c r="L75" s="120" t="str">
        <f t="shared" si="16"/>
        <v/>
      </c>
      <c r="M75" s="66"/>
      <c r="N75" s="66"/>
    </row>
    <row r="76" spans="2:14" ht="20.25" x14ac:dyDescent="0.2">
      <c r="B76" s="52"/>
      <c r="C76" s="123"/>
      <c r="D76" s="70"/>
      <c r="E76" s="70"/>
      <c r="F76" s="70"/>
      <c r="G76" s="70"/>
      <c r="H76" s="70"/>
      <c r="I76" s="70"/>
      <c r="J76" s="70"/>
      <c r="K76" s="70"/>
      <c r="L76" s="124"/>
      <c r="M76" s="66"/>
      <c r="N76" s="66"/>
    </row>
    <row r="77" spans="2:14" ht="20.25" x14ac:dyDescent="0.2">
      <c r="B77" s="52"/>
      <c r="C77" s="125"/>
      <c r="D77" s="52"/>
      <c r="E77" s="52"/>
      <c r="F77" s="52"/>
      <c r="G77" s="52"/>
      <c r="H77" s="52"/>
      <c r="I77" s="52"/>
      <c r="J77" s="52"/>
      <c r="K77" s="52"/>
      <c r="L77" s="113"/>
      <c r="M77" s="52"/>
      <c r="N77" s="66"/>
    </row>
    <row r="78" spans="2:14" s="51" customFormat="1" ht="20.100000000000001" customHeight="1" x14ac:dyDescent="0.25">
      <c r="B78" s="106" t="s">
        <v>42</v>
      </c>
      <c r="C78" s="112" t="s">
        <v>51</v>
      </c>
      <c r="D78" s="52"/>
      <c r="E78" s="52"/>
      <c r="F78" s="52"/>
      <c r="G78" s="52"/>
      <c r="H78" s="52"/>
      <c r="I78" s="52"/>
      <c r="J78" s="52"/>
      <c r="K78" s="52"/>
      <c r="L78" s="113"/>
      <c r="M78" s="52"/>
      <c r="N78" s="47"/>
    </row>
    <row r="79" spans="2:14" s="33" customFormat="1" ht="20.100000000000001" customHeight="1" x14ac:dyDescent="0.25">
      <c r="B79" s="108"/>
      <c r="C79" s="116"/>
      <c r="D79" s="60"/>
      <c r="E79" s="60"/>
      <c r="F79" s="60"/>
      <c r="G79" s="60"/>
      <c r="H79" s="60"/>
      <c r="I79" s="60"/>
      <c r="J79" s="60"/>
      <c r="K79" s="60"/>
      <c r="L79" s="117"/>
      <c r="M79" s="60"/>
      <c r="N79" s="65"/>
    </row>
    <row r="80" spans="2:14" ht="20.25" x14ac:dyDescent="0.2">
      <c r="B80" s="52"/>
      <c r="C80" s="105" t="s">
        <v>26</v>
      </c>
      <c r="D80" s="53">
        <v>1990</v>
      </c>
      <c r="E80" s="53">
        <v>2000</v>
      </c>
      <c r="F80" s="53">
        <v>2010</v>
      </c>
      <c r="G80" s="53">
        <v>2015</v>
      </c>
      <c r="H80" s="53">
        <v>2016</v>
      </c>
      <c r="I80" s="53">
        <v>2017</v>
      </c>
      <c r="J80" s="53">
        <v>2018</v>
      </c>
      <c r="K80" s="53">
        <v>2019</v>
      </c>
      <c r="L80" s="118">
        <v>2020</v>
      </c>
      <c r="M80" s="66"/>
      <c r="N80" s="66"/>
    </row>
    <row r="81" spans="2:14" ht="20.25" x14ac:dyDescent="0.2">
      <c r="B81" s="52"/>
      <c r="C81" s="119" t="s">
        <v>4</v>
      </c>
      <c r="D81" s="28" t="str">
        <f t="shared" ref="D81:L81" si="17">IFERROR(VLOOKUP(D$104,RSBorealBroad,3),"")</f>
        <v/>
      </c>
      <c r="E81" s="28" t="str">
        <f t="shared" si="17"/>
        <v/>
      </c>
      <c r="F81" s="28" t="str">
        <f t="shared" si="17"/>
        <v/>
      </c>
      <c r="G81" s="28" t="str">
        <f t="shared" si="17"/>
        <v/>
      </c>
      <c r="H81" s="28" t="str">
        <f t="shared" si="17"/>
        <v/>
      </c>
      <c r="I81" s="28" t="str">
        <f t="shared" si="17"/>
        <v/>
      </c>
      <c r="J81" s="28" t="str">
        <f t="shared" si="17"/>
        <v/>
      </c>
      <c r="K81" s="28" t="str">
        <f t="shared" si="17"/>
        <v/>
      </c>
      <c r="L81" s="120" t="str">
        <f t="shared" si="17"/>
        <v/>
      </c>
      <c r="M81" s="66"/>
      <c r="N81" s="66"/>
    </row>
    <row r="82" spans="2:14" ht="20.25" x14ac:dyDescent="0.2">
      <c r="B82" s="52"/>
      <c r="C82" s="119" t="s">
        <v>1</v>
      </c>
      <c r="D82" s="28" t="str">
        <f t="shared" ref="D82:L84" si="18">IFERROR(VLOOKUP(D$104,RSBorealConif,3),"")</f>
        <v/>
      </c>
      <c r="E82" s="28" t="str">
        <f t="shared" si="18"/>
        <v/>
      </c>
      <c r="F82" s="28" t="str">
        <f t="shared" si="18"/>
        <v/>
      </c>
      <c r="G82" s="28" t="str">
        <f t="shared" si="18"/>
        <v/>
      </c>
      <c r="H82" s="28" t="str">
        <f t="shared" si="18"/>
        <v/>
      </c>
      <c r="I82" s="28" t="str">
        <f t="shared" si="18"/>
        <v/>
      </c>
      <c r="J82" s="28" t="str">
        <f t="shared" si="18"/>
        <v/>
      </c>
      <c r="K82" s="28" t="str">
        <f t="shared" si="18"/>
        <v/>
      </c>
      <c r="L82" s="120" t="str">
        <f t="shared" si="18"/>
        <v/>
      </c>
      <c r="M82" s="66"/>
      <c r="N82" s="66"/>
    </row>
    <row r="83" spans="2:14" ht="20.25" x14ac:dyDescent="0.2">
      <c r="B83" s="52"/>
      <c r="C83" s="119" t="s">
        <v>74</v>
      </c>
      <c r="D83" s="28" t="str">
        <f t="shared" si="18"/>
        <v/>
      </c>
      <c r="E83" s="28" t="str">
        <f t="shared" si="18"/>
        <v/>
      </c>
      <c r="F83" s="28" t="str">
        <f t="shared" si="18"/>
        <v/>
      </c>
      <c r="G83" s="28" t="str">
        <f t="shared" si="18"/>
        <v/>
      </c>
      <c r="H83" s="28" t="str">
        <f t="shared" si="18"/>
        <v/>
      </c>
      <c r="I83" s="28" t="str">
        <f t="shared" si="18"/>
        <v/>
      </c>
      <c r="J83" s="28" t="str">
        <f t="shared" si="18"/>
        <v/>
      </c>
      <c r="K83" s="28" t="str">
        <f t="shared" si="18"/>
        <v/>
      </c>
      <c r="L83" s="120" t="str">
        <f t="shared" si="18"/>
        <v/>
      </c>
      <c r="M83" s="66"/>
      <c r="N83" s="66"/>
    </row>
    <row r="84" spans="2:14" ht="20.25" x14ac:dyDescent="0.2">
      <c r="B84" s="52"/>
      <c r="C84" s="119" t="s">
        <v>2</v>
      </c>
      <c r="D84" s="28" t="str">
        <f t="shared" si="18"/>
        <v/>
      </c>
      <c r="E84" s="28" t="str">
        <f t="shared" si="18"/>
        <v/>
      </c>
      <c r="F84" s="28" t="str">
        <f t="shared" si="18"/>
        <v/>
      </c>
      <c r="G84" s="28" t="str">
        <f t="shared" si="18"/>
        <v/>
      </c>
      <c r="H84" s="28" t="str">
        <f t="shared" si="18"/>
        <v/>
      </c>
      <c r="I84" s="28" t="str">
        <f t="shared" si="18"/>
        <v/>
      </c>
      <c r="J84" s="28" t="str">
        <f t="shared" si="18"/>
        <v/>
      </c>
      <c r="K84" s="28" t="str">
        <f t="shared" si="18"/>
        <v/>
      </c>
      <c r="L84" s="120" t="str">
        <f t="shared" si="18"/>
        <v/>
      </c>
      <c r="M84" s="66"/>
      <c r="N84" s="66"/>
    </row>
    <row r="85" spans="2:14" ht="20.25" x14ac:dyDescent="0.2">
      <c r="B85" s="52"/>
      <c r="C85" s="105" t="s">
        <v>27</v>
      </c>
      <c r="D85" s="85"/>
      <c r="E85" s="86"/>
      <c r="F85" s="86"/>
      <c r="G85" s="86"/>
      <c r="H85" s="86"/>
      <c r="I85" s="86"/>
      <c r="J85" s="86"/>
      <c r="K85" s="86"/>
      <c r="L85" s="121"/>
      <c r="M85" s="66"/>
      <c r="N85" s="66"/>
    </row>
    <row r="86" spans="2:14" ht="20.25" x14ac:dyDescent="0.2">
      <c r="B86" s="52"/>
      <c r="C86" s="119" t="s">
        <v>4</v>
      </c>
      <c r="D86" s="71" t="str">
        <f t="shared" ref="D86:L86" si="19">IFERROR(VLOOKUP(D$105,RSBorealBroad,3),"")</f>
        <v/>
      </c>
      <c r="E86" s="71" t="str">
        <f t="shared" si="19"/>
        <v/>
      </c>
      <c r="F86" s="71" t="str">
        <f t="shared" si="19"/>
        <v/>
      </c>
      <c r="G86" s="71" t="str">
        <f t="shared" si="19"/>
        <v/>
      </c>
      <c r="H86" s="71" t="str">
        <f t="shared" si="19"/>
        <v/>
      </c>
      <c r="I86" s="71" t="str">
        <f t="shared" si="19"/>
        <v/>
      </c>
      <c r="J86" s="71" t="str">
        <f t="shared" si="19"/>
        <v/>
      </c>
      <c r="K86" s="71" t="str">
        <f t="shared" si="19"/>
        <v/>
      </c>
      <c r="L86" s="120" t="str">
        <f t="shared" si="19"/>
        <v/>
      </c>
      <c r="M86" s="66"/>
      <c r="N86" s="66"/>
    </row>
    <row r="87" spans="2:14" ht="20.25" x14ac:dyDescent="0.2">
      <c r="B87" s="52"/>
      <c r="C87" s="119" t="s">
        <v>1</v>
      </c>
      <c r="D87" s="71" t="str">
        <f t="shared" ref="D87:L89" si="20">IFERROR(VLOOKUP(D$105,RSBorealConif,3),"")</f>
        <v/>
      </c>
      <c r="E87" s="71" t="str">
        <f t="shared" si="20"/>
        <v/>
      </c>
      <c r="F87" s="71" t="str">
        <f t="shared" si="20"/>
        <v/>
      </c>
      <c r="G87" s="71" t="str">
        <f t="shared" si="20"/>
        <v/>
      </c>
      <c r="H87" s="71" t="str">
        <f t="shared" si="20"/>
        <v/>
      </c>
      <c r="I87" s="71" t="str">
        <f t="shared" si="20"/>
        <v/>
      </c>
      <c r="J87" s="71" t="str">
        <f t="shared" si="20"/>
        <v/>
      </c>
      <c r="K87" s="71" t="str">
        <f t="shared" si="20"/>
        <v/>
      </c>
      <c r="L87" s="120" t="str">
        <f t="shared" si="20"/>
        <v/>
      </c>
      <c r="M87" s="66"/>
      <c r="N87" s="66"/>
    </row>
    <row r="88" spans="2:14" ht="20.25" x14ac:dyDescent="0.2">
      <c r="B88" s="52"/>
      <c r="C88" s="119" t="s">
        <v>74</v>
      </c>
      <c r="D88" s="71" t="str">
        <f t="shared" si="20"/>
        <v/>
      </c>
      <c r="E88" s="71" t="str">
        <f t="shared" si="20"/>
        <v/>
      </c>
      <c r="F88" s="71" t="str">
        <f t="shared" si="20"/>
        <v/>
      </c>
      <c r="G88" s="71" t="str">
        <f t="shared" si="20"/>
        <v/>
      </c>
      <c r="H88" s="71" t="str">
        <f t="shared" si="20"/>
        <v/>
      </c>
      <c r="I88" s="71" t="str">
        <f t="shared" si="20"/>
        <v/>
      </c>
      <c r="J88" s="71" t="str">
        <f t="shared" si="20"/>
        <v/>
      </c>
      <c r="K88" s="71" t="str">
        <f t="shared" si="20"/>
        <v/>
      </c>
      <c r="L88" s="120" t="str">
        <f t="shared" si="20"/>
        <v/>
      </c>
      <c r="M88" s="66"/>
      <c r="N88" s="66"/>
    </row>
    <row r="89" spans="2:14" ht="20.25" x14ac:dyDescent="0.2">
      <c r="B89" s="52"/>
      <c r="C89" s="119" t="s">
        <v>2</v>
      </c>
      <c r="D89" s="71" t="str">
        <f t="shared" si="20"/>
        <v/>
      </c>
      <c r="E89" s="71" t="str">
        <f t="shared" si="20"/>
        <v/>
      </c>
      <c r="F89" s="71" t="str">
        <f t="shared" si="20"/>
        <v/>
      </c>
      <c r="G89" s="71" t="str">
        <f t="shared" si="20"/>
        <v/>
      </c>
      <c r="H89" s="71" t="str">
        <f t="shared" si="20"/>
        <v/>
      </c>
      <c r="I89" s="71" t="str">
        <f t="shared" si="20"/>
        <v/>
      </c>
      <c r="J89" s="71" t="str">
        <f t="shared" si="20"/>
        <v/>
      </c>
      <c r="K89" s="71" t="str">
        <f t="shared" si="20"/>
        <v/>
      </c>
      <c r="L89" s="120" t="str">
        <f t="shared" si="20"/>
        <v/>
      </c>
      <c r="M89" s="66"/>
      <c r="N89" s="66"/>
    </row>
    <row r="90" spans="2:14" ht="20.25" x14ac:dyDescent="0.2">
      <c r="B90" s="52"/>
      <c r="C90" s="105" t="s">
        <v>28</v>
      </c>
      <c r="D90" s="85"/>
      <c r="E90" s="86"/>
      <c r="F90" s="86"/>
      <c r="G90" s="86"/>
      <c r="H90" s="86"/>
      <c r="I90" s="86"/>
      <c r="J90" s="86"/>
      <c r="K90" s="86"/>
      <c r="L90" s="121"/>
      <c r="M90" s="66"/>
      <c r="N90" s="66"/>
    </row>
    <row r="91" spans="2:14" ht="20.25" x14ac:dyDescent="0.2">
      <c r="B91" s="52"/>
      <c r="C91" s="119" t="s">
        <v>4</v>
      </c>
      <c r="D91" s="68" t="str">
        <f t="shared" ref="D91:L91" si="21">IFERROR(VLOOKUP(D$106,RSBorealBroad,3),"")</f>
        <v/>
      </c>
      <c r="E91" s="68" t="str">
        <f t="shared" si="21"/>
        <v/>
      </c>
      <c r="F91" s="68" t="str">
        <f t="shared" si="21"/>
        <v/>
      </c>
      <c r="G91" s="68" t="str">
        <f t="shared" si="21"/>
        <v/>
      </c>
      <c r="H91" s="68" t="str">
        <f t="shared" si="21"/>
        <v/>
      </c>
      <c r="I91" s="68" t="str">
        <f t="shared" si="21"/>
        <v/>
      </c>
      <c r="J91" s="68" t="str">
        <f t="shared" si="21"/>
        <v/>
      </c>
      <c r="K91" s="68" t="str">
        <f t="shared" si="21"/>
        <v/>
      </c>
      <c r="L91" s="122" t="str">
        <f t="shared" si="21"/>
        <v/>
      </c>
      <c r="M91" s="66"/>
      <c r="N91" s="66"/>
    </row>
    <row r="92" spans="2:14" ht="20.25" x14ac:dyDescent="0.2">
      <c r="B92" s="52"/>
      <c r="C92" s="119" t="s">
        <v>1</v>
      </c>
      <c r="D92" s="68" t="str">
        <f t="shared" ref="D92:L94" si="22">IFERROR(VLOOKUP(D$106,RSBorealConif,3),"")</f>
        <v/>
      </c>
      <c r="E92" s="68" t="str">
        <f t="shared" si="22"/>
        <v/>
      </c>
      <c r="F92" s="68" t="str">
        <f t="shared" si="22"/>
        <v/>
      </c>
      <c r="G92" s="68" t="str">
        <f t="shared" si="22"/>
        <v/>
      </c>
      <c r="H92" s="68" t="str">
        <f t="shared" si="22"/>
        <v/>
      </c>
      <c r="I92" s="68" t="str">
        <f t="shared" si="22"/>
        <v/>
      </c>
      <c r="J92" s="68" t="str">
        <f t="shared" si="22"/>
        <v/>
      </c>
      <c r="K92" s="68" t="str">
        <f t="shared" si="22"/>
        <v/>
      </c>
      <c r="L92" s="122" t="str">
        <f t="shared" si="22"/>
        <v/>
      </c>
      <c r="M92" s="66"/>
      <c r="N92" s="66"/>
    </row>
    <row r="93" spans="2:14" ht="20.25" x14ac:dyDescent="0.2">
      <c r="B93" s="52"/>
      <c r="C93" s="119" t="s">
        <v>74</v>
      </c>
      <c r="D93" s="68" t="str">
        <f t="shared" si="22"/>
        <v/>
      </c>
      <c r="E93" s="68" t="str">
        <f t="shared" si="22"/>
        <v/>
      </c>
      <c r="F93" s="68" t="str">
        <f t="shared" si="22"/>
        <v/>
      </c>
      <c r="G93" s="68" t="str">
        <f t="shared" si="22"/>
        <v/>
      </c>
      <c r="H93" s="68" t="str">
        <f t="shared" si="22"/>
        <v/>
      </c>
      <c r="I93" s="68" t="str">
        <f t="shared" si="22"/>
        <v/>
      </c>
      <c r="J93" s="68" t="str">
        <f t="shared" si="22"/>
        <v/>
      </c>
      <c r="K93" s="68" t="str">
        <f t="shared" si="22"/>
        <v/>
      </c>
      <c r="L93" s="122" t="str">
        <f t="shared" si="22"/>
        <v/>
      </c>
      <c r="M93" s="66"/>
      <c r="N93" s="66"/>
    </row>
    <row r="94" spans="2:14" ht="20.25" x14ac:dyDescent="0.2">
      <c r="B94" s="52"/>
      <c r="C94" s="119" t="s">
        <v>2</v>
      </c>
      <c r="D94" s="68" t="str">
        <f t="shared" si="22"/>
        <v/>
      </c>
      <c r="E94" s="68" t="str">
        <f t="shared" si="22"/>
        <v/>
      </c>
      <c r="F94" s="68" t="str">
        <f t="shared" si="22"/>
        <v/>
      </c>
      <c r="G94" s="68" t="str">
        <f t="shared" si="22"/>
        <v/>
      </c>
      <c r="H94" s="68" t="str">
        <f t="shared" si="22"/>
        <v/>
      </c>
      <c r="I94" s="68" t="str">
        <f t="shared" si="22"/>
        <v/>
      </c>
      <c r="J94" s="68" t="str">
        <f t="shared" si="22"/>
        <v/>
      </c>
      <c r="K94" s="68" t="str">
        <f t="shared" si="22"/>
        <v/>
      </c>
      <c r="L94" s="122" t="str">
        <f t="shared" si="22"/>
        <v/>
      </c>
      <c r="M94" s="66"/>
      <c r="N94" s="66"/>
    </row>
    <row r="95" spans="2:14" ht="20.25" x14ac:dyDescent="0.2">
      <c r="B95" s="52"/>
      <c r="C95" s="105" t="s">
        <v>53</v>
      </c>
      <c r="D95" s="85"/>
      <c r="E95" s="86"/>
      <c r="F95" s="86"/>
      <c r="G95" s="86"/>
      <c r="H95" s="86"/>
      <c r="I95" s="86"/>
      <c r="J95" s="86"/>
      <c r="K95" s="86"/>
      <c r="L95" s="121"/>
      <c r="M95" s="66"/>
      <c r="N95" s="66"/>
    </row>
    <row r="96" spans="2:14" ht="20.25" x14ac:dyDescent="0.2">
      <c r="B96" s="52"/>
      <c r="C96" s="119" t="s">
        <v>26</v>
      </c>
      <c r="D96" s="28" t="str">
        <f>IF(SUMPRODUCT($D$43:$D$46,D81:D84)=0,"",SUMPRODUCT($D$43:$D$46,D81:D84))</f>
        <v/>
      </c>
      <c r="E96" s="28" t="str">
        <f t="shared" ref="E96:L96" si="23">IF(SUMPRODUCT($D$43:$D$46,E81:E84)=0,"",SUMPRODUCT($D$43:$D$46,E81:E84))</f>
        <v/>
      </c>
      <c r="F96" s="28" t="str">
        <f t="shared" si="23"/>
        <v/>
      </c>
      <c r="G96" s="28" t="str">
        <f t="shared" si="23"/>
        <v/>
      </c>
      <c r="H96" s="28" t="str">
        <f t="shared" si="23"/>
        <v/>
      </c>
      <c r="I96" s="28" t="str">
        <f t="shared" si="23"/>
        <v/>
      </c>
      <c r="J96" s="28" t="str">
        <f t="shared" si="23"/>
        <v/>
      </c>
      <c r="K96" s="28" t="str">
        <f t="shared" si="23"/>
        <v/>
      </c>
      <c r="L96" s="120" t="str">
        <f t="shared" si="23"/>
        <v/>
      </c>
      <c r="M96" s="66"/>
      <c r="N96" s="66"/>
    </row>
    <row r="97" spans="2:14" ht="20.25" x14ac:dyDescent="0.2">
      <c r="B97" s="52"/>
      <c r="C97" s="119" t="s">
        <v>27</v>
      </c>
      <c r="D97" s="28" t="str">
        <f>IF(SUMPRODUCT($E$43:$E$46,D86:D89)=0,"",SUMPRODUCT($E$43:$E$46,D86:D89))</f>
        <v/>
      </c>
      <c r="E97" s="28" t="str">
        <f t="shared" ref="E97:L97" si="24">IF(SUMPRODUCT($E$43:$E$46,E86:E89)=0,"",SUMPRODUCT($E$43:$E$46,E86:E89))</f>
        <v/>
      </c>
      <c r="F97" s="28" t="str">
        <f t="shared" si="24"/>
        <v/>
      </c>
      <c r="G97" s="28" t="str">
        <f t="shared" si="24"/>
        <v/>
      </c>
      <c r="H97" s="28" t="str">
        <f t="shared" si="24"/>
        <v/>
      </c>
      <c r="I97" s="28" t="str">
        <f t="shared" si="24"/>
        <v/>
      </c>
      <c r="J97" s="28" t="str">
        <f t="shared" si="24"/>
        <v/>
      </c>
      <c r="K97" s="28" t="str">
        <f t="shared" si="24"/>
        <v/>
      </c>
      <c r="L97" s="120" t="str">
        <f t="shared" si="24"/>
        <v/>
      </c>
      <c r="M97" s="66"/>
      <c r="N97" s="66"/>
    </row>
    <row r="98" spans="2:14" ht="20.25" x14ac:dyDescent="0.2">
      <c r="B98" s="52"/>
      <c r="C98" s="119" t="s">
        <v>28</v>
      </c>
      <c r="D98" s="28" t="str">
        <f>IF(SUMPRODUCT($F$43:$F$46,D91:D94)=0,"",SUMPRODUCT($F$43:$F$46,D91:D94))</f>
        <v/>
      </c>
      <c r="E98" s="28" t="str">
        <f t="shared" ref="E98:L98" si="25">IF(SUMPRODUCT($F$43:$F$46,E91:E94)=0,"",SUMPRODUCT($F$43:$F$46,E91:E94))</f>
        <v/>
      </c>
      <c r="F98" s="28" t="str">
        <f t="shared" si="25"/>
        <v/>
      </c>
      <c r="G98" s="28" t="str">
        <f t="shared" si="25"/>
        <v/>
      </c>
      <c r="H98" s="28" t="str">
        <f t="shared" si="25"/>
        <v/>
      </c>
      <c r="I98" s="28" t="str">
        <f t="shared" si="25"/>
        <v/>
      </c>
      <c r="J98" s="28" t="str">
        <f t="shared" si="25"/>
        <v/>
      </c>
      <c r="K98" s="28" t="str">
        <f t="shared" si="25"/>
        <v/>
      </c>
      <c r="L98" s="120" t="str">
        <f t="shared" si="25"/>
        <v/>
      </c>
      <c r="M98" s="66"/>
      <c r="N98" s="66"/>
    </row>
    <row r="99" spans="2:14" ht="20.25" x14ac:dyDescent="0.2">
      <c r="B99" s="52"/>
      <c r="C99" s="123"/>
      <c r="D99" s="70"/>
      <c r="E99" s="29"/>
      <c r="F99" s="70"/>
      <c r="G99" s="70"/>
      <c r="H99" s="70"/>
      <c r="I99" s="70"/>
      <c r="J99" s="70"/>
      <c r="K99" s="70"/>
      <c r="L99" s="124"/>
      <c r="M99" s="66"/>
      <c r="N99" s="66"/>
    </row>
    <row r="100" spans="2:14" ht="20.25" x14ac:dyDescent="0.2">
      <c r="B100" s="52"/>
      <c r="C100" s="123"/>
      <c r="D100" s="70"/>
      <c r="E100" s="29"/>
      <c r="F100" s="70"/>
      <c r="G100" s="70"/>
      <c r="H100" s="70"/>
      <c r="I100" s="70"/>
      <c r="J100" s="70"/>
      <c r="K100" s="70"/>
      <c r="L100" s="124"/>
      <c r="M100" s="66"/>
      <c r="N100" s="66"/>
    </row>
    <row r="101" spans="2:14" ht="20.25" x14ac:dyDescent="0.2">
      <c r="B101" s="106" t="s">
        <v>49</v>
      </c>
      <c r="C101" s="112" t="s">
        <v>57</v>
      </c>
      <c r="D101" s="70"/>
      <c r="E101" s="29"/>
      <c r="F101" s="70"/>
      <c r="G101" s="70"/>
      <c r="H101" s="70"/>
      <c r="I101" s="70"/>
      <c r="J101" s="70"/>
      <c r="K101" s="70"/>
      <c r="L101" s="124"/>
      <c r="M101" s="66"/>
      <c r="N101" s="66"/>
    </row>
    <row r="102" spans="2:14" ht="20.25" x14ac:dyDescent="0.2">
      <c r="B102" s="52"/>
      <c r="C102" s="123"/>
      <c r="D102" s="66"/>
      <c r="E102" s="66"/>
      <c r="F102" s="66"/>
      <c r="G102" s="66"/>
      <c r="H102" s="66"/>
      <c r="I102" s="66"/>
      <c r="J102" s="66"/>
      <c r="K102" s="66"/>
      <c r="L102" s="126"/>
      <c r="M102" s="66"/>
      <c r="N102" s="66"/>
    </row>
    <row r="103" spans="2:14" ht="20.25" x14ac:dyDescent="0.2">
      <c r="B103" s="52"/>
      <c r="C103" s="127"/>
      <c r="D103" s="53">
        <v>1990</v>
      </c>
      <c r="E103" s="53">
        <v>2000</v>
      </c>
      <c r="F103" s="53">
        <v>2010</v>
      </c>
      <c r="G103" s="53">
        <v>2015</v>
      </c>
      <c r="H103" s="53">
        <v>2016</v>
      </c>
      <c r="I103" s="53">
        <v>2017</v>
      </c>
      <c r="J103" s="53">
        <v>2018</v>
      </c>
      <c r="K103" s="53">
        <v>2019</v>
      </c>
      <c r="L103" s="118">
        <v>2020</v>
      </c>
      <c r="M103" s="66"/>
      <c r="N103" s="66"/>
    </row>
    <row r="104" spans="2:14" ht="20.25" x14ac:dyDescent="0.2">
      <c r="B104" s="52"/>
      <c r="C104" s="114" t="s">
        <v>26</v>
      </c>
      <c r="D104" s="72" t="str">
        <f>IFERROR(D28*D73,"")</f>
        <v/>
      </c>
      <c r="E104" s="72" t="str">
        <f t="shared" ref="E104:L104" si="26">IFERROR(E28*E73,"")</f>
        <v/>
      </c>
      <c r="F104" s="72" t="str">
        <f t="shared" si="26"/>
        <v/>
      </c>
      <c r="G104" s="72" t="str">
        <f t="shared" si="26"/>
        <v/>
      </c>
      <c r="H104" s="72" t="str">
        <f t="shared" si="26"/>
        <v/>
      </c>
      <c r="I104" s="72" t="str">
        <f t="shared" si="26"/>
        <v/>
      </c>
      <c r="J104" s="72" t="str">
        <f t="shared" si="26"/>
        <v/>
      </c>
      <c r="K104" s="72" t="str">
        <f t="shared" si="26"/>
        <v/>
      </c>
      <c r="L104" s="128" t="str">
        <f t="shared" si="26"/>
        <v/>
      </c>
      <c r="M104" s="66"/>
      <c r="N104" s="66"/>
    </row>
    <row r="105" spans="2:14" ht="20.25" x14ac:dyDescent="0.2">
      <c r="B105" s="52"/>
      <c r="C105" s="114" t="s">
        <v>27</v>
      </c>
      <c r="D105" s="72" t="str">
        <f>IFERROR(D30*D74,"")</f>
        <v/>
      </c>
      <c r="E105" s="72" t="str">
        <f t="shared" ref="E105:L105" si="27">IFERROR(E30*E74,"")</f>
        <v/>
      </c>
      <c r="F105" s="72" t="str">
        <f t="shared" si="27"/>
        <v/>
      </c>
      <c r="G105" s="72" t="str">
        <f t="shared" si="27"/>
        <v/>
      </c>
      <c r="H105" s="72" t="str">
        <f t="shared" si="27"/>
        <v/>
      </c>
      <c r="I105" s="72" t="str">
        <f t="shared" si="27"/>
        <v/>
      </c>
      <c r="J105" s="72" t="str">
        <f t="shared" si="27"/>
        <v/>
      </c>
      <c r="K105" s="72" t="str">
        <f t="shared" si="27"/>
        <v/>
      </c>
      <c r="L105" s="128" t="str">
        <f t="shared" si="27"/>
        <v/>
      </c>
      <c r="M105" s="66"/>
      <c r="N105" s="66"/>
    </row>
    <row r="106" spans="2:14" ht="20.25" x14ac:dyDescent="0.2">
      <c r="B106" s="52"/>
      <c r="C106" s="114" t="s">
        <v>28</v>
      </c>
      <c r="D106" s="72" t="str">
        <f>IFERROR(D31*D75,"")</f>
        <v/>
      </c>
      <c r="E106" s="72" t="str">
        <f t="shared" ref="E106:L106" si="28">IFERROR(E31*E75,"")</f>
        <v/>
      </c>
      <c r="F106" s="72" t="str">
        <f t="shared" si="28"/>
        <v/>
      </c>
      <c r="G106" s="72" t="str">
        <f t="shared" si="28"/>
        <v/>
      </c>
      <c r="H106" s="72" t="str">
        <f t="shared" si="28"/>
        <v/>
      </c>
      <c r="I106" s="72" t="str">
        <f t="shared" si="28"/>
        <v/>
      </c>
      <c r="J106" s="72" t="str">
        <f t="shared" si="28"/>
        <v/>
      </c>
      <c r="K106" s="72" t="str">
        <f t="shared" si="28"/>
        <v/>
      </c>
      <c r="L106" s="128" t="str">
        <f t="shared" si="28"/>
        <v/>
      </c>
      <c r="M106" s="66"/>
      <c r="N106" s="66"/>
    </row>
    <row r="107" spans="2:14" ht="20.25" x14ac:dyDescent="0.2">
      <c r="B107" s="52"/>
      <c r="C107" s="127" t="s">
        <v>40</v>
      </c>
      <c r="D107" s="73" t="str">
        <f t="shared" ref="D107" si="29">IFERROR(((D104*D16+D105*D18+D106*D20)/D21),"")</f>
        <v/>
      </c>
      <c r="E107" s="73" t="str">
        <f t="shared" ref="E107" si="30">IFERROR(((E104*E16+E105*E18+E106*E20)/E21),"")</f>
        <v/>
      </c>
      <c r="F107" s="73" t="str">
        <f t="shared" ref="F107:K107" si="31">IFERROR(((F104*F16+F105*F18+F106*F20)/F21),"")</f>
        <v/>
      </c>
      <c r="G107" s="73" t="str">
        <f t="shared" si="31"/>
        <v/>
      </c>
      <c r="H107" s="73" t="str">
        <f t="shared" si="31"/>
        <v/>
      </c>
      <c r="I107" s="73" t="str">
        <f t="shared" si="31"/>
        <v/>
      </c>
      <c r="J107" s="73" t="str">
        <f t="shared" si="31"/>
        <v/>
      </c>
      <c r="K107" s="73" t="str">
        <f t="shared" si="31"/>
        <v/>
      </c>
      <c r="L107" s="129" t="str">
        <f>IFERROR(((L104*L16+L105*L18+L106*L20)/L21),"")</f>
        <v/>
      </c>
      <c r="M107" s="66"/>
      <c r="N107" s="66"/>
    </row>
    <row r="108" spans="2:14" ht="20.25" x14ac:dyDescent="0.2">
      <c r="B108" s="52"/>
      <c r="C108" s="115"/>
      <c r="D108" s="70"/>
      <c r="E108" s="29"/>
      <c r="F108" s="70"/>
      <c r="G108" s="70"/>
      <c r="H108" s="70"/>
      <c r="I108" s="70"/>
      <c r="J108" s="70"/>
      <c r="K108" s="70"/>
      <c r="L108" s="124"/>
      <c r="M108" s="66"/>
      <c r="N108" s="66"/>
    </row>
    <row r="109" spans="2:14" ht="20.25" x14ac:dyDescent="0.2">
      <c r="B109" s="52"/>
      <c r="C109" s="115"/>
      <c r="D109" s="70"/>
      <c r="E109" s="29"/>
      <c r="F109" s="70"/>
      <c r="G109" s="70"/>
      <c r="H109" s="70"/>
      <c r="I109" s="70"/>
      <c r="J109" s="70"/>
      <c r="K109" s="70"/>
      <c r="L109" s="124"/>
      <c r="M109" s="66"/>
      <c r="N109" s="66"/>
    </row>
    <row r="110" spans="2:14" ht="20.25" x14ac:dyDescent="0.2">
      <c r="B110" s="106" t="s">
        <v>58</v>
      </c>
      <c r="C110" s="112" t="s">
        <v>61</v>
      </c>
      <c r="D110" s="70"/>
      <c r="E110" s="29"/>
      <c r="F110" s="70"/>
      <c r="G110" s="70"/>
      <c r="H110" s="70"/>
      <c r="I110" s="70"/>
      <c r="J110" s="70"/>
      <c r="K110" s="70"/>
      <c r="L110" s="124"/>
      <c r="M110" s="66"/>
      <c r="N110" s="66"/>
    </row>
    <row r="111" spans="2:14" ht="20.25" x14ac:dyDescent="0.2">
      <c r="B111" s="106"/>
      <c r="C111" s="112"/>
      <c r="D111" s="70"/>
      <c r="E111" s="29"/>
      <c r="F111" s="70"/>
      <c r="G111" s="70"/>
      <c r="H111" s="70"/>
      <c r="I111" s="70"/>
      <c r="J111" s="70"/>
      <c r="K111" s="70"/>
      <c r="L111" s="124"/>
      <c r="M111" s="66"/>
      <c r="N111" s="66"/>
    </row>
    <row r="112" spans="2:14" ht="20.25" x14ac:dyDescent="0.2">
      <c r="B112" s="106"/>
      <c r="C112" s="127"/>
      <c r="D112" s="53">
        <v>1990</v>
      </c>
      <c r="E112" s="53">
        <v>2000</v>
      </c>
      <c r="F112" s="53">
        <v>2010</v>
      </c>
      <c r="G112" s="53">
        <v>2015</v>
      </c>
      <c r="H112" s="53">
        <v>2016</v>
      </c>
      <c r="I112" s="53">
        <v>2017</v>
      </c>
      <c r="J112" s="53">
        <v>2018</v>
      </c>
      <c r="K112" s="53">
        <v>2019</v>
      </c>
      <c r="L112" s="118">
        <v>2020</v>
      </c>
      <c r="M112" s="66"/>
      <c r="N112" s="66"/>
    </row>
    <row r="113" spans="2:14" ht="20.25" x14ac:dyDescent="0.2">
      <c r="B113" s="106"/>
      <c r="C113" s="114" t="s">
        <v>26</v>
      </c>
      <c r="D113" s="72" t="str">
        <f t="shared" ref="D113:L113" si="32">IFERROR(D104*D96,"")</f>
        <v/>
      </c>
      <c r="E113" s="72" t="str">
        <f t="shared" si="32"/>
        <v/>
      </c>
      <c r="F113" s="72" t="str">
        <f t="shared" si="32"/>
        <v/>
      </c>
      <c r="G113" s="72" t="str">
        <f t="shared" si="32"/>
        <v/>
      </c>
      <c r="H113" s="72" t="str">
        <f t="shared" si="32"/>
        <v/>
      </c>
      <c r="I113" s="72" t="str">
        <f t="shared" si="32"/>
        <v/>
      </c>
      <c r="J113" s="72" t="str">
        <f t="shared" si="32"/>
        <v/>
      </c>
      <c r="K113" s="72" t="str">
        <f t="shared" si="32"/>
        <v/>
      </c>
      <c r="L113" s="128" t="str">
        <f t="shared" si="32"/>
        <v/>
      </c>
      <c r="M113" s="66"/>
      <c r="N113" s="66"/>
    </row>
    <row r="114" spans="2:14" ht="20.25" x14ac:dyDescent="0.2">
      <c r="B114" s="106"/>
      <c r="C114" s="114" t="s">
        <v>27</v>
      </c>
      <c r="D114" s="72" t="str">
        <f t="shared" ref="D114:L114" si="33">IFERROR(D105*D97,"")</f>
        <v/>
      </c>
      <c r="E114" s="72" t="str">
        <f t="shared" si="33"/>
        <v/>
      </c>
      <c r="F114" s="72" t="str">
        <f t="shared" si="33"/>
        <v/>
      </c>
      <c r="G114" s="72" t="str">
        <f t="shared" si="33"/>
        <v/>
      </c>
      <c r="H114" s="72" t="str">
        <f t="shared" si="33"/>
        <v/>
      </c>
      <c r="I114" s="72" t="str">
        <f t="shared" si="33"/>
        <v/>
      </c>
      <c r="J114" s="72" t="str">
        <f t="shared" si="33"/>
        <v/>
      </c>
      <c r="K114" s="72" t="str">
        <f t="shared" si="33"/>
        <v/>
      </c>
      <c r="L114" s="128" t="str">
        <f t="shared" si="33"/>
        <v/>
      </c>
      <c r="M114" s="66"/>
      <c r="N114" s="66"/>
    </row>
    <row r="115" spans="2:14" ht="20.25" x14ac:dyDescent="0.2">
      <c r="B115" s="52"/>
      <c r="C115" s="114" t="s">
        <v>28</v>
      </c>
      <c r="D115" s="72" t="str">
        <f t="shared" ref="D115:L115" si="34">IFERROR(D106*D98,"")</f>
        <v/>
      </c>
      <c r="E115" s="72" t="str">
        <f t="shared" si="34"/>
        <v/>
      </c>
      <c r="F115" s="72" t="str">
        <f t="shared" si="34"/>
        <v/>
      </c>
      <c r="G115" s="72" t="str">
        <f t="shared" si="34"/>
        <v/>
      </c>
      <c r="H115" s="72" t="str">
        <f t="shared" si="34"/>
        <v/>
      </c>
      <c r="I115" s="72" t="str">
        <f t="shared" si="34"/>
        <v/>
      </c>
      <c r="J115" s="72" t="str">
        <f t="shared" si="34"/>
        <v/>
      </c>
      <c r="K115" s="72" t="str">
        <f t="shared" si="34"/>
        <v/>
      </c>
      <c r="L115" s="128" t="str">
        <f t="shared" si="34"/>
        <v/>
      </c>
      <c r="M115" s="66"/>
      <c r="N115" s="66"/>
    </row>
    <row r="116" spans="2:14" ht="21" thickBot="1" x14ac:dyDescent="0.25">
      <c r="B116" s="52"/>
      <c r="C116" s="130" t="s">
        <v>40</v>
      </c>
      <c r="D116" s="131" t="str">
        <f t="shared" ref="D116:L116" si="35">IFERROR(((D113*D16+D114*D18+D115*D20)/D21),"")</f>
        <v/>
      </c>
      <c r="E116" s="131" t="str">
        <f t="shared" si="35"/>
        <v/>
      </c>
      <c r="F116" s="131" t="str">
        <f t="shared" si="35"/>
        <v/>
      </c>
      <c r="G116" s="131" t="str">
        <f t="shared" si="35"/>
        <v/>
      </c>
      <c r="H116" s="131" t="str">
        <f t="shared" si="35"/>
        <v/>
      </c>
      <c r="I116" s="131" t="str">
        <f t="shared" si="35"/>
        <v/>
      </c>
      <c r="J116" s="131" t="str">
        <f t="shared" si="35"/>
        <v/>
      </c>
      <c r="K116" s="131" t="str">
        <f t="shared" si="35"/>
        <v/>
      </c>
      <c r="L116" s="132" t="str">
        <f t="shared" si="35"/>
        <v/>
      </c>
      <c r="M116" s="66"/>
      <c r="N116" s="66"/>
    </row>
    <row r="117" spans="2:14" ht="20.25" x14ac:dyDescent="0.2">
      <c r="B117" s="52"/>
      <c r="C117" s="69"/>
      <c r="D117" s="70"/>
      <c r="E117" s="29"/>
      <c r="F117" s="70"/>
      <c r="G117" s="70"/>
      <c r="H117" s="70"/>
      <c r="I117" s="70"/>
      <c r="J117" s="70"/>
      <c r="K117" s="70"/>
      <c r="L117" s="70"/>
      <c r="M117" s="66"/>
      <c r="N117" s="66"/>
    </row>
    <row r="118" spans="2:14" s="33" customFormat="1" ht="20.100000000000001" customHeight="1" x14ac:dyDescent="0.25">
      <c r="B118" s="74"/>
      <c r="C118" s="56"/>
      <c r="D118" s="60"/>
      <c r="E118" s="60"/>
      <c r="F118" s="60"/>
      <c r="G118" s="60"/>
      <c r="H118" s="60"/>
      <c r="I118" s="60"/>
      <c r="J118" s="60"/>
      <c r="K118" s="60"/>
      <c r="L118" s="60"/>
      <c r="M118" s="47"/>
      <c r="N118" s="47"/>
    </row>
    <row r="119" spans="2:14" s="33" customFormat="1" ht="20.100000000000001" customHeight="1" x14ac:dyDescent="0.25">
      <c r="B119" s="74"/>
      <c r="C119" s="56"/>
      <c r="D119" s="60"/>
      <c r="E119" s="60"/>
      <c r="F119" s="60"/>
      <c r="G119" s="60"/>
      <c r="H119" s="60"/>
      <c r="I119" s="60"/>
      <c r="J119" s="60"/>
      <c r="K119" s="60"/>
      <c r="L119" s="60"/>
      <c r="M119" s="47"/>
      <c r="N119" s="47"/>
    </row>
    <row r="120" spans="2:14" s="33" customFormat="1" ht="20.100000000000001" customHeight="1" x14ac:dyDescent="0.25">
      <c r="B120" s="34"/>
      <c r="C120" s="36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65"/>
    </row>
    <row r="121" spans="2:14" s="51" customFormat="1" ht="20.100000000000001" customHeight="1" x14ac:dyDescent="0.25">
      <c r="B121" s="58" t="s">
        <v>64</v>
      </c>
      <c r="C121" s="49" t="s">
        <v>62</v>
      </c>
      <c r="N121" s="52"/>
    </row>
    <row r="122" spans="2:14" s="33" customFormat="1" ht="20.100000000000001" customHeight="1" x14ac:dyDescent="0.25">
      <c r="B122" s="34"/>
      <c r="C122" s="36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65"/>
    </row>
    <row r="123" spans="2:14" s="33" customFormat="1" ht="20.100000000000001" customHeight="1" thickBot="1" x14ac:dyDescent="0.3">
      <c r="B123" s="34"/>
      <c r="C123" s="55" t="s">
        <v>36</v>
      </c>
      <c r="D123" s="134">
        <v>1990</v>
      </c>
      <c r="E123" s="134">
        <v>2000</v>
      </c>
      <c r="F123" s="134">
        <v>2010</v>
      </c>
      <c r="G123" s="134">
        <v>2015</v>
      </c>
      <c r="H123" s="134">
        <v>2016</v>
      </c>
      <c r="I123" s="134">
        <v>2017</v>
      </c>
      <c r="J123" s="134">
        <v>2018</v>
      </c>
      <c r="K123" s="134">
        <v>2019</v>
      </c>
      <c r="L123" s="134">
        <v>2020</v>
      </c>
      <c r="M123" s="37"/>
      <c r="N123" s="65"/>
    </row>
    <row r="124" spans="2:14" s="33" customFormat="1" ht="20.100000000000001" customHeight="1" x14ac:dyDescent="0.25">
      <c r="B124" s="34"/>
      <c r="C124" s="133" t="s">
        <v>34</v>
      </c>
      <c r="D124" s="135" t="str">
        <f t="shared" ref="D124:L124" si="36">D107</f>
        <v/>
      </c>
      <c r="E124" s="136" t="str">
        <f t="shared" si="36"/>
        <v/>
      </c>
      <c r="F124" s="136" t="str">
        <f t="shared" si="36"/>
        <v/>
      </c>
      <c r="G124" s="136" t="str">
        <f t="shared" si="36"/>
        <v/>
      </c>
      <c r="H124" s="136" t="str">
        <f t="shared" si="36"/>
        <v/>
      </c>
      <c r="I124" s="136" t="str">
        <f t="shared" si="36"/>
        <v/>
      </c>
      <c r="J124" s="136" t="str">
        <f t="shared" si="36"/>
        <v/>
      </c>
      <c r="K124" s="136" t="str">
        <f t="shared" si="36"/>
        <v/>
      </c>
      <c r="L124" s="137" t="str">
        <f t="shared" si="36"/>
        <v/>
      </c>
      <c r="M124" s="37"/>
      <c r="N124" s="65"/>
    </row>
    <row r="125" spans="2:14" s="33" customFormat="1" ht="20.100000000000001" customHeight="1" thickBot="1" x14ac:dyDescent="0.3">
      <c r="B125" s="34"/>
      <c r="C125" s="133" t="s">
        <v>35</v>
      </c>
      <c r="D125" s="138" t="str">
        <f>D116</f>
        <v/>
      </c>
      <c r="E125" s="139" t="str">
        <f t="shared" ref="E125:L125" si="37">E116</f>
        <v/>
      </c>
      <c r="F125" s="139" t="str">
        <f t="shared" si="37"/>
        <v/>
      </c>
      <c r="G125" s="139" t="str">
        <f t="shared" si="37"/>
        <v/>
      </c>
      <c r="H125" s="139" t="str">
        <f t="shared" si="37"/>
        <v/>
      </c>
      <c r="I125" s="139" t="str">
        <f t="shared" si="37"/>
        <v/>
      </c>
      <c r="J125" s="139" t="str">
        <f t="shared" si="37"/>
        <v/>
      </c>
      <c r="K125" s="139" t="str">
        <f t="shared" si="37"/>
        <v/>
      </c>
      <c r="L125" s="140" t="str">
        <f t="shared" si="37"/>
        <v/>
      </c>
      <c r="M125" s="37"/>
      <c r="N125" s="65"/>
    </row>
    <row r="126" spans="2:14" ht="19.5" customHeight="1" x14ac:dyDescent="0.2">
      <c r="B126" s="75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66"/>
    </row>
    <row r="127" spans="2:14" ht="19.5" customHeight="1" x14ac:dyDescent="0.2">
      <c r="B127" s="75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66"/>
    </row>
    <row r="128" spans="2:14" ht="19.5" customHeight="1" x14ac:dyDescent="0.2">
      <c r="B128" s="75"/>
      <c r="M128" s="76"/>
      <c r="N128" s="66"/>
    </row>
    <row r="129" spans="2:14" ht="19.5" customHeight="1" x14ac:dyDescent="0.2">
      <c r="B129" s="58" t="s">
        <v>65</v>
      </c>
      <c r="C129" s="49" t="s">
        <v>63</v>
      </c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66"/>
    </row>
    <row r="130" spans="2:14" ht="19.5" customHeight="1" x14ac:dyDescent="0.2">
      <c r="B130" s="75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66"/>
    </row>
    <row r="131" spans="2:14" ht="32.25" thickBot="1" x14ac:dyDescent="0.25">
      <c r="B131" s="75"/>
      <c r="C131" s="77" t="s">
        <v>54</v>
      </c>
      <c r="D131" s="134">
        <v>1990</v>
      </c>
      <c r="E131" s="134">
        <v>2000</v>
      </c>
      <c r="F131" s="134">
        <v>2010</v>
      </c>
      <c r="G131" s="134">
        <v>2015</v>
      </c>
      <c r="H131" s="134">
        <v>2016</v>
      </c>
      <c r="I131" s="134">
        <v>2017</v>
      </c>
      <c r="J131" s="134">
        <v>2018</v>
      </c>
      <c r="K131" s="134">
        <v>2019</v>
      </c>
      <c r="L131" s="134">
        <v>2020</v>
      </c>
      <c r="M131" s="76"/>
      <c r="N131" s="66"/>
    </row>
    <row r="132" spans="2:14" ht="19.5" customHeight="1" x14ac:dyDescent="0.2">
      <c r="B132" s="75"/>
      <c r="C132" s="133" t="s">
        <v>34</v>
      </c>
      <c r="D132" s="135" t="str">
        <f>IFERROR(D124*$D$52,"")</f>
        <v/>
      </c>
      <c r="E132" s="136" t="str">
        <f t="shared" ref="E132:L132" si="38">IFERROR(E124*$D$52,"")</f>
        <v/>
      </c>
      <c r="F132" s="136" t="str">
        <f t="shared" si="38"/>
        <v/>
      </c>
      <c r="G132" s="136" t="str">
        <f t="shared" si="38"/>
        <v/>
      </c>
      <c r="H132" s="136" t="str">
        <f t="shared" si="38"/>
        <v/>
      </c>
      <c r="I132" s="136" t="str">
        <f t="shared" si="38"/>
        <v/>
      </c>
      <c r="J132" s="136" t="str">
        <f t="shared" si="38"/>
        <v/>
      </c>
      <c r="K132" s="136" t="str">
        <f t="shared" si="38"/>
        <v/>
      </c>
      <c r="L132" s="137" t="str">
        <f t="shared" si="38"/>
        <v/>
      </c>
      <c r="M132" s="76"/>
      <c r="N132" s="66"/>
    </row>
    <row r="133" spans="2:14" ht="19.5" customHeight="1" thickBot="1" x14ac:dyDescent="0.25">
      <c r="B133" s="75"/>
      <c r="C133" s="133" t="s">
        <v>35</v>
      </c>
      <c r="D133" s="138" t="str">
        <f>IFERROR(D125*$D$52,"")</f>
        <v/>
      </c>
      <c r="E133" s="139" t="str">
        <f t="shared" ref="E133:L133" si="39">IFERROR(E125*$D$52,"")</f>
        <v/>
      </c>
      <c r="F133" s="139" t="str">
        <f t="shared" si="39"/>
        <v/>
      </c>
      <c r="G133" s="139" t="str">
        <f t="shared" si="39"/>
        <v/>
      </c>
      <c r="H133" s="139" t="str">
        <f t="shared" si="39"/>
        <v/>
      </c>
      <c r="I133" s="139" t="str">
        <f t="shared" si="39"/>
        <v/>
      </c>
      <c r="J133" s="139" t="str">
        <f t="shared" si="39"/>
        <v/>
      </c>
      <c r="K133" s="139" t="str">
        <f t="shared" si="39"/>
        <v/>
      </c>
      <c r="L133" s="140" t="str">
        <f t="shared" si="39"/>
        <v/>
      </c>
      <c r="M133" s="76"/>
      <c r="N133" s="66"/>
    </row>
    <row r="134" spans="2:14" ht="19.5" customHeight="1" x14ac:dyDescent="0.2">
      <c r="B134" s="75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66"/>
    </row>
    <row r="135" spans="2:14" ht="19.5" customHeight="1" x14ac:dyDescent="0.2">
      <c r="B135" s="75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66"/>
    </row>
    <row r="136" spans="2:14" ht="15" x14ac:dyDescent="0.2">
      <c r="B136" s="75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66"/>
    </row>
    <row r="137" spans="2:14" ht="15" x14ac:dyDescent="0.2">
      <c r="B137" s="75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66"/>
    </row>
    <row r="138" spans="2:14" ht="15" x14ac:dyDescent="0.2">
      <c r="B138" s="75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66"/>
    </row>
    <row r="139" spans="2:14" ht="15" x14ac:dyDescent="0.2">
      <c r="B139" s="75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66"/>
    </row>
    <row r="140" spans="2:14" ht="15" x14ac:dyDescent="0.2">
      <c r="B140" s="75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66"/>
    </row>
    <row r="141" spans="2:14" ht="15" x14ac:dyDescent="0.2">
      <c r="B141" s="75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66"/>
    </row>
    <row r="142" spans="2:14" ht="15" x14ac:dyDescent="0.2">
      <c r="B142" s="75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66"/>
    </row>
    <row r="143" spans="2:14" ht="15" x14ac:dyDescent="0.2">
      <c r="B143" s="75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66"/>
    </row>
    <row r="144" spans="2:14" ht="15" x14ac:dyDescent="0.2">
      <c r="B144" s="75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66"/>
    </row>
    <row r="145" spans="2:14" ht="15" x14ac:dyDescent="0.2">
      <c r="B145" s="75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66"/>
    </row>
    <row r="146" spans="2:14" ht="15" x14ac:dyDescent="0.2">
      <c r="B146" s="75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66"/>
    </row>
    <row r="147" spans="2:14" ht="15" x14ac:dyDescent="0.2">
      <c r="B147" s="75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66"/>
    </row>
    <row r="148" spans="2:14" ht="15" x14ac:dyDescent="0.2">
      <c r="B148" s="75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66"/>
    </row>
    <row r="149" spans="2:14" ht="15" x14ac:dyDescent="0.2">
      <c r="B149" s="75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66"/>
    </row>
    <row r="150" spans="2:14" ht="15" x14ac:dyDescent="0.2">
      <c r="B150" s="75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66"/>
    </row>
    <row r="151" spans="2:14" ht="15" x14ac:dyDescent="0.2">
      <c r="B151" s="75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66"/>
    </row>
    <row r="152" spans="2:14" ht="15" x14ac:dyDescent="0.2">
      <c r="B152" s="75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66"/>
    </row>
    <row r="153" spans="2:14" ht="15" x14ac:dyDescent="0.2">
      <c r="B153" s="75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66"/>
    </row>
    <row r="154" spans="2:14" ht="15" x14ac:dyDescent="0.2">
      <c r="B154" s="75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66"/>
    </row>
    <row r="155" spans="2:14" ht="15" x14ac:dyDescent="0.2">
      <c r="B155" s="75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66"/>
    </row>
    <row r="156" spans="2:14" ht="15" x14ac:dyDescent="0.2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66"/>
    </row>
    <row r="157" spans="2:14" ht="15" x14ac:dyDescent="0.2">
      <c r="B157" s="75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66"/>
    </row>
    <row r="158" spans="2:14" ht="15" x14ac:dyDescent="0.2">
      <c r="B158" s="75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66"/>
    </row>
    <row r="159" spans="2:14" ht="15" x14ac:dyDescent="0.2">
      <c r="B159" s="75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66"/>
    </row>
    <row r="160" spans="2:14" ht="15" x14ac:dyDescent="0.2">
      <c r="B160" s="75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66"/>
    </row>
    <row r="161" spans="2:13" ht="15" x14ac:dyDescent="0.2">
      <c r="B161" s="75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</row>
    <row r="162" spans="2:13" ht="15" x14ac:dyDescent="0.2">
      <c r="B162" s="75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</row>
    <row r="163" spans="2:13" ht="15" x14ac:dyDescent="0.2">
      <c r="B163" s="75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</row>
    <row r="164" spans="2:13" ht="15" x14ac:dyDescent="0.2">
      <c r="B164" s="75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</row>
    <row r="165" spans="2:13" ht="15" x14ac:dyDescent="0.2">
      <c r="B165" s="75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</row>
    <row r="166" spans="2:13" ht="15" x14ac:dyDescent="0.2">
      <c r="B166" s="75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</row>
    <row r="167" spans="2:13" ht="15" x14ac:dyDescent="0.2">
      <c r="B167" s="75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</row>
    <row r="168" spans="2:13" ht="15" x14ac:dyDescent="0.2">
      <c r="B168" s="75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</row>
    <row r="169" spans="2:13" ht="15" x14ac:dyDescent="0.2">
      <c r="B169" s="75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</row>
  </sheetData>
  <sheetProtection algorithmName="SHA-512" hashValue="RbcXXgj2N1cuyQHsXSun+o0uF85UwHcX3WsqnTZvceq9wAFLh4gjGQYQM/mG85rJWetNq/YTmSqc330N9g6BHQ==" saltValue="mfBn9f6ekUyxh08IeeiOdQ==" spinCount="100000" sheet="1" objects="1" scenarios="1"/>
  <mergeCells count="20">
    <mergeCell ref="D67:L67"/>
    <mergeCell ref="D85:L85"/>
    <mergeCell ref="D90:L90"/>
    <mergeCell ref="D72:L72"/>
    <mergeCell ref="D95:L95"/>
    <mergeCell ref="C5:L5"/>
    <mergeCell ref="D62:L62"/>
    <mergeCell ref="F6:G6"/>
    <mergeCell ref="F8:G8"/>
    <mergeCell ref="C6:E6"/>
    <mergeCell ref="C8:E8"/>
    <mergeCell ref="C26:C27"/>
    <mergeCell ref="C14:C15"/>
    <mergeCell ref="C7:E7"/>
    <mergeCell ref="F7:G7"/>
    <mergeCell ref="F9:G9"/>
    <mergeCell ref="C9:E9"/>
    <mergeCell ref="C40:C42"/>
    <mergeCell ref="D40:F40"/>
    <mergeCell ref="D42:F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7" t="s">
        <v>18</v>
      </c>
    </row>
    <row r="4" spans="1:15" x14ac:dyDescent="0.25">
      <c r="A4" s="13" t="s">
        <v>10</v>
      </c>
      <c r="B4" s="24"/>
      <c r="E4" s="13" t="s">
        <v>13</v>
      </c>
      <c r="F4" s="24"/>
      <c r="I4" s="13" t="s">
        <v>14</v>
      </c>
      <c r="J4" s="24"/>
      <c r="M4" s="13" t="s">
        <v>15</v>
      </c>
    </row>
    <row r="5" spans="1:15" x14ac:dyDescent="0.25">
      <c r="A5" s="9" t="s">
        <v>4</v>
      </c>
      <c r="B5" s="10"/>
      <c r="C5" s="16"/>
      <c r="E5" s="9" t="s">
        <v>4</v>
      </c>
      <c r="F5" s="10"/>
      <c r="G5" s="16"/>
      <c r="I5" s="9" t="s">
        <v>4</v>
      </c>
      <c r="J5" s="10"/>
      <c r="K5" s="16"/>
      <c r="M5" s="9" t="s">
        <v>4</v>
      </c>
      <c r="N5" s="10"/>
      <c r="O5" s="16"/>
    </row>
    <row r="6" spans="1:15" x14ac:dyDescent="0.25">
      <c r="A6" s="20" t="s">
        <v>6</v>
      </c>
      <c r="B6" s="11" t="s">
        <v>7</v>
      </c>
      <c r="C6" s="12" t="s">
        <v>5</v>
      </c>
      <c r="E6" s="20" t="s">
        <v>6</v>
      </c>
      <c r="F6" s="11" t="s">
        <v>7</v>
      </c>
      <c r="G6" s="12" t="s">
        <v>5</v>
      </c>
      <c r="I6" s="20" t="s">
        <v>6</v>
      </c>
      <c r="J6" s="11" t="s">
        <v>7</v>
      </c>
      <c r="K6" s="12" t="s">
        <v>5</v>
      </c>
      <c r="M6" s="20" t="s">
        <v>6</v>
      </c>
      <c r="N6" s="11" t="s">
        <v>7</v>
      </c>
      <c r="O6" s="12" t="s">
        <v>5</v>
      </c>
    </row>
    <row r="7" spans="1:15" x14ac:dyDescent="0.25">
      <c r="A7" s="4">
        <v>0</v>
      </c>
      <c r="B7" s="5">
        <v>20</v>
      </c>
      <c r="C7" s="18">
        <v>4</v>
      </c>
      <c r="E7" s="4">
        <v>0</v>
      </c>
      <c r="F7" s="5">
        <v>20</v>
      </c>
      <c r="G7" s="18">
        <v>5</v>
      </c>
      <c r="I7" s="4">
        <v>0</v>
      </c>
      <c r="J7" s="5">
        <v>20</v>
      </c>
      <c r="K7" s="18">
        <v>3</v>
      </c>
      <c r="M7" s="4">
        <v>0</v>
      </c>
      <c r="N7" s="5">
        <v>20</v>
      </c>
      <c r="O7" s="18">
        <v>0.9</v>
      </c>
    </row>
    <row r="8" spans="1:15" x14ac:dyDescent="0.25">
      <c r="A8" s="4">
        <v>20</v>
      </c>
      <c r="B8" s="5">
        <v>40</v>
      </c>
      <c r="C8" s="18">
        <v>2.8</v>
      </c>
      <c r="E8" s="4">
        <v>20</v>
      </c>
      <c r="F8" s="5">
        <v>40</v>
      </c>
      <c r="G8" s="18">
        <v>1.9</v>
      </c>
      <c r="I8" s="4">
        <v>20</v>
      </c>
      <c r="J8" s="5">
        <v>40</v>
      </c>
      <c r="K8" s="18">
        <v>1.7</v>
      </c>
      <c r="M8" s="4">
        <v>20</v>
      </c>
      <c r="N8" s="5">
        <v>50</v>
      </c>
      <c r="O8" s="18">
        <v>0.7</v>
      </c>
    </row>
    <row r="9" spans="1:15" x14ac:dyDescent="0.25">
      <c r="A9" s="4">
        <v>40</v>
      </c>
      <c r="B9" s="5">
        <v>60</v>
      </c>
      <c r="C9" s="18">
        <v>2.0499999999999998</v>
      </c>
      <c r="E9" s="4">
        <v>40</v>
      </c>
      <c r="F9" s="5">
        <v>80</v>
      </c>
      <c r="G9" s="18">
        <v>0.8</v>
      </c>
      <c r="I9" s="4">
        <v>40</v>
      </c>
      <c r="J9" s="5">
        <v>100</v>
      </c>
      <c r="K9" s="18">
        <v>1.4</v>
      </c>
      <c r="M9" s="4">
        <v>50</v>
      </c>
      <c r="N9" s="5">
        <v>100</v>
      </c>
      <c r="O9" s="18">
        <v>0.62</v>
      </c>
    </row>
    <row r="10" spans="1:15" x14ac:dyDescent="0.25">
      <c r="A10" s="4">
        <v>60</v>
      </c>
      <c r="B10" s="5">
        <v>80</v>
      </c>
      <c r="C10" s="18">
        <v>1.7</v>
      </c>
      <c r="E10" s="7">
        <v>80</v>
      </c>
      <c r="F10" s="3" t="s">
        <v>16</v>
      </c>
      <c r="G10" s="19">
        <v>0.66</v>
      </c>
      <c r="I10" s="4">
        <v>100</v>
      </c>
      <c r="J10" s="5">
        <v>200</v>
      </c>
      <c r="K10" s="18">
        <v>1.05</v>
      </c>
      <c r="M10" s="7">
        <v>100</v>
      </c>
      <c r="N10" s="3" t="s">
        <v>16</v>
      </c>
      <c r="O10" s="19">
        <v>0.55000000000000004</v>
      </c>
    </row>
    <row r="11" spans="1:15" x14ac:dyDescent="0.25">
      <c r="A11" s="4">
        <v>80</v>
      </c>
      <c r="B11" s="5">
        <v>120</v>
      </c>
      <c r="C11" s="18">
        <v>1.5</v>
      </c>
      <c r="E11" s="9" t="s">
        <v>9</v>
      </c>
      <c r="F11" s="10"/>
      <c r="G11" s="21"/>
      <c r="I11" s="7">
        <v>200</v>
      </c>
      <c r="J11" s="2">
        <v>10000</v>
      </c>
      <c r="K11" s="8">
        <v>0.8</v>
      </c>
      <c r="M11" s="9" t="s">
        <v>17</v>
      </c>
      <c r="N11" s="10"/>
      <c r="O11" s="21"/>
    </row>
    <row r="12" spans="1:15" x14ac:dyDescent="0.25">
      <c r="A12" s="4">
        <v>120</v>
      </c>
      <c r="B12" s="5">
        <v>200</v>
      </c>
      <c r="C12" s="18">
        <v>1.3</v>
      </c>
      <c r="E12" s="20" t="s">
        <v>6</v>
      </c>
      <c r="F12" s="11" t="s">
        <v>7</v>
      </c>
      <c r="G12" s="12" t="s">
        <v>5</v>
      </c>
      <c r="I12" s="9" t="s">
        <v>1</v>
      </c>
      <c r="J12" s="10"/>
      <c r="K12" s="16"/>
      <c r="M12" s="20" t="s">
        <v>6</v>
      </c>
      <c r="N12" s="11" t="s">
        <v>7</v>
      </c>
      <c r="O12" s="12" t="s">
        <v>5</v>
      </c>
    </row>
    <row r="13" spans="1:15" x14ac:dyDescent="0.25">
      <c r="A13" s="7">
        <v>200</v>
      </c>
      <c r="B13" s="3" t="s">
        <v>16</v>
      </c>
      <c r="C13" s="19">
        <v>0.95</v>
      </c>
      <c r="E13" s="4">
        <v>0</v>
      </c>
      <c r="F13" s="5">
        <v>20</v>
      </c>
      <c r="G13" s="18">
        <v>6</v>
      </c>
      <c r="I13" s="20" t="s">
        <v>6</v>
      </c>
      <c r="J13" s="11" t="s">
        <v>7</v>
      </c>
      <c r="K13" s="12" t="s">
        <v>5</v>
      </c>
      <c r="M13" s="4">
        <v>0</v>
      </c>
      <c r="N13" s="5">
        <v>20</v>
      </c>
      <c r="O13" s="18">
        <v>1.2</v>
      </c>
    </row>
    <row r="14" spans="1:15" x14ac:dyDescent="0.25">
      <c r="A14" s="9" t="s">
        <v>9</v>
      </c>
      <c r="B14" s="10"/>
      <c r="C14" s="21"/>
      <c r="E14" s="4">
        <v>20</v>
      </c>
      <c r="F14" s="5">
        <v>40</v>
      </c>
      <c r="G14" s="18">
        <v>1.2</v>
      </c>
      <c r="I14" s="4">
        <v>0</v>
      </c>
      <c r="J14" s="5">
        <v>20</v>
      </c>
      <c r="K14" s="18">
        <v>1.8</v>
      </c>
      <c r="M14" s="4">
        <v>20</v>
      </c>
      <c r="N14" s="5">
        <v>50</v>
      </c>
      <c r="O14" s="18">
        <v>0.68</v>
      </c>
    </row>
    <row r="15" spans="1:15" x14ac:dyDescent="0.25">
      <c r="A15" s="20" t="s">
        <v>6</v>
      </c>
      <c r="B15" s="11" t="s">
        <v>7</v>
      </c>
      <c r="C15" s="12" t="s">
        <v>5</v>
      </c>
      <c r="E15" s="4">
        <v>40</v>
      </c>
      <c r="F15" s="5">
        <v>80</v>
      </c>
      <c r="G15" s="18">
        <v>0.6</v>
      </c>
      <c r="I15" s="4">
        <v>20</v>
      </c>
      <c r="J15" s="5">
        <v>40</v>
      </c>
      <c r="K15" s="18">
        <v>1</v>
      </c>
      <c r="M15" s="4">
        <v>50</v>
      </c>
      <c r="N15" s="5">
        <v>100</v>
      </c>
      <c r="O15" s="18">
        <v>0.56999999999999995</v>
      </c>
    </row>
    <row r="16" spans="1:15" x14ac:dyDescent="0.25">
      <c r="A16" s="4">
        <v>0</v>
      </c>
      <c r="B16" s="5">
        <v>20</v>
      </c>
      <c r="C16" s="18">
        <v>1.75</v>
      </c>
      <c r="E16" s="7">
        <v>80</v>
      </c>
      <c r="F16" s="3" t="s">
        <v>16</v>
      </c>
      <c r="G16" s="19">
        <v>0.55000000000000004</v>
      </c>
      <c r="I16" s="4">
        <v>40</v>
      </c>
      <c r="J16" s="5">
        <v>100</v>
      </c>
      <c r="K16" s="18">
        <v>0.75</v>
      </c>
      <c r="M16" s="7">
        <v>100</v>
      </c>
      <c r="N16" s="3" t="s">
        <v>16</v>
      </c>
      <c r="O16" s="19">
        <v>0.5</v>
      </c>
    </row>
    <row r="17" spans="1:15" x14ac:dyDescent="0.25">
      <c r="A17" s="4">
        <v>20</v>
      </c>
      <c r="B17" s="5">
        <v>40</v>
      </c>
      <c r="C17" s="18">
        <v>1.25</v>
      </c>
      <c r="I17" s="4">
        <v>100</v>
      </c>
      <c r="J17" s="5">
        <v>200</v>
      </c>
      <c r="K17" s="18">
        <v>0.7</v>
      </c>
      <c r="M17" s="9" t="s">
        <v>3</v>
      </c>
      <c r="N17" s="10"/>
      <c r="O17" s="21"/>
    </row>
    <row r="18" spans="1:15" x14ac:dyDescent="0.25">
      <c r="A18" s="4">
        <v>40</v>
      </c>
      <c r="B18" s="5">
        <v>60</v>
      </c>
      <c r="C18" s="18">
        <v>1</v>
      </c>
      <c r="I18" s="7">
        <v>200</v>
      </c>
      <c r="J18" s="2">
        <v>10000</v>
      </c>
      <c r="K18" s="19">
        <v>0.7</v>
      </c>
      <c r="M18" s="20" t="s">
        <v>6</v>
      </c>
      <c r="N18" s="11" t="s">
        <v>7</v>
      </c>
      <c r="O18" s="12" t="s">
        <v>5</v>
      </c>
    </row>
    <row r="19" spans="1:15" x14ac:dyDescent="0.25">
      <c r="A19" s="4">
        <v>60</v>
      </c>
      <c r="B19" s="5">
        <v>80</v>
      </c>
      <c r="C19" s="18">
        <v>0.8</v>
      </c>
      <c r="I19" s="9" t="s">
        <v>8</v>
      </c>
      <c r="J19" s="10"/>
      <c r="K19" s="16"/>
      <c r="M19" s="4">
        <v>0</v>
      </c>
      <c r="N19" s="5">
        <v>20</v>
      </c>
      <c r="O19" s="18">
        <v>1.1599999999999999</v>
      </c>
    </row>
    <row r="20" spans="1:15" x14ac:dyDescent="0.25">
      <c r="A20" s="4">
        <v>80</v>
      </c>
      <c r="B20" s="5">
        <v>120</v>
      </c>
      <c r="C20" s="18">
        <v>0.76</v>
      </c>
      <c r="I20" s="20" t="s">
        <v>6</v>
      </c>
      <c r="J20" s="11" t="s">
        <v>7</v>
      </c>
      <c r="K20" s="12" t="s">
        <v>5</v>
      </c>
      <c r="M20" s="4">
        <v>20</v>
      </c>
      <c r="N20" s="5">
        <v>50</v>
      </c>
      <c r="O20" s="18">
        <v>0.66</v>
      </c>
    </row>
    <row r="21" spans="1:15" x14ac:dyDescent="0.25">
      <c r="A21" s="4">
        <v>120</v>
      </c>
      <c r="B21" s="5">
        <v>200</v>
      </c>
      <c r="C21" s="18">
        <v>0.7</v>
      </c>
      <c r="I21" s="4">
        <v>0</v>
      </c>
      <c r="J21" s="5">
        <v>20</v>
      </c>
      <c r="K21" s="18">
        <v>3</v>
      </c>
      <c r="M21" s="4">
        <v>50</v>
      </c>
      <c r="N21" s="5">
        <v>100</v>
      </c>
      <c r="O21" s="18">
        <v>0.57999999999999996</v>
      </c>
    </row>
    <row r="22" spans="1:15" x14ac:dyDescent="0.25">
      <c r="A22" s="7">
        <v>200</v>
      </c>
      <c r="B22" s="3" t="s">
        <v>16</v>
      </c>
      <c r="C22" s="19">
        <v>0.7</v>
      </c>
      <c r="I22" s="4">
        <v>20</v>
      </c>
      <c r="J22" s="5">
        <v>40</v>
      </c>
      <c r="K22" s="18">
        <v>1.4</v>
      </c>
      <c r="M22" s="7">
        <v>100</v>
      </c>
      <c r="N22" s="3" t="s">
        <v>16</v>
      </c>
      <c r="O22" s="19">
        <v>0.53</v>
      </c>
    </row>
    <row r="23" spans="1:15" x14ac:dyDescent="0.25">
      <c r="I23" s="4">
        <v>40</v>
      </c>
      <c r="J23" s="5">
        <v>100</v>
      </c>
      <c r="K23" s="18">
        <v>1</v>
      </c>
      <c r="M23" s="9" t="s">
        <v>2</v>
      </c>
      <c r="N23" s="10"/>
      <c r="O23" s="21"/>
    </row>
    <row r="24" spans="1:15" x14ac:dyDescent="0.25">
      <c r="I24" s="4">
        <v>100</v>
      </c>
      <c r="J24" s="5">
        <v>200</v>
      </c>
      <c r="K24" s="18">
        <v>0.75</v>
      </c>
      <c r="M24" s="20" t="s">
        <v>6</v>
      </c>
      <c r="N24" s="11" t="s">
        <v>7</v>
      </c>
      <c r="O24" s="12" t="s">
        <v>5</v>
      </c>
    </row>
    <row r="25" spans="1:15" x14ac:dyDescent="0.25">
      <c r="I25" s="7">
        <v>200</v>
      </c>
      <c r="J25" s="2">
        <v>10000</v>
      </c>
      <c r="K25" s="19">
        <v>0.7</v>
      </c>
      <c r="M25" s="4">
        <v>0</v>
      </c>
      <c r="N25" s="5">
        <v>20</v>
      </c>
      <c r="O25" s="18">
        <v>1.22</v>
      </c>
    </row>
    <row r="26" spans="1:15" x14ac:dyDescent="0.25">
      <c r="M26" s="4">
        <v>20</v>
      </c>
      <c r="N26" s="5">
        <v>50</v>
      </c>
      <c r="O26" s="18">
        <v>0.78</v>
      </c>
    </row>
    <row r="27" spans="1:15" x14ac:dyDescent="0.25">
      <c r="M27" s="4">
        <v>50</v>
      </c>
      <c r="N27" s="5">
        <v>100</v>
      </c>
      <c r="O27" s="18">
        <v>0.77</v>
      </c>
    </row>
    <row r="28" spans="1:15" x14ac:dyDescent="0.25">
      <c r="M28" s="7">
        <v>100</v>
      </c>
      <c r="N28" s="3" t="s">
        <v>16</v>
      </c>
      <c r="O28" s="19">
        <v>0.77</v>
      </c>
    </row>
    <row r="29" spans="1:15" x14ac:dyDescent="0.25">
      <c r="A29" s="15"/>
      <c r="B29" s="15"/>
      <c r="C29" s="15"/>
      <c r="D29" s="15"/>
      <c r="E29" s="15"/>
      <c r="F29" s="15"/>
    </row>
    <row r="30" spans="1:15" x14ac:dyDescent="0.25">
      <c r="A30" s="15"/>
      <c r="B30" s="15"/>
      <c r="C30" s="15"/>
      <c r="D30" s="15"/>
      <c r="E30" s="15"/>
      <c r="F30" s="15"/>
    </row>
    <row r="31" spans="1:15" x14ac:dyDescent="0.25">
      <c r="A31" s="15"/>
      <c r="B31" s="15"/>
      <c r="C31" s="15"/>
      <c r="D31" s="15"/>
      <c r="E31" s="15"/>
      <c r="F31" s="15"/>
    </row>
    <row r="32" spans="1:15" x14ac:dyDescent="0.25">
      <c r="A32" s="15"/>
      <c r="B32" s="15"/>
      <c r="C32" s="15"/>
      <c r="D32" s="15"/>
      <c r="E32" s="15"/>
      <c r="F32" s="15"/>
    </row>
    <row r="33" spans="1:6" x14ac:dyDescent="0.25">
      <c r="A33" s="15"/>
      <c r="B33" s="15"/>
      <c r="C33" s="15"/>
      <c r="D33" s="15"/>
      <c r="E33" s="15"/>
      <c r="F33" s="15"/>
    </row>
  </sheetData>
  <sheetProtection algorithmName="SHA-512" hashValue="0hey/FcGd3ahhCqIK2rT2ssRAbz0TcpfVlT7WyF0DWNzYwfxVP4GSBCk9qpkC/29zM2QGFcDOS7piHx4l7vZZA==" saltValue="8vq/aNx25uL6zlyAmevlZ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E26" sqref="E26"/>
    </sheetView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8" max="8" width="4" customWidth="1"/>
    <col min="12" max="12" width="4" customWidth="1"/>
  </cols>
  <sheetData>
    <row r="1" spans="1:15" ht="18.75" x14ac:dyDescent="0.3">
      <c r="A1" s="17" t="s">
        <v>25</v>
      </c>
      <c r="B1" s="23"/>
    </row>
    <row r="3" spans="1:15" x14ac:dyDescent="0.25">
      <c r="A3" s="13" t="s">
        <v>10</v>
      </c>
      <c r="B3" s="24"/>
      <c r="E3" s="13" t="s">
        <v>13</v>
      </c>
      <c r="F3" s="24"/>
      <c r="I3" s="13" t="s">
        <v>14</v>
      </c>
      <c r="J3" s="24"/>
      <c r="M3" s="13" t="s">
        <v>15</v>
      </c>
      <c r="N3" s="24"/>
    </row>
    <row r="4" spans="1:15" x14ac:dyDescent="0.25">
      <c r="A4" s="9" t="s">
        <v>11</v>
      </c>
      <c r="B4" s="25"/>
      <c r="C4" s="22"/>
      <c r="E4" s="9" t="s">
        <v>11</v>
      </c>
      <c r="F4" s="25"/>
      <c r="G4" s="22"/>
      <c r="I4" s="9" t="s">
        <v>4</v>
      </c>
      <c r="J4" s="25"/>
      <c r="K4" s="22"/>
      <c r="M4" s="9" t="s">
        <v>4</v>
      </c>
      <c r="N4" s="25"/>
      <c r="O4" s="22"/>
    </row>
    <row r="5" spans="1:15" x14ac:dyDescent="0.25">
      <c r="A5" s="20" t="s">
        <v>6</v>
      </c>
      <c r="B5" s="11" t="s">
        <v>7</v>
      </c>
      <c r="C5" s="12" t="s">
        <v>19</v>
      </c>
      <c r="E5" s="20" t="s">
        <v>6</v>
      </c>
      <c r="F5" s="11" t="s">
        <v>7</v>
      </c>
      <c r="G5" s="12" t="s">
        <v>19</v>
      </c>
      <c r="I5" s="20" t="s">
        <v>6</v>
      </c>
      <c r="J5" s="11" t="s">
        <v>7</v>
      </c>
      <c r="K5" s="12" t="s">
        <v>19</v>
      </c>
      <c r="M5" s="20" t="s">
        <v>6</v>
      </c>
      <c r="N5" s="11" t="s">
        <v>7</v>
      </c>
      <c r="O5" s="12" t="s">
        <v>19</v>
      </c>
    </row>
    <row r="6" spans="1:15" x14ac:dyDescent="0.25">
      <c r="A6" s="4">
        <v>0</v>
      </c>
      <c r="B6" s="11">
        <v>125</v>
      </c>
      <c r="C6" s="18">
        <v>0.2</v>
      </c>
      <c r="E6" s="4">
        <v>0</v>
      </c>
      <c r="F6" s="11"/>
      <c r="G6" s="18">
        <v>0.2</v>
      </c>
      <c r="I6" s="4">
        <v>0</v>
      </c>
      <c r="J6" s="11"/>
      <c r="K6" s="18">
        <v>0.46</v>
      </c>
      <c r="M6" s="4">
        <v>0</v>
      </c>
      <c r="N6" s="11"/>
      <c r="O6" s="18">
        <v>0.46</v>
      </c>
    </row>
    <row r="7" spans="1:15" x14ac:dyDescent="0.25">
      <c r="A7" s="4">
        <v>125</v>
      </c>
      <c r="B7" s="11" t="s">
        <v>16</v>
      </c>
      <c r="C7" s="18">
        <v>0.24</v>
      </c>
      <c r="E7" s="4">
        <v>125</v>
      </c>
      <c r="F7" s="11"/>
      <c r="G7" s="18">
        <v>0.24</v>
      </c>
      <c r="I7" s="4">
        <v>75</v>
      </c>
      <c r="J7" s="11"/>
      <c r="K7" s="18">
        <v>0.23</v>
      </c>
      <c r="M7" s="4">
        <v>75</v>
      </c>
      <c r="N7" s="11"/>
      <c r="O7" s="18">
        <v>0.23</v>
      </c>
    </row>
    <row r="8" spans="1:15" x14ac:dyDescent="0.25">
      <c r="A8" s="4" t="s">
        <v>12</v>
      </c>
      <c r="B8" s="11"/>
      <c r="C8" s="18"/>
      <c r="E8" s="4" t="s">
        <v>12</v>
      </c>
      <c r="F8" s="11"/>
      <c r="G8" s="18"/>
      <c r="I8" s="4">
        <v>150</v>
      </c>
      <c r="J8" s="11"/>
      <c r="K8" s="18">
        <v>0.24</v>
      </c>
      <c r="M8" s="4">
        <v>150</v>
      </c>
      <c r="N8" s="11"/>
      <c r="O8" s="18">
        <v>0.24</v>
      </c>
    </row>
    <row r="9" spans="1:15" x14ac:dyDescent="0.25">
      <c r="A9" s="20" t="s">
        <v>6</v>
      </c>
      <c r="B9" s="11" t="s">
        <v>7</v>
      </c>
      <c r="C9" s="12" t="s">
        <v>19</v>
      </c>
      <c r="E9" s="20" t="s">
        <v>6</v>
      </c>
      <c r="F9" s="11" t="s">
        <v>7</v>
      </c>
      <c r="G9" s="12" t="s">
        <v>19</v>
      </c>
      <c r="I9" s="4" t="s">
        <v>9</v>
      </c>
      <c r="J9" s="11"/>
      <c r="K9" s="18"/>
      <c r="M9" s="4" t="s">
        <v>9</v>
      </c>
      <c r="N9" s="11"/>
      <c r="O9" s="6"/>
    </row>
    <row r="10" spans="1:15" x14ac:dyDescent="0.25">
      <c r="A10" s="4">
        <v>0</v>
      </c>
      <c r="B10" s="11"/>
      <c r="C10" s="18">
        <v>0.56000000000000005</v>
      </c>
      <c r="E10" s="4">
        <v>0</v>
      </c>
      <c r="F10" s="11"/>
      <c r="G10" s="18">
        <v>0.56000000000000005</v>
      </c>
      <c r="I10" s="20" t="s">
        <v>6</v>
      </c>
      <c r="J10" s="11" t="s">
        <v>7</v>
      </c>
      <c r="K10" s="12" t="s">
        <v>19</v>
      </c>
      <c r="M10" s="20" t="s">
        <v>6</v>
      </c>
      <c r="N10" s="11" t="s">
        <v>7</v>
      </c>
      <c r="O10" s="12" t="s">
        <v>19</v>
      </c>
    </row>
    <row r="11" spans="1:15" x14ac:dyDescent="0.25">
      <c r="A11" s="4">
        <v>20</v>
      </c>
      <c r="B11" s="11"/>
      <c r="C11" s="18">
        <v>0.28000000000000003</v>
      </c>
      <c r="E11" s="4">
        <v>20</v>
      </c>
      <c r="F11" s="11"/>
      <c r="G11" s="18">
        <v>0.28000000000000003</v>
      </c>
      <c r="I11" s="4">
        <v>0</v>
      </c>
      <c r="J11" s="11"/>
      <c r="K11" s="18">
        <v>0.4</v>
      </c>
      <c r="M11" s="4">
        <v>0</v>
      </c>
      <c r="N11" s="11"/>
      <c r="O11" s="6">
        <v>0.39</v>
      </c>
    </row>
    <row r="12" spans="1:15" x14ac:dyDescent="0.25">
      <c r="A12" s="4" t="s">
        <v>9</v>
      </c>
      <c r="B12" s="11"/>
      <c r="C12" s="18"/>
      <c r="E12" s="4" t="s">
        <v>9</v>
      </c>
      <c r="F12" s="11"/>
      <c r="G12" s="18"/>
      <c r="I12" s="4">
        <v>50</v>
      </c>
      <c r="J12" s="11"/>
      <c r="K12" s="18">
        <v>0.28999999999999998</v>
      </c>
      <c r="M12" s="7">
        <v>75</v>
      </c>
      <c r="N12" s="3"/>
      <c r="O12" s="8">
        <v>0.24</v>
      </c>
    </row>
    <row r="13" spans="1:15" x14ac:dyDescent="0.25">
      <c r="A13" s="20" t="s">
        <v>6</v>
      </c>
      <c r="B13" s="11" t="s">
        <v>7</v>
      </c>
      <c r="C13" s="12" t="s">
        <v>19</v>
      </c>
      <c r="E13" s="20" t="s">
        <v>6</v>
      </c>
      <c r="F13" s="11" t="s">
        <v>7</v>
      </c>
      <c r="G13" s="12" t="s">
        <v>19</v>
      </c>
      <c r="I13" s="7">
        <v>150</v>
      </c>
      <c r="J13" s="3"/>
      <c r="K13" s="19">
        <v>0.2</v>
      </c>
    </row>
    <row r="14" spans="1:15" x14ac:dyDescent="0.25">
      <c r="A14" s="4">
        <v>0</v>
      </c>
      <c r="B14" s="11"/>
      <c r="C14" s="18">
        <v>0.4</v>
      </c>
      <c r="E14" s="4">
        <v>0</v>
      </c>
      <c r="F14" s="11"/>
      <c r="G14" s="18">
        <v>0.4</v>
      </c>
      <c r="J14" s="1"/>
    </row>
    <row r="15" spans="1:15" x14ac:dyDescent="0.25">
      <c r="A15" s="4">
        <v>50</v>
      </c>
      <c r="B15" s="11"/>
      <c r="C15" s="18">
        <v>0.28999999999999998</v>
      </c>
      <c r="E15" s="4">
        <v>50</v>
      </c>
      <c r="F15" s="11"/>
      <c r="G15" s="18">
        <v>0.28999999999999998</v>
      </c>
      <c r="J15" s="1"/>
    </row>
    <row r="16" spans="1:15" x14ac:dyDescent="0.25">
      <c r="A16" s="7">
        <v>150</v>
      </c>
      <c r="B16" s="3"/>
      <c r="C16" s="19">
        <v>0.2</v>
      </c>
      <c r="E16" s="7">
        <v>150</v>
      </c>
      <c r="F16" s="3"/>
      <c r="G16" s="19">
        <v>0.2</v>
      </c>
    </row>
    <row r="18" spans="1:15" x14ac:dyDescent="0.25">
      <c r="A18" s="15" t="s">
        <v>24</v>
      </c>
      <c r="B18" s="26"/>
      <c r="C18" s="15"/>
      <c r="D18" s="15"/>
      <c r="E18" s="15" t="s">
        <v>22</v>
      </c>
      <c r="F18" s="15"/>
      <c r="G18" s="15"/>
      <c r="H18" s="15"/>
      <c r="I18" s="15"/>
      <c r="J18" s="15"/>
      <c r="K18" s="15"/>
      <c r="L18" s="15"/>
      <c r="M18" s="15" t="s">
        <v>20</v>
      </c>
      <c r="N18" s="15"/>
      <c r="O18" s="14"/>
    </row>
    <row r="19" spans="1:15" x14ac:dyDescent="0.25">
      <c r="A19" s="15" t="s">
        <v>23</v>
      </c>
      <c r="B19" s="26"/>
      <c r="C19" s="15"/>
      <c r="D19" s="15"/>
      <c r="E19" s="15" t="s">
        <v>23</v>
      </c>
      <c r="F19" s="15"/>
      <c r="G19" s="15"/>
      <c r="H19" s="15"/>
      <c r="I19" s="15"/>
      <c r="J19" s="15"/>
      <c r="K19" s="15"/>
      <c r="L19" s="15"/>
      <c r="M19" s="15" t="s">
        <v>23</v>
      </c>
      <c r="N19" s="15"/>
      <c r="O19" s="14"/>
    </row>
    <row r="20" spans="1:15" x14ac:dyDescent="0.25">
      <c r="A20" s="15" t="s">
        <v>21</v>
      </c>
      <c r="B20" s="26"/>
      <c r="C20" s="15"/>
      <c r="D20" s="15"/>
      <c r="E20" s="15" t="s">
        <v>21</v>
      </c>
      <c r="F20" s="15"/>
      <c r="G20" s="15"/>
      <c r="H20" s="15"/>
      <c r="I20" s="15"/>
      <c r="J20" s="15"/>
      <c r="K20" s="15"/>
      <c r="L20" s="15"/>
      <c r="M20" s="15" t="s">
        <v>21</v>
      </c>
      <c r="N20" s="15"/>
      <c r="O20" s="14"/>
    </row>
    <row r="26" spans="1:15" x14ac:dyDescent="0.25">
      <c r="J26" s="1"/>
    </row>
  </sheetData>
  <sheetProtection algorithmName="SHA-512" hashValue="dc0ZR9ijepuCYOknA/gnA2npdam3LbPxuhkcbqOLaBPNz2RjscZkoZbIYFd7+DeMecqZAi5nEFkS32abGKHOwA==" saltValue="3v0RDG03W3rfWnmCwiRM2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LarsGunnar Marklund (FOA)</cp:lastModifiedBy>
  <dcterms:created xsi:type="dcterms:W3CDTF">2017-04-04T08:50:28Z</dcterms:created>
  <dcterms:modified xsi:type="dcterms:W3CDTF">2017-10-04T09:03:33Z</dcterms:modified>
</cp:coreProperties>
</file>